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Стоки 2015 (1 пол.)" sheetId="6" r:id="rId1"/>
    <sheet name="Вода (1 пол.)" sheetId="7" r:id="rId2"/>
  </sheets>
  <calcPr calcId="125725"/>
</workbook>
</file>

<file path=xl/calcChain.xml><?xml version="1.0" encoding="utf-8"?>
<calcChain xmlns="http://schemas.openxmlformats.org/spreadsheetml/2006/main">
  <c r="C10" i="7"/>
  <c r="C20" s="1"/>
  <c r="D25"/>
  <c r="E40" i="6"/>
  <c r="E10"/>
  <c r="E79"/>
  <c r="E71"/>
  <c r="E70"/>
  <c r="E99" i="7"/>
  <c r="E98"/>
  <c r="D97"/>
  <c r="D93" s="1"/>
  <c r="C97"/>
  <c r="E96"/>
  <c r="E95"/>
  <c r="E94"/>
  <c r="C93"/>
  <c r="E87"/>
  <c r="E83"/>
  <c r="E81"/>
  <c r="E80"/>
  <c r="D79"/>
  <c r="C79"/>
  <c r="E74"/>
  <c r="E72"/>
  <c r="E71"/>
  <c r="D70"/>
  <c r="C70"/>
  <c r="E64"/>
  <c r="E50"/>
  <c r="D49"/>
  <c r="C49"/>
  <c r="D36"/>
  <c r="C36"/>
  <c r="E35"/>
  <c r="E34"/>
  <c r="E33"/>
  <c r="E32"/>
  <c r="E30"/>
  <c r="D29"/>
  <c r="C29"/>
  <c r="E29" s="1"/>
  <c r="E28"/>
  <c r="E27"/>
  <c r="E26"/>
  <c r="D23"/>
  <c r="D22"/>
  <c r="C22"/>
  <c r="C21"/>
  <c r="E21" s="1"/>
  <c r="E18"/>
  <c r="E17"/>
  <c r="E16"/>
  <c r="D15"/>
  <c r="C15"/>
  <c r="C25" s="1"/>
  <c r="E13"/>
  <c r="C23"/>
  <c r="E12"/>
  <c r="E11"/>
  <c r="D10"/>
  <c r="E9"/>
  <c r="E91" i="6"/>
  <c r="E90"/>
  <c r="E88"/>
  <c r="D87"/>
  <c r="E87" s="1"/>
  <c r="C87"/>
  <c r="E83"/>
  <c r="E80"/>
  <c r="E78"/>
  <c r="E77"/>
  <c r="D76"/>
  <c r="C76"/>
  <c r="E72"/>
  <c r="E69"/>
  <c r="D68"/>
  <c r="C68"/>
  <c r="E64"/>
  <c r="D48"/>
  <c r="C48"/>
  <c r="E48" s="1"/>
  <c r="D34"/>
  <c r="C34"/>
  <c r="E33"/>
  <c r="E32"/>
  <c r="E31"/>
  <c r="E30"/>
  <c r="E28"/>
  <c r="E27"/>
  <c r="D24"/>
  <c r="D23"/>
  <c r="D22"/>
  <c r="E19"/>
  <c r="E18"/>
  <c r="E17"/>
  <c r="D16"/>
  <c r="D26" s="1"/>
  <c r="C16"/>
  <c r="C26" s="1"/>
  <c r="C24"/>
  <c r="E13"/>
  <c r="C22"/>
  <c r="D11"/>
  <c r="D21" s="1"/>
  <c r="E76" l="1"/>
  <c r="E93" i="7"/>
  <c r="E97"/>
  <c r="E22"/>
  <c r="E79"/>
  <c r="E70"/>
  <c r="E49"/>
  <c r="D84"/>
  <c r="D86" s="1"/>
  <c r="E36"/>
  <c r="E25"/>
  <c r="E68" i="6"/>
  <c r="E34"/>
  <c r="E23" i="7"/>
  <c r="E10"/>
  <c r="D20"/>
  <c r="E20" s="1"/>
  <c r="C84"/>
  <c r="C86" s="1"/>
  <c r="E15"/>
  <c r="E26" i="6"/>
  <c r="E22"/>
  <c r="E24"/>
  <c r="E16"/>
  <c r="C23"/>
  <c r="E23" s="1"/>
  <c r="D82"/>
  <c r="C11"/>
  <c r="E12"/>
  <c r="E14"/>
  <c r="D85" l="1"/>
  <c r="D86"/>
  <c r="C100" i="7"/>
  <c r="C89"/>
  <c r="C90"/>
  <c r="C92" s="1"/>
  <c r="C101" s="1"/>
  <c r="D90"/>
  <c r="E86"/>
  <c r="D100"/>
  <c r="D89"/>
  <c r="E84"/>
  <c r="C82" i="6"/>
  <c r="C86" s="1"/>
  <c r="C21"/>
  <c r="E21" s="1"/>
  <c r="E82"/>
  <c r="D92"/>
  <c r="E11"/>
  <c r="E100" i="7" l="1"/>
  <c r="D92"/>
  <c r="E90"/>
  <c r="E89"/>
  <c r="D93" i="6"/>
  <c r="C92"/>
  <c r="C85"/>
  <c r="C93"/>
  <c r="E85"/>
  <c r="E92"/>
  <c r="E86" l="1"/>
  <c r="D101" i="7"/>
  <c r="E101" s="1"/>
  <c r="E92"/>
  <c r="E93" i="6"/>
</calcChain>
</file>

<file path=xl/sharedStrings.xml><?xml version="1.0" encoding="utf-8"?>
<sst xmlns="http://schemas.openxmlformats.org/spreadsheetml/2006/main" count="399" uniqueCount="114">
  <si>
    <t>Наименование показателя</t>
  </si>
  <si>
    <t xml:space="preserve">Включено в тариф  </t>
  </si>
  <si>
    <t xml:space="preserve">1. Реагенты               </t>
  </si>
  <si>
    <t xml:space="preserve">тыс. руб. </t>
  </si>
  <si>
    <t>НН</t>
  </si>
  <si>
    <t>тыс.руб.</t>
  </si>
  <si>
    <t>ВН</t>
  </si>
  <si>
    <t>СН-2</t>
  </si>
  <si>
    <t>потери</t>
  </si>
  <si>
    <t>тыс. кВт/ч</t>
  </si>
  <si>
    <t>тыс.кВт/ч</t>
  </si>
  <si>
    <t xml:space="preserve">руб.   </t>
  </si>
  <si>
    <t>руб.</t>
  </si>
  <si>
    <t xml:space="preserve">кВт/ч   </t>
  </si>
  <si>
    <t xml:space="preserve">в.т.ч. основные средства до 40 т.р.                 </t>
  </si>
  <si>
    <t xml:space="preserve">ставка рабочего 1 разряда </t>
  </si>
  <si>
    <t xml:space="preserve">чел.   </t>
  </si>
  <si>
    <t>5.Страховые взносы</t>
  </si>
  <si>
    <t xml:space="preserve">процент отчислений        </t>
  </si>
  <si>
    <t xml:space="preserve">%     </t>
  </si>
  <si>
    <t>-</t>
  </si>
  <si>
    <t xml:space="preserve">тариф на 1 куб. м         </t>
  </si>
  <si>
    <t xml:space="preserve">объем очистки сточных вод </t>
  </si>
  <si>
    <t xml:space="preserve">тыс. куб. м     </t>
  </si>
  <si>
    <t xml:space="preserve">в т.ч.основные средства до 40т.руб.         </t>
  </si>
  <si>
    <t xml:space="preserve">9. Прочие расходы         </t>
  </si>
  <si>
    <t xml:space="preserve">в т.ч. водный налог       </t>
  </si>
  <si>
    <t xml:space="preserve">ставка налога             </t>
  </si>
  <si>
    <t xml:space="preserve">Итого сумма               </t>
  </si>
  <si>
    <t xml:space="preserve">со скважин                </t>
  </si>
  <si>
    <t xml:space="preserve">тыс. куб.м     </t>
  </si>
  <si>
    <t xml:space="preserve">с реки                    </t>
  </si>
  <si>
    <t xml:space="preserve">в т.ч. земельный налог    </t>
  </si>
  <si>
    <t xml:space="preserve">в т.ч. транспортный налог </t>
  </si>
  <si>
    <t xml:space="preserve">10. Цеховые расходы       </t>
  </si>
  <si>
    <t xml:space="preserve">в т.ч. страховые взносы        </t>
  </si>
  <si>
    <t xml:space="preserve">в т.ч. электроэнергия     </t>
  </si>
  <si>
    <t>Инвестиционная программа</t>
  </si>
  <si>
    <t>Тыс.руб.</t>
  </si>
  <si>
    <t xml:space="preserve">в т.ч. страховые взносы   </t>
  </si>
  <si>
    <t xml:space="preserve">12. Себестоимость       </t>
  </si>
  <si>
    <t>в том числе инвестиционная программа</t>
  </si>
  <si>
    <t>тыс. руб.</t>
  </si>
  <si>
    <t>Себестоимость ПП</t>
  </si>
  <si>
    <t>13.Прибыль</t>
  </si>
  <si>
    <t xml:space="preserve">прибыль на 1 куб. м       </t>
  </si>
  <si>
    <t xml:space="preserve">14. Рентабельность        </t>
  </si>
  <si>
    <t>в том числе инвестиционная надбавка</t>
  </si>
  <si>
    <t>Валовая выручка производственной программы</t>
  </si>
  <si>
    <t>тыс. куб.м</t>
  </si>
  <si>
    <t>тыс. куб. м</t>
  </si>
  <si>
    <t>17. Себестоимость 1 куб. м без ИП</t>
  </si>
  <si>
    <t>ОТЧЕТ</t>
  </si>
  <si>
    <t>МП « Горводоканал» г. Котлас</t>
  </si>
  <si>
    <t>о фактической себестоимости услуг водоснабжения</t>
  </si>
  <si>
    <t xml:space="preserve">Единица  измерения </t>
  </si>
  <si>
    <t>Процент использования</t>
  </si>
  <si>
    <t>2. Электроэнергия на технологические цели, всего, в т.ч. раздельно по диапазонам напряжения</t>
  </si>
  <si>
    <t>Количество потребленной электроэнергии раздельно по диапазонам напряжения)</t>
  </si>
  <si>
    <t>Тариф на электроэнергию раздельно по диапазонам напряжения</t>
  </si>
  <si>
    <t>Удельный расход электроэнергии на 1 куб. м</t>
  </si>
  <si>
    <t>3. Амортизация основных средств</t>
  </si>
  <si>
    <t>4. Затраты на оплату труда производственных рабочих</t>
  </si>
  <si>
    <t>численность основных рабочих</t>
  </si>
  <si>
    <t>6. Расходы на покупку воды, полученной со стороны</t>
  </si>
  <si>
    <t>7. Расходы на очистку сточных вод сторонними организациями</t>
  </si>
  <si>
    <t xml:space="preserve">8. Ремонт и техническое  обслуживание </t>
  </si>
  <si>
    <t>в т.ч. зарплата ремонтного персонала</t>
  </si>
  <si>
    <t>в т.ч. отчисления на социальные нужды</t>
  </si>
  <si>
    <t>численность ремонтного персонала</t>
  </si>
  <si>
    <t xml:space="preserve">в т.ч. расходы на материалы и запасные части  </t>
  </si>
  <si>
    <t>количество куб. м для населения</t>
  </si>
  <si>
    <t>количество куб. м для прочих потребителей</t>
  </si>
  <si>
    <t>в т.ч. платежи за загрязнение окружающей среды</t>
  </si>
  <si>
    <t>в т.ч. услуги сторонних организаций</t>
  </si>
  <si>
    <t xml:space="preserve">в т.ч. единый налог, уплачиваемый организацией, применяющей упрощенную систему налогообложения   </t>
  </si>
  <si>
    <t>в т.ч. зарплата цехового персонала</t>
  </si>
  <si>
    <t>численность цехового персонала</t>
  </si>
  <si>
    <t xml:space="preserve">количество потребленной электроэнергии (раздельно по диапазонам напряжения) </t>
  </si>
  <si>
    <t xml:space="preserve">тариф на электроэнергию (раздельно по диапазонам  напряжения)     </t>
  </si>
  <si>
    <t>11. Общехозяйственные расходы</t>
  </si>
  <si>
    <t>в т.ч. зарплата общехозяйственного персонала</t>
  </si>
  <si>
    <t>численность всего общехозяйственного персонала по ОКК</t>
  </si>
  <si>
    <t>15. Необходимая валовая выручка</t>
  </si>
  <si>
    <t>16. Полезный отпуск, всего, в т.ч.</t>
  </si>
  <si>
    <t>1 группа потребителей (население)</t>
  </si>
  <si>
    <t>3 группа потребителей (прочие потребители)</t>
  </si>
  <si>
    <t>18. Экономически обоснованный тариф без ИП за 1 куб. м. (без НДС)</t>
  </si>
  <si>
    <t>Гавриленко О.В.</t>
  </si>
  <si>
    <t xml:space="preserve">Экономист </t>
  </si>
  <si>
    <t>Объем стоков</t>
  </si>
  <si>
    <t>о фактической себестоимости услуг водоотведения</t>
  </si>
  <si>
    <t xml:space="preserve">объем покупной воды  раздельно по поставщикам     </t>
  </si>
  <si>
    <t>в т.ч. налог на имущество</t>
  </si>
  <si>
    <t>2 группа потребителей (бюджетные организации)</t>
  </si>
  <si>
    <t>4 неканализованный жилой фонд</t>
  </si>
  <si>
    <t>Неучтенные расходы воды (потери воды при транспортировке) к объему поданной в сеть воды</t>
  </si>
  <si>
    <t xml:space="preserve">% </t>
  </si>
  <si>
    <t>Внешний управляющий МП «Горводоканал»</t>
  </si>
  <si>
    <t>Галин А.Е.</t>
  </si>
  <si>
    <t>Техническая вода</t>
  </si>
  <si>
    <t>На нужды ГВС, в том числе:</t>
  </si>
  <si>
    <t>нужды ГВС МП "ОК и ТС"</t>
  </si>
  <si>
    <t>нужды ГВС ОАО "РЖД""</t>
  </si>
  <si>
    <t>2. Объем поднятой воды</t>
  </si>
  <si>
    <t>2.1. Объем поданной в сеть воды</t>
  </si>
  <si>
    <t>2.2. Неучтенные расходы воды (потери воды при транспортировке) к объему поданной в сеть воды</t>
  </si>
  <si>
    <t>в т.ч. прочие</t>
  </si>
  <si>
    <t>в т.ч. выпадающие расходы прошлых периодов</t>
  </si>
  <si>
    <t>за 1 полугодие  2015 года</t>
  </si>
  <si>
    <t xml:space="preserve">  План 1 пол.        2015 г.</t>
  </si>
  <si>
    <t>Фактически использовано за 1 пол.  2015 г.</t>
  </si>
  <si>
    <t xml:space="preserve">  План 1 пол.                2015 г.</t>
  </si>
  <si>
    <t>Фактически использовано за 1 пол. 2015 г.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</si>
</sst>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8"/>
  <sheetViews>
    <sheetView tabSelected="1" topLeftCell="A86" workbookViewId="0">
      <selection activeCell="C103" sqref="C103"/>
    </sheetView>
  </sheetViews>
  <sheetFormatPr defaultRowHeight="15"/>
  <cols>
    <col min="1" max="1" width="29.7109375" customWidth="1"/>
    <col min="2" max="2" width="12.28515625" customWidth="1"/>
    <col min="3" max="3" width="13.7109375" customWidth="1"/>
    <col min="4" max="4" width="15.5703125" customWidth="1"/>
    <col min="5" max="5" width="16.140625" customWidth="1"/>
  </cols>
  <sheetData>
    <row r="2" spans="1:5" ht="15.75">
      <c r="A2" s="77" t="s">
        <v>52</v>
      </c>
      <c r="B2" s="77"/>
      <c r="C2" s="77"/>
      <c r="D2" s="77"/>
      <c r="E2" s="77"/>
    </row>
    <row r="3" spans="1:5" ht="15.75">
      <c r="A3" s="77" t="s">
        <v>91</v>
      </c>
      <c r="B3" s="77"/>
      <c r="C3" s="77"/>
      <c r="D3" s="77"/>
      <c r="E3" s="77"/>
    </row>
    <row r="4" spans="1:5" ht="15.75">
      <c r="A4" s="77" t="s">
        <v>53</v>
      </c>
      <c r="B4" s="77"/>
      <c r="C4" s="77"/>
      <c r="D4" s="77"/>
      <c r="E4" s="77"/>
    </row>
    <row r="5" spans="1:5" ht="15.75">
      <c r="A5" s="77" t="s">
        <v>109</v>
      </c>
      <c r="B5" s="77"/>
      <c r="C5" s="77"/>
      <c r="D5" s="77"/>
      <c r="E5" s="77"/>
    </row>
    <row r="6" spans="1:5" ht="15.75" thickBot="1">
      <c r="A6" s="3"/>
      <c r="B6" s="4"/>
      <c r="C6" s="4"/>
      <c r="D6" s="4"/>
      <c r="E6" s="4"/>
    </row>
    <row r="7" spans="1:5" ht="32.25" thickBot="1">
      <c r="A7" s="78" t="s">
        <v>0</v>
      </c>
      <c r="B7" s="78" t="s">
        <v>55</v>
      </c>
      <c r="C7" s="10" t="s">
        <v>1</v>
      </c>
      <c r="D7" s="80" t="s">
        <v>111</v>
      </c>
      <c r="E7" s="80" t="s">
        <v>56</v>
      </c>
    </row>
    <row r="8" spans="1:5" ht="32.25" thickBot="1">
      <c r="A8" s="78"/>
      <c r="B8" s="79"/>
      <c r="C8" s="11" t="s">
        <v>110</v>
      </c>
      <c r="D8" s="81"/>
      <c r="E8" s="81"/>
    </row>
    <row r="9" spans="1:5" ht="16.5" thickBot="1">
      <c r="A9" s="35">
        <v>1</v>
      </c>
      <c r="B9" s="36">
        <v>2</v>
      </c>
      <c r="C9" s="36">
        <v>3</v>
      </c>
      <c r="D9" s="36">
        <v>4</v>
      </c>
      <c r="E9" s="36">
        <v>5</v>
      </c>
    </row>
    <row r="10" spans="1:5" ht="16.5" thickBot="1">
      <c r="A10" s="45" t="s">
        <v>2</v>
      </c>
      <c r="B10" s="29" t="s">
        <v>3</v>
      </c>
      <c r="C10" s="29">
        <v>204.53</v>
      </c>
      <c r="D10" s="29">
        <v>93.96</v>
      </c>
      <c r="E10" s="46">
        <f>SUM(D10/C10*100)</f>
        <v>45.93947098225199</v>
      </c>
    </row>
    <row r="11" spans="1:5" ht="36" customHeight="1">
      <c r="A11" s="14" t="s">
        <v>57</v>
      </c>
      <c r="B11" s="15" t="s">
        <v>3</v>
      </c>
      <c r="C11" s="47">
        <f>SUM(C12:C15)</f>
        <v>3747.73</v>
      </c>
      <c r="D11" s="48">
        <f>SUM(D12:D15)</f>
        <v>4342.2999999999993</v>
      </c>
      <c r="E11" s="49">
        <f t="shared" ref="E11:E76" si="0">SUM(D11/C11*100)</f>
        <v>115.8648034943819</v>
      </c>
    </row>
    <row r="12" spans="1:5" ht="15.75">
      <c r="A12" s="42" t="s">
        <v>4</v>
      </c>
      <c r="B12" s="12" t="s">
        <v>5</v>
      </c>
      <c r="C12" s="50">
        <v>9.8800000000000008</v>
      </c>
      <c r="D12" s="12">
        <v>19</v>
      </c>
      <c r="E12" s="51">
        <f t="shared" si="0"/>
        <v>192.30769230769229</v>
      </c>
    </row>
    <row r="13" spans="1:5" ht="15.75">
      <c r="A13" s="42" t="s">
        <v>6</v>
      </c>
      <c r="B13" s="12" t="s">
        <v>5</v>
      </c>
      <c r="C13" s="50">
        <v>2819.14</v>
      </c>
      <c r="D13" s="12">
        <v>3477.1</v>
      </c>
      <c r="E13" s="51">
        <f t="shared" si="0"/>
        <v>123.33903247089538</v>
      </c>
    </row>
    <row r="14" spans="1:5" ht="15.75">
      <c r="A14" s="42" t="s">
        <v>7</v>
      </c>
      <c r="B14" s="12" t="s">
        <v>5</v>
      </c>
      <c r="C14" s="50">
        <v>918.71</v>
      </c>
      <c r="D14" s="12">
        <v>713.3</v>
      </c>
      <c r="E14" s="51">
        <f t="shared" si="0"/>
        <v>77.641475547234705</v>
      </c>
    </row>
    <row r="15" spans="1:5" ht="15.75">
      <c r="A15" s="42" t="s">
        <v>8</v>
      </c>
      <c r="B15" s="12" t="s">
        <v>5</v>
      </c>
      <c r="C15" s="12"/>
      <c r="D15" s="12">
        <v>132.9</v>
      </c>
      <c r="E15" s="51"/>
    </row>
    <row r="16" spans="1:5" ht="37.5" customHeight="1">
      <c r="A16" s="42" t="s">
        <v>58</v>
      </c>
      <c r="B16" s="20" t="s">
        <v>9</v>
      </c>
      <c r="C16" s="52">
        <f>SUM(C17:C20)</f>
        <v>905.22</v>
      </c>
      <c r="D16" s="52">
        <f>SUM(D17:D20)</f>
        <v>1096.3200000000002</v>
      </c>
      <c r="E16" s="51">
        <f t="shared" si="0"/>
        <v>121.11089017034536</v>
      </c>
    </row>
    <row r="17" spans="1:5" ht="18" customHeight="1">
      <c r="A17" s="42" t="s">
        <v>4</v>
      </c>
      <c r="B17" s="12" t="s">
        <v>10</v>
      </c>
      <c r="C17" s="12">
        <v>1.72</v>
      </c>
      <c r="D17" s="12">
        <v>3.32</v>
      </c>
      <c r="E17" s="51">
        <f t="shared" si="0"/>
        <v>193.02325581395348</v>
      </c>
    </row>
    <row r="18" spans="1:5" ht="19.5" customHeight="1">
      <c r="A18" s="42" t="s">
        <v>6</v>
      </c>
      <c r="B18" s="12" t="s">
        <v>10</v>
      </c>
      <c r="C18" s="12">
        <v>722.6</v>
      </c>
      <c r="D18" s="12">
        <v>949.2</v>
      </c>
      <c r="E18" s="51">
        <f t="shared" si="0"/>
        <v>131.35898145585386</v>
      </c>
    </row>
    <row r="19" spans="1:5" ht="15.75" customHeight="1">
      <c r="A19" s="42" t="s">
        <v>7</v>
      </c>
      <c r="B19" s="12" t="s">
        <v>10</v>
      </c>
      <c r="C19" s="12">
        <v>180.9</v>
      </c>
      <c r="D19" s="12">
        <v>143.80000000000001</v>
      </c>
      <c r="E19" s="51">
        <f t="shared" si="0"/>
        <v>79.491431730237707</v>
      </c>
    </row>
    <row r="20" spans="1:5" ht="19.5" customHeight="1">
      <c r="A20" s="42" t="s">
        <v>8</v>
      </c>
      <c r="B20" s="12" t="s">
        <v>10</v>
      </c>
      <c r="C20" s="12"/>
      <c r="D20" s="12"/>
      <c r="E20" s="51"/>
    </row>
    <row r="21" spans="1:5" ht="51" customHeight="1">
      <c r="A21" s="42" t="s">
        <v>59</v>
      </c>
      <c r="B21" s="20" t="s">
        <v>11</v>
      </c>
      <c r="C21" s="53">
        <f>SUM(C11/C16)</f>
        <v>4.1401316806964052</v>
      </c>
      <c r="D21" s="53">
        <f>SUM(D11/D16)</f>
        <v>3.9607961179217734</v>
      </c>
      <c r="E21" s="51">
        <f t="shared" si="0"/>
        <v>95.668360897533915</v>
      </c>
    </row>
    <row r="22" spans="1:5" ht="15.75">
      <c r="A22" s="42" t="s">
        <v>4</v>
      </c>
      <c r="B22" s="12" t="s">
        <v>12</v>
      </c>
      <c r="C22" s="53">
        <f>SUM(C12/C17)</f>
        <v>5.7441860465116283</v>
      </c>
      <c r="D22" s="53">
        <f>SUM(D12/D17)</f>
        <v>5.7228915662650603</v>
      </c>
      <c r="E22" s="51">
        <f t="shared" si="0"/>
        <v>99.629286376274322</v>
      </c>
    </row>
    <row r="23" spans="1:5" ht="15.75">
      <c r="A23" s="42" t="s">
        <v>6</v>
      </c>
      <c r="B23" s="12" t="s">
        <v>12</v>
      </c>
      <c r="C23" s="53">
        <f t="shared" ref="C23:D24" si="1">SUM(C13/C18)</f>
        <v>3.9013838915029058</v>
      </c>
      <c r="D23" s="53">
        <f t="shared" si="1"/>
        <v>3.6631900547829748</v>
      </c>
      <c r="E23" s="51">
        <f t="shared" si="0"/>
        <v>93.894632178117362</v>
      </c>
    </row>
    <row r="24" spans="1:5" ht="15.75">
      <c r="A24" s="42" t="s">
        <v>7</v>
      </c>
      <c r="B24" s="12" t="s">
        <v>12</v>
      </c>
      <c r="C24" s="53">
        <f t="shared" si="1"/>
        <v>5.0785516860143725</v>
      </c>
      <c r="D24" s="53">
        <f t="shared" si="1"/>
        <v>4.9603616133518766</v>
      </c>
      <c r="E24" s="51">
        <f t="shared" si="0"/>
        <v>97.672760267696503</v>
      </c>
    </row>
    <row r="25" spans="1:5" ht="15.75">
      <c r="A25" s="42" t="s">
        <v>8</v>
      </c>
      <c r="B25" s="12" t="s">
        <v>12</v>
      </c>
      <c r="C25" s="12"/>
      <c r="D25" s="12"/>
      <c r="E25" s="51"/>
    </row>
    <row r="26" spans="1:5" ht="32.25" customHeight="1" thickBot="1">
      <c r="A26" s="44" t="s">
        <v>60</v>
      </c>
      <c r="B26" s="17" t="s">
        <v>13</v>
      </c>
      <c r="C26" s="54">
        <f>SUM(C16/C27)</f>
        <v>0.39025336592558102</v>
      </c>
      <c r="D26" s="54">
        <f>SUM(D16/D27)</f>
        <v>0.5407437001524098</v>
      </c>
      <c r="E26" s="55">
        <f t="shared" si="0"/>
        <v>138.56221300485242</v>
      </c>
    </row>
    <row r="27" spans="1:5" ht="25.5" customHeight="1" thickBot="1">
      <c r="A27" s="26" t="s">
        <v>90</v>
      </c>
      <c r="B27" s="24" t="s">
        <v>50</v>
      </c>
      <c r="C27" s="34">
        <v>2319.5700000000002</v>
      </c>
      <c r="D27" s="34">
        <v>2027.43</v>
      </c>
      <c r="E27" s="46">
        <f t="shared" si="0"/>
        <v>87.405424281224526</v>
      </c>
    </row>
    <row r="28" spans="1:5" ht="30" customHeight="1">
      <c r="A28" s="14" t="s">
        <v>61</v>
      </c>
      <c r="B28" s="15" t="s">
        <v>3</v>
      </c>
      <c r="C28" s="15">
        <v>2411.0500000000002</v>
      </c>
      <c r="D28" s="15">
        <v>2400.7199999999998</v>
      </c>
      <c r="E28" s="49">
        <f t="shared" si="0"/>
        <v>99.571555961095768</v>
      </c>
    </row>
    <row r="29" spans="1:5" ht="30.75" customHeight="1" thickBot="1">
      <c r="A29" s="43" t="s">
        <v>14</v>
      </c>
      <c r="B29" s="16"/>
      <c r="C29" s="16"/>
      <c r="D29" s="16"/>
      <c r="E29" s="55"/>
    </row>
    <row r="30" spans="1:5" ht="36" customHeight="1">
      <c r="A30" s="14" t="s">
        <v>62</v>
      </c>
      <c r="B30" s="15" t="s">
        <v>3</v>
      </c>
      <c r="C30" s="15">
        <v>15788.39</v>
      </c>
      <c r="D30" s="15">
        <v>13487.44</v>
      </c>
      <c r="E30" s="49">
        <f t="shared" si="0"/>
        <v>85.426316426184059</v>
      </c>
    </row>
    <row r="31" spans="1:5" ht="30.75" customHeight="1">
      <c r="A31" s="42" t="s">
        <v>15</v>
      </c>
      <c r="B31" s="20" t="s">
        <v>11</v>
      </c>
      <c r="C31" s="20">
        <v>7056</v>
      </c>
      <c r="D31" s="20">
        <v>7056</v>
      </c>
      <c r="E31" s="51">
        <f t="shared" si="0"/>
        <v>100</v>
      </c>
    </row>
    <row r="32" spans="1:5" ht="34.5" customHeight="1" thickBot="1">
      <c r="A32" s="44" t="s">
        <v>63</v>
      </c>
      <c r="B32" s="17" t="s">
        <v>16</v>
      </c>
      <c r="C32" s="17">
        <v>102</v>
      </c>
      <c r="D32" s="17">
        <v>93</v>
      </c>
      <c r="E32" s="55">
        <f t="shared" si="0"/>
        <v>91.17647058823529</v>
      </c>
    </row>
    <row r="33" spans="1:5" ht="19.5" customHeight="1">
      <c r="A33" s="14" t="s">
        <v>17</v>
      </c>
      <c r="B33" s="18" t="s">
        <v>3</v>
      </c>
      <c r="C33" s="18">
        <v>4747.0600000000004</v>
      </c>
      <c r="D33" s="18">
        <v>4072.09</v>
      </c>
      <c r="E33" s="49">
        <f t="shared" si="0"/>
        <v>85.781304639081867</v>
      </c>
    </row>
    <row r="34" spans="1:5" ht="20.25" customHeight="1" thickBot="1">
      <c r="A34" s="43" t="s">
        <v>18</v>
      </c>
      <c r="B34" s="19" t="s">
        <v>19</v>
      </c>
      <c r="C34" s="56">
        <f>SUM(C33/C30*100)</f>
        <v>30.066776916455701</v>
      </c>
      <c r="D34" s="56">
        <f>SUM(D33/D30*100)</f>
        <v>30.191719110520605</v>
      </c>
      <c r="E34" s="55">
        <f t="shared" si="0"/>
        <v>100.41554901083036</v>
      </c>
    </row>
    <row r="35" spans="1:5" ht="33" customHeight="1">
      <c r="A35" s="14" t="s">
        <v>64</v>
      </c>
      <c r="B35" s="15" t="s">
        <v>3</v>
      </c>
      <c r="C35" s="15"/>
      <c r="D35" s="15"/>
      <c r="E35" s="49"/>
    </row>
    <row r="36" spans="1:5" ht="38.25" customHeight="1" thickBot="1">
      <c r="A36" s="42" t="s">
        <v>92</v>
      </c>
      <c r="B36" s="12" t="s">
        <v>50</v>
      </c>
      <c r="C36" s="20" t="s">
        <v>20</v>
      </c>
      <c r="D36" s="20" t="s">
        <v>20</v>
      </c>
      <c r="E36" s="55"/>
    </row>
    <row r="37" spans="1:5" ht="54.75" customHeight="1">
      <c r="A37" s="14" t="s">
        <v>65</v>
      </c>
      <c r="B37" s="15" t="s">
        <v>3</v>
      </c>
      <c r="C37" s="15" t="s">
        <v>20</v>
      </c>
      <c r="D37" s="15" t="s">
        <v>20</v>
      </c>
      <c r="E37" s="49"/>
    </row>
    <row r="38" spans="1:5" ht="27" customHeight="1">
      <c r="A38" s="42" t="s">
        <v>22</v>
      </c>
      <c r="B38" s="12" t="s">
        <v>23</v>
      </c>
      <c r="C38" s="12" t="s">
        <v>20</v>
      </c>
      <c r="D38" s="12" t="s">
        <v>20</v>
      </c>
      <c r="E38" s="51"/>
    </row>
    <row r="39" spans="1:5" ht="20.25" customHeight="1" thickBot="1">
      <c r="A39" s="43" t="s">
        <v>21</v>
      </c>
      <c r="B39" s="19" t="s">
        <v>11</v>
      </c>
      <c r="C39" s="19" t="s">
        <v>20</v>
      </c>
      <c r="D39" s="19" t="s">
        <v>20</v>
      </c>
      <c r="E39" s="55"/>
    </row>
    <row r="40" spans="1:5" ht="38.25" customHeight="1" thickBot="1">
      <c r="A40" s="14" t="s">
        <v>66</v>
      </c>
      <c r="B40" s="15" t="s">
        <v>3</v>
      </c>
      <c r="C40" s="15">
        <v>180.77</v>
      </c>
      <c r="D40" s="15">
        <v>226.67</v>
      </c>
      <c r="E40" s="55">
        <f t="shared" si="0"/>
        <v>125.39138131327098</v>
      </c>
    </row>
    <row r="41" spans="1:5" ht="32.25" customHeight="1">
      <c r="A41" s="42" t="s">
        <v>24</v>
      </c>
      <c r="B41" s="12" t="s">
        <v>3</v>
      </c>
      <c r="C41" s="12"/>
      <c r="D41" s="12"/>
      <c r="E41" s="51"/>
    </row>
    <row r="42" spans="1:5" ht="28.5" customHeight="1">
      <c r="A42" s="42" t="s">
        <v>67</v>
      </c>
      <c r="B42" s="20" t="s">
        <v>3</v>
      </c>
      <c r="C42" s="20"/>
      <c r="D42" s="20"/>
      <c r="E42" s="51"/>
    </row>
    <row r="43" spans="1:5" ht="31.5" customHeight="1">
      <c r="A43" s="42" t="s">
        <v>68</v>
      </c>
      <c r="B43" s="20" t="s">
        <v>3</v>
      </c>
      <c r="C43" s="20"/>
      <c r="D43" s="20"/>
      <c r="E43" s="51"/>
    </row>
    <row r="44" spans="1:5" ht="33" customHeight="1">
      <c r="A44" s="42" t="s">
        <v>69</v>
      </c>
      <c r="B44" s="20" t="s">
        <v>16</v>
      </c>
      <c r="C44" s="20"/>
      <c r="D44" s="20"/>
      <c r="E44" s="51"/>
    </row>
    <row r="45" spans="1:5" ht="31.5">
      <c r="A45" s="42" t="s">
        <v>70</v>
      </c>
      <c r="B45" s="20" t="s">
        <v>3</v>
      </c>
      <c r="C45" s="20"/>
      <c r="D45" s="20"/>
      <c r="E45" s="51"/>
    </row>
    <row r="46" spans="1:5" ht="15.75">
      <c r="A46" s="75" t="s">
        <v>96</v>
      </c>
      <c r="B46" s="12" t="s">
        <v>50</v>
      </c>
      <c r="C46" s="20"/>
      <c r="D46" s="20"/>
      <c r="E46" s="51"/>
    </row>
    <row r="47" spans="1:5" ht="16.5" thickBot="1">
      <c r="A47" s="76"/>
      <c r="B47" s="19" t="s">
        <v>97</v>
      </c>
      <c r="C47" s="55"/>
      <c r="D47" s="55"/>
      <c r="E47" s="55"/>
    </row>
    <row r="48" spans="1:5" ht="21.75" customHeight="1">
      <c r="A48" s="14" t="s">
        <v>25</v>
      </c>
      <c r="B48" s="18" t="s">
        <v>3</v>
      </c>
      <c r="C48" s="57">
        <f>SUM(C49:C67)</f>
        <v>1693.12</v>
      </c>
      <c r="D48" s="57">
        <f>SUM(D49:D67)</f>
        <v>209.94</v>
      </c>
      <c r="E48" s="49">
        <f t="shared" si="0"/>
        <v>12.399593649593649</v>
      </c>
    </row>
    <row r="49" spans="1:5" ht="21.75" customHeight="1">
      <c r="A49" s="42" t="s">
        <v>93</v>
      </c>
      <c r="B49" s="12" t="s">
        <v>3</v>
      </c>
      <c r="C49" s="12">
        <v>850</v>
      </c>
      <c r="D49" s="12">
        <v>0</v>
      </c>
      <c r="E49" s="51"/>
    </row>
    <row r="50" spans="1:5" ht="23.25" customHeight="1">
      <c r="A50" s="42" t="s">
        <v>71</v>
      </c>
      <c r="B50" s="12" t="s">
        <v>50</v>
      </c>
      <c r="C50" s="58"/>
      <c r="D50" s="58"/>
      <c r="E50" s="51"/>
    </row>
    <row r="51" spans="1:5" ht="16.5" customHeight="1">
      <c r="A51" s="42" t="s">
        <v>27</v>
      </c>
      <c r="B51" s="12" t="s">
        <v>11</v>
      </c>
      <c r="C51" s="30"/>
      <c r="D51" s="30"/>
      <c r="E51" s="51"/>
    </row>
    <row r="52" spans="1:5" ht="16.5" customHeight="1">
      <c r="A52" s="42" t="s">
        <v>28</v>
      </c>
      <c r="B52" s="12" t="s">
        <v>3</v>
      </c>
      <c r="C52" s="30"/>
      <c r="D52" s="30"/>
      <c r="E52" s="51"/>
    </row>
    <row r="53" spans="1:5" ht="33" customHeight="1">
      <c r="A53" s="42" t="s">
        <v>72</v>
      </c>
      <c r="B53" s="12" t="s">
        <v>50</v>
      </c>
      <c r="C53" s="58"/>
      <c r="D53" s="58"/>
      <c r="E53" s="51"/>
    </row>
    <row r="54" spans="1:5" ht="22.5" customHeight="1">
      <c r="A54" s="42" t="s">
        <v>29</v>
      </c>
      <c r="B54" s="12" t="s">
        <v>30</v>
      </c>
      <c r="C54" s="30"/>
      <c r="D54" s="30"/>
      <c r="E54" s="51"/>
    </row>
    <row r="55" spans="1:5" ht="27.75" customHeight="1">
      <c r="A55" s="42" t="s">
        <v>31</v>
      </c>
      <c r="B55" s="12" t="s">
        <v>30</v>
      </c>
      <c r="C55" s="30"/>
      <c r="D55" s="30"/>
      <c r="E55" s="51"/>
    </row>
    <row r="56" spans="1:5" ht="15.75">
      <c r="A56" s="42" t="s">
        <v>27</v>
      </c>
      <c r="B56" s="12" t="s">
        <v>12</v>
      </c>
      <c r="C56" s="30"/>
      <c r="D56" s="30"/>
      <c r="E56" s="51"/>
    </row>
    <row r="57" spans="1:5" ht="23.25" customHeight="1">
      <c r="A57" s="42" t="s">
        <v>29</v>
      </c>
      <c r="B57" s="12" t="s">
        <v>11</v>
      </c>
      <c r="C57" s="30"/>
      <c r="D57" s="30"/>
      <c r="E57" s="51"/>
    </row>
    <row r="58" spans="1:5" ht="15.75">
      <c r="A58" s="42" t="s">
        <v>31</v>
      </c>
      <c r="B58" s="12" t="s">
        <v>11</v>
      </c>
      <c r="C58" s="30"/>
      <c r="D58" s="30"/>
      <c r="E58" s="51"/>
    </row>
    <row r="59" spans="1:5" ht="16.5" customHeight="1">
      <c r="A59" s="42" t="s">
        <v>28</v>
      </c>
      <c r="B59" s="12" t="s">
        <v>3</v>
      </c>
      <c r="C59" s="30"/>
      <c r="D59" s="30"/>
      <c r="E59" s="51"/>
    </row>
    <row r="60" spans="1:5" ht="21.75" customHeight="1">
      <c r="A60" s="42" t="s">
        <v>29</v>
      </c>
      <c r="B60" s="12" t="s">
        <v>3</v>
      </c>
      <c r="C60" s="12"/>
      <c r="D60" s="12"/>
      <c r="E60" s="51"/>
    </row>
    <row r="61" spans="1:5" ht="23.25" customHeight="1">
      <c r="A61" s="42" t="s">
        <v>31</v>
      </c>
      <c r="B61" s="12" t="s">
        <v>3</v>
      </c>
      <c r="C61" s="12"/>
      <c r="D61" s="12"/>
      <c r="E61" s="51"/>
    </row>
    <row r="62" spans="1:5" ht="23.25" customHeight="1">
      <c r="A62" s="42" t="s">
        <v>32</v>
      </c>
      <c r="B62" s="12" t="s">
        <v>3</v>
      </c>
      <c r="C62" s="12"/>
      <c r="D62" s="12"/>
      <c r="E62" s="51"/>
    </row>
    <row r="63" spans="1:5" ht="26.25" customHeight="1">
      <c r="A63" s="42" t="s">
        <v>33</v>
      </c>
      <c r="B63" s="12" t="s">
        <v>3</v>
      </c>
      <c r="C63" s="20">
        <v>0</v>
      </c>
      <c r="D63" s="12">
        <v>8.8000000000000007</v>
      </c>
      <c r="E63" s="51"/>
    </row>
    <row r="64" spans="1:5" ht="34.5" customHeight="1">
      <c r="A64" s="42" t="s">
        <v>73</v>
      </c>
      <c r="B64" s="20" t="s">
        <v>3</v>
      </c>
      <c r="C64" s="20">
        <v>113.92</v>
      </c>
      <c r="D64" s="20">
        <v>201.14</v>
      </c>
      <c r="E64" s="51">
        <f t="shared" si="0"/>
        <v>176.56249999999997</v>
      </c>
    </row>
    <row r="65" spans="1:5" ht="64.5" customHeight="1">
      <c r="A65" s="42" t="s">
        <v>75</v>
      </c>
      <c r="B65" s="20" t="s">
        <v>3</v>
      </c>
      <c r="C65" s="20"/>
      <c r="D65" s="20"/>
      <c r="E65" s="51"/>
    </row>
    <row r="66" spans="1:5" ht="42" customHeight="1">
      <c r="A66" s="44" t="s">
        <v>108</v>
      </c>
      <c r="B66" s="20" t="s">
        <v>3</v>
      </c>
      <c r="C66" s="17">
        <v>729.2</v>
      </c>
      <c r="D66" s="17"/>
      <c r="E66" s="59"/>
    </row>
    <row r="67" spans="1:5" ht="35.25" customHeight="1" thickBot="1">
      <c r="A67" s="43" t="s">
        <v>74</v>
      </c>
      <c r="B67" s="16" t="s">
        <v>3</v>
      </c>
      <c r="C67" s="16"/>
      <c r="D67" s="16"/>
      <c r="E67" s="55"/>
    </row>
    <row r="68" spans="1:5" ht="24.75" customHeight="1">
      <c r="A68" s="14" t="s">
        <v>34</v>
      </c>
      <c r="B68" s="18" t="s">
        <v>3</v>
      </c>
      <c r="C68" s="57">
        <f>SUM(C69:C71)</f>
        <v>5775.08</v>
      </c>
      <c r="D68" s="57">
        <f>SUM(D69:D71)</f>
        <v>5218.3</v>
      </c>
      <c r="E68" s="49">
        <f t="shared" si="0"/>
        <v>90.358921434854594</v>
      </c>
    </row>
    <row r="69" spans="1:5" ht="34.5" customHeight="1">
      <c r="A69" s="42" t="s">
        <v>76</v>
      </c>
      <c r="B69" s="20" t="s">
        <v>3</v>
      </c>
      <c r="C69" s="20">
        <v>2922.34</v>
      </c>
      <c r="D69" s="20">
        <v>2176.5</v>
      </c>
      <c r="E69" s="51">
        <f t="shared" si="0"/>
        <v>74.477986818782199</v>
      </c>
    </row>
    <row r="70" spans="1:5" ht="26.25" customHeight="1">
      <c r="A70" s="42" t="s">
        <v>35</v>
      </c>
      <c r="B70" s="12" t="s">
        <v>3</v>
      </c>
      <c r="C70" s="12">
        <v>877.14</v>
      </c>
      <c r="D70" s="12">
        <v>653.79999999999995</v>
      </c>
      <c r="E70" s="51">
        <f>SUM(D70/C70*100)</f>
        <v>74.537702077205452</v>
      </c>
    </row>
    <row r="71" spans="1:5" ht="15.75">
      <c r="A71" s="42" t="s">
        <v>107</v>
      </c>
      <c r="B71" s="12" t="s">
        <v>3</v>
      </c>
      <c r="C71" s="12">
        <v>1975.6</v>
      </c>
      <c r="D71" s="12">
        <v>2388</v>
      </c>
      <c r="E71" s="51">
        <f>SUM(D71/C71*100)</f>
        <v>120.87467098602957</v>
      </c>
    </row>
    <row r="72" spans="1:5" ht="30" customHeight="1">
      <c r="A72" s="42" t="s">
        <v>77</v>
      </c>
      <c r="B72" s="20" t="s">
        <v>16</v>
      </c>
      <c r="C72" s="20">
        <v>12</v>
      </c>
      <c r="D72" s="20">
        <v>10</v>
      </c>
      <c r="E72" s="51">
        <f t="shared" si="0"/>
        <v>83.333333333333343</v>
      </c>
    </row>
    <row r="73" spans="1:5" ht="15.75">
      <c r="A73" s="42" t="s">
        <v>36</v>
      </c>
      <c r="B73" s="12" t="s">
        <v>3</v>
      </c>
      <c r="C73" s="12"/>
      <c r="D73" s="12"/>
      <c r="E73" s="51"/>
    </row>
    <row r="74" spans="1:5" ht="50.25" customHeight="1">
      <c r="A74" s="42" t="s">
        <v>78</v>
      </c>
      <c r="B74" s="20" t="s">
        <v>9</v>
      </c>
      <c r="C74" s="52"/>
      <c r="D74" s="20"/>
      <c r="E74" s="51"/>
    </row>
    <row r="75" spans="1:5" ht="51" customHeight="1" thickBot="1">
      <c r="A75" s="44" t="s">
        <v>79</v>
      </c>
      <c r="B75" s="17" t="s">
        <v>11</v>
      </c>
      <c r="C75" s="17"/>
      <c r="D75" s="17"/>
      <c r="E75" s="55"/>
    </row>
    <row r="76" spans="1:5" ht="42" customHeight="1">
      <c r="A76" s="14" t="s">
        <v>80</v>
      </c>
      <c r="B76" s="15" t="s">
        <v>3</v>
      </c>
      <c r="C76" s="48">
        <f>SUM(C77:C79)</f>
        <v>4288.29</v>
      </c>
      <c r="D76" s="48">
        <f>SUM(D77:D79)</f>
        <v>4441.74</v>
      </c>
      <c r="E76" s="49">
        <f t="shared" si="0"/>
        <v>103.57834941200339</v>
      </c>
    </row>
    <row r="77" spans="1:5" ht="33" customHeight="1">
      <c r="A77" s="42" t="s">
        <v>81</v>
      </c>
      <c r="B77" s="20" t="s">
        <v>3</v>
      </c>
      <c r="C77" s="20">
        <v>2966.17</v>
      </c>
      <c r="D77" s="20">
        <v>3000.13</v>
      </c>
      <c r="E77" s="51">
        <f t="shared" ref="E77:E93" si="2">SUM(D77/C77*100)</f>
        <v>101.14491077719754</v>
      </c>
    </row>
    <row r="78" spans="1:5" ht="25.5" customHeight="1">
      <c r="A78" s="42" t="s">
        <v>39</v>
      </c>
      <c r="B78" s="12" t="s">
        <v>3</v>
      </c>
      <c r="C78" s="12">
        <v>866.55</v>
      </c>
      <c r="D78" s="12">
        <v>843.14</v>
      </c>
      <c r="E78" s="51">
        <f t="shared" si="2"/>
        <v>97.298482488027233</v>
      </c>
    </row>
    <row r="79" spans="1:5" ht="15.75">
      <c r="A79" s="42" t="s">
        <v>107</v>
      </c>
      <c r="B79" s="12" t="s">
        <v>3</v>
      </c>
      <c r="C79" s="33">
        <v>455.57</v>
      </c>
      <c r="D79" s="33">
        <v>598.47</v>
      </c>
      <c r="E79" s="51">
        <f t="shared" si="2"/>
        <v>131.36729811005995</v>
      </c>
    </row>
    <row r="80" spans="1:5" ht="35.25" customHeight="1" thickBot="1">
      <c r="A80" s="44" t="s">
        <v>82</v>
      </c>
      <c r="B80" s="17" t="s">
        <v>16</v>
      </c>
      <c r="C80" s="17">
        <v>14</v>
      </c>
      <c r="D80" s="17">
        <v>13</v>
      </c>
      <c r="E80" s="55">
        <f t="shared" si="2"/>
        <v>92.857142857142861</v>
      </c>
    </row>
    <row r="81" spans="1:5" ht="31.5" customHeight="1" thickBot="1">
      <c r="A81" s="23" t="s">
        <v>37</v>
      </c>
      <c r="B81" s="24" t="s">
        <v>38</v>
      </c>
      <c r="C81" s="25" t="s">
        <v>20</v>
      </c>
      <c r="D81" s="25" t="s">
        <v>20</v>
      </c>
      <c r="E81" s="46"/>
    </row>
    <row r="82" spans="1:5" ht="24" customHeight="1" thickBot="1">
      <c r="A82" s="26" t="s">
        <v>40</v>
      </c>
      <c r="B82" s="24" t="s">
        <v>3</v>
      </c>
      <c r="C82" s="60">
        <f>SUM(C10+C11+C28+C30+C33+C40+C48+C68+C76)</f>
        <v>38836.020000000004</v>
      </c>
      <c r="D82" s="61">
        <f>SUM(D10+D11+D28+D30+D33+D40+D48+D68+D76)</f>
        <v>34493.159999999996</v>
      </c>
      <c r="E82" s="46">
        <f t="shared" si="2"/>
        <v>88.81744318805066</v>
      </c>
    </row>
    <row r="83" spans="1:5" ht="20.25" customHeight="1">
      <c r="A83" s="14" t="s">
        <v>44</v>
      </c>
      <c r="B83" s="18" t="s">
        <v>42</v>
      </c>
      <c r="C83" s="18">
        <v>1939.4</v>
      </c>
      <c r="D83" s="18">
        <v>5966.41</v>
      </c>
      <c r="E83" s="49">
        <f t="shared" si="2"/>
        <v>307.6420542435805</v>
      </c>
    </row>
    <row r="84" spans="1:5" ht="20.25" customHeight="1" thickBot="1">
      <c r="A84" s="43" t="s">
        <v>45</v>
      </c>
      <c r="B84" s="19" t="s">
        <v>11</v>
      </c>
      <c r="C84" s="19"/>
      <c r="D84" s="19"/>
      <c r="E84" s="55"/>
    </row>
    <row r="85" spans="1:5" ht="18" customHeight="1" thickBot="1">
      <c r="A85" s="45" t="s">
        <v>46</v>
      </c>
      <c r="B85" s="29" t="s">
        <v>19</v>
      </c>
      <c r="C85" s="62">
        <f>SUM(C83/C82*100)</f>
        <v>4.9938175951088706</v>
      </c>
      <c r="D85" s="62">
        <f>SUM(D83/D82*100)</f>
        <v>17.297371420884605</v>
      </c>
      <c r="E85" s="46">
        <f t="shared" si="2"/>
        <v>346.37571540110497</v>
      </c>
    </row>
    <row r="86" spans="1:5" ht="22.5" customHeight="1" thickBot="1">
      <c r="A86" s="14" t="s">
        <v>83</v>
      </c>
      <c r="B86" s="15" t="s">
        <v>3</v>
      </c>
      <c r="C86" s="47">
        <f>SUM(C82:C83)</f>
        <v>40775.420000000006</v>
      </c>
      <c r="D86" s="48">
        <f>SUM(D82:D83)</f>
        <v>40459.569999999992</v>
      </c>
      <c r="E86" s="46">
        <f t="shared" si="2"/>
        <v>99.225391179293766</v>
      </c>
    </row>
    <row r="87" spans="1:5" ht="30" customHeight="1">
      <c r="A87" s="14" t="s">
        <v>84</v>
      </c>
      <c r="B87" s="18" t="s">
        <v>49</v>
      </c>
      <c r="C87" s="48">
        <f>SUM(C88:C91)</f>
        <v>1844.42</v>
      </c>
      <c r="D87" s="48">
        <f>SUM(D88:D91)</f>
        <v>1670.73</v>
      </c>
      <c r="E87" s="49">
        <f t="shared" si="2"/>
        <v>90.582947484846173</v>
      </c>
    </row>
    <row r="88" spans="1:5" ht="34.5" customHeight="1">
      <c r="A88" s="42" t="s">
        <v>85</v>
      </c>
      <c r="B88" s="12" t="s">
        <v>50</v>
      </c>
      <c r="C88" s="20">
        <v>1304.1600000000001</v>
      </c>
      <c r="D88" s="20">
        <v>1186</v>
      </c>
      <c r="E88" s="51">
        <f t="shared" si="2"/>
        <v>90.939761992393571</v>
      </c>
    </row>
    <row r="89" spans="1:5" ht="31.5" customHeight="1">
      <c r="A89" s="42" t="s">
        <v>94</v>
      </c>
      <c r="B89" s="12" t="s">
        <v>50</v>
      </c>
      <c r="C89" s="20"/>
      <c r="D89" s="20"/>
      <c r="E89" s="51"/>
    </row>
    <row r="90" spans="1:5" ht="34.5" customHeight="1">
      <c r="A90" s="42" t="s">
        <v>86</v>
      </c>
      <c r="B90" s="12" t="s">
        <v>50</v>
      </c>
      <c r="C90" s="20">
        <v>526.22</v>
      </c>
      <c r="D90" s="20">
        <v>475.06</v>
      </c>
      <c r="E90" s="51">
        <f t="shared" si="2"/>
        <v>90.277830565162859</v>
      </c>
    </row>
    <row r="91" spans="1:5" ht="31.5" customHeight="1" thickBot="1">
      <c r="A91" s="43" t="s">
        <v>95</v>
      </c>
      <c r="B91" s="19"/>
      <c r="C91" s="19">
        <v>14.04</v>
      </c>
      <c r="D91" s="19">
        <v>9.67</v>
      </c>
      <c r="E91" s="55">
        <f t="shared" si="2"/>
        <v>68.87464387464388</v>
      </c>
    </row>
    <row r="92" spans="1:5" ht="41.25" customHeight="1" thickBot="1">
      <c r="A92" s="26" t="s">
        <v>51</v>
      </c>
      <c r="B92" s="24" t="s">
        <v>11</v>
      </c>
      <c r="C92" s="60">
        <f>SUM(C82/C87)</f>
        <v>21.055952548768719</v>
      </c>
      <c r="D92" s="60">
        <f>SUM(D82/D87)</f>
        <v>20.64556211955253</v>
      </c>
      <c r="E92" s="46">
        <f t="shared" si="2"/>
        <v>98.050952915734086</v>
      </c>
    </row>
    <row r="93" spans="1:5" ht="47.25" customHeight="1" thickBot="1">
      <c r="A93" s="45" t="s">
        <v>87</v>
      </c>
      <c r="B93" s="34" t="s">
        <v>11</v>
      </c>
      <c r="C93" s="63">
        <f>SUM(C86/C87)</f>
        <v>22.107448411966907</v>
      </c>
      <c r="D93" s="64">
        <f>SUM(D86/D87)</f>
        <v>24.216701681300982</v>
      </c>
      <c r="E93" s="65">
        <f t="shared" si="2"/>
        <v>109.54091684408193</v>
      </c>
    </row>
    <row r="94" spans="1:5">
      <c r="A94" s="5"/>
      <c r="B94" s="5"/>
      <c r="C94" s="37"/>
      <c r="D94" s="37"/>
      <c r="E94" s="5"/>
    </row>
    <row r="95" spans="1:5" ht="15.75">
      <c r="A95" s="7" t="s">
        <v>98</v>
      </c>
      <c r="B95" s="8"/>
      <c r="C95" s="8"/>
      <c r="D95" s="8"/>
      <c r="E95" s="8" t="s">
        <v>99</v>
      </c>
    </row>
    <row r="96" spans="1:5" ht="15.75">
      <c r="A96" s="9"/>
      <c r="B96" s="8"/>
      <c r="C96" s="8"/>
      <c r="D96" s="8"/>
      <c r="E96" s="8"/>
    </row>
    <row r="97" spans="1:5" ht="15.75">
      <c r="A97" s="7" t="s">
        <v>89</v>
      </c>
      <c r="B97" s="8"/>
      <c r="C97" s="8"/>
      <c r="D97" s="8"/>
      <c r="E97" s="8" t="s">
        <v>88</v>
      </c>
    </row>
    <row r="98" spans="1:5" ht="15.75">
      <c r="C98" s="8"/>
      <c r="D98" s="8"/>
      <c r="E98" s="8"/>
    </row>
  </sheetData>
  <mergeCells count="9">
    <mergeCell ref="A46:A47"/>
    <mergeCell ref="A2:E2"/>
    <mergeCell ref="A3:E3"/>
    <mergeCell ref="A4:E4"/>
    <mergeCell ref="A5:E5"/>
    <mergeCell ref="A7:A8"/>
    <mergeCell ref="B7:B8"/>
    <mergeCell ref="D7:D8"/>
    <mergeCell ref="E7:E8"/>
  </mergeCells>
  <pageMargins left="0.9055118110236221" right="0.19685039370078741" top="0.35433070866141736" bottom="0.35433070866141736" header="0.31496062992125984" footer="0.31496062992125984"/>
  <pageSetup paperSize="9" scale="9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6"/>
  <sheetViews>
    <sheetView topLeftCell="A91" workbookViewId="0">
      <selection activeCell="E106" sqref="E106"/>
    </sheetView>
  </sheetViews>
  <sheetFormatPr defaultRowHeight="15"/>
  <cols>
    <col min="1" max="1" width="24" customWidth="1"/>
    <col min="2" max="2" width="12.42578125" customWidth="1"/>
    <col min="3" max="3" width="16.5703125" customWidth="1"/>
    <col min="4" max="4" width="14.5703125" customWidth="1"/>
    <col min="5" max="5" width="15.42578125" customWidth="1"/>
  </cols>
  <sheetData>
    <row r="1" spans="1:5" ht="15.75">
      <c r="A1" s="77" t="s">
        <v>52</v>
      </c>
      <c r="B1" s="77"/>
      <c r="C1" s="77"/>
      <c r="D1" s="77"/>
      <c r="E1" s="77"/>
    </row>
    <row r="2" spans="1:5" ht="15.75">
      <c r="A2" s="77" t="s">
        <v>54</v>
      </c>
      <c r="B2" s="77"/>
      <c r="C2" s="77"/>
      <c r="D2" s="77"/>
      <c r="E2" s="77"/>
    </row>
    <row r="3" spans="1:5" ht="15.75">
      <c r="A3" s="77" t="s">
        <v>53</v>
      </c>
      <c r="B3" s="77"/>
      <c r="C3" s="77"/>
      <c r="D3" s="77"/>
      <c r="E3" s="77"/>
    </row>
    <row r="4" spans="1:5" ht="15.75">
      <c r="A4" s="77" t="s">
        <v>109</v>
      </c>
      <c r="B4" s="77"/>
      <c r="C4" s="77"/>
      <c r="D4" s="77"/>
      <c r="E4" s="77"/>
    </row>
    <row r="5" spans="1:5" ht="15.75" thickBot="1">
      <c r="A5" s="3"/>
      <c r="B5" s="4"/>
      <c r="C5" s="4"/>
      <c r="D5" s="4"/>
      <c r="E5" s="4"/>
    </row>
    <row r="6" spans="1:5" ht="32.25" thickBot="1">
      <c r="A6" s="78" t="s">
        <v>0</v>
      </c>
      <c r="B6" s="78" t="s">
        <v>55</v>
      </c>
      <c r="C6" s="10" t="s">
        <v>1</v>
      </c>
      <c r="D6" s="80" t="s">
        <v>113</v>
      </c>
      <c r="E6" s="80" t="s">
        <v>56</v>
      </c>
    </row>
    <row r="7" spans="1:5" ht="32.25" thickBot="1">
      <c r="A7" s="78"/>
      <c r="B7" s="79"/>
      <c r="C7" s="11" t="s">
        <v>112</v>
      </c>
      <c r="D7" s="81"/>
      <c r="E7" s="81"/>
    </row>
    <row r="8" spans="1:5" ht="16.5" thickBot="1">
      <c r="A8" s="2">
        <v>1</v>
      </c>
      <c r="B8" s="1">
        <v>2</v>
      </c>
      <c r="C8" s="1">
        <v>3</v>
      </c>
      <c r="D8" s="1">
        <v>4</v>
      </c>
      <c r="E8" s="1">
        <v>5</v>
      </c>
    </row>
    <row r="9" spans="1:5" ht="16.5" thickBot="1">
      <c r="A9" s="45" t="s">
        <v>2</v>
      </c>
      <c r="B9" s="29" t="s">
        <v>3</v>
      </c>
      <c r="C9" s="29">
        <v>1984.16</v>
      </c>
      <c r="D9" s="29">
        <v>2640.1</v>
      </c>
      <c r="E9" s="46">
        <f>SUM(D9/C9*100)</f>
        <v>133.058825901137</v>
      </c>
    </row>
    <row r="10" spans="1:5" ht="78.75">
      <c r="A10" s="14" t="s">
        <v>57</v>
      </c>
      <c r="B10" s="15" t="s">
        <v>3</v>
      </c>
      <c r="C10" s="47">
        <f>SUM(C11:C14)</f>
        <v>4767.63</v>
      </c>
      <c r="D10" s="66">
        <f>SUM(D11:D14)</f>
        <v>4770.93</v>
      </c>
      <c r="E10" s="49">
        <f t="shared" ref="E10:E74" si="0">SUM(D10/C10*100)</f>
        <v>100.0692167806646</v>
      </c>
    </row>
    <row r="11" spans="1:5" ht="15.75">
      <c r="A11" s="42" t="s">
        <v>4</v>
      </c>
      <c r="B11" s="12" t="s">
        <v>5</v>
      </c>
      <c r="C11" s="50">
        <v>201.4</v>
      </c>
      <c r="D11" s="12">
        <v>0</v>
      </c>
      <c r="E11" s="51">
        <f t="shared" si="0"/>
        <v>0</v>
      </c>
    </row>
    <row r="12" spans="1:5" ht="15.75">
      <c r="A12" s="42" t="s">
        <v>6</v>
      </c>
      <c r="B12" s="12" t="s">
        <v>5</v>
      </c>
      <c r="C12" s="50">
        <v>2153.56</v>
      </c>
      <c r="D12" s="12">
        <v>2133.8000000000002</v>
      </c>
      <c r="E12" s="51">
        <f t="shared" si="0"/>
        <v>99.082449525436971</v>
      </c>
    </row>
    <row r="13" spans="1:5" ht="15.75">
      <c r="A13" s="42" t="s">
        <v>7</v>
      </c>
      <c r="B13" s="12" t="s">
        <v>5</v>
      </c>
      <c r="C13" s="50">
        <v>2412.67</v>
      </c>
      <c r="D13" s="12">
        <v>2504.4</v>
      </c>
      <c r="E13" s="51">
        <f t="shared" si="0"/>
        <v>103.80201187895568</v>
      </c>
    </row>
    <row r="14" spans="1:5" ht="15.75">
      <c r="A14" s="42" t="s">
        <v>8</v>
      </c>
      <c r="B14" s="12" t="s">
        <v>5</v>
      </c>
      <c r="C14" s="12"/>
      <c r="D14" s="12">
        <v>132.72999999999999</v>
      </c>
      <c r="E14" s="51"/>
    </row>
    <row r="15" spans="1:5" ht="94.5">
      <c r="A15" s="42" t="s">
        <v>58</v>
      </c>
      <c r="B15" s="20" t="s">
        <v>9</v>
      </c>
      <c r="C15" s="52">
        <f>SUM(C16:C19)</f>
        <v>1057.56</v>
      </c>
      <c r="D15" s="52">
        <f>SUM(D16:D19)</f>
        <v>1093</v>
      </c>
      <c r="E15" s="51">
        <f t="shared" si="0"/>
        <v>103.35111010250012</v>
      </c>
    </row>
    <row r="16" spans="1:5" ht="15.75">
      <c r="A16" s="42" t="s">
        <v>4</v>
      </c>
      <c r="B16" s="12" t="s">
        <v>10</v>
      </c>
      <c r="C16" s="12">
        <v>39.74</v>
      </c>
      <c r="D16" s="12">
        <v>0</v>
      </c>
      <c r="E16" s="51">
        <f t="shared" si="0"/>
        <v>0</v>
      </c>
    </row>
    <row r="17" spans="1:5" ht="15.75">
      <c r="A17" s="42" t="s">
        <v>6</v>
      </c>
      <c r="B17" s="12" t="s">
        <v>10</v>
      </c>
      <c r="C17" s="12">
        <v>541.12</v>
      </c>
      <c r="D17" s="12">
        <v>585.61</v>
      </c>
      <c r="E17" s="51">
        <f t="shared" si="0"/>
        <v>108.22183619160259</v>
      </c>
    </row>
    <row r="18" spans="1:5" ht="15.75">
      <c r="A18" s="42" t="s">
        <v>7</v>
      </c>
      <c r="B18" s="12" t="s">
        <v>10</v>
      </c>
      <c r="C18" s="12">
        <v>476.7</v>
      </c>
      <c r="D18" s="12">
        <v>507.39</v>
      </c>
      <c r="E18" s="51">
        <f t="shared" si="0"/>
        <v>106.43801132787918</v>
      </c>
    </row>
    <row r="19" spans="1:5" ht="15.75">
      <c r="A19" s="42" t="s">
        <v>8</v>
      </c>
      <c r="B19" s="12" t="s">
        <v>10</v>
      </c>
      <c r="C19" s="12"/>
      <c r="D19" s="12"/>
      <c r="E19" s="51"/>
    </row>
    <row r="20" spans="1:5" ht="78.75">
      <c r="A20" s="42" t="s">
        <v>59</v>
      </c>
      <c r="B20" s="20" t="s">
        <v>11</v>
      </c>
      <c r="C20" s="53">
        <f>SUM(C10/C15)</f>
        <v>4.5081413820492457</v>
      </c>
      <c r="D20" s="53">
        <f>SUM(D10/D15)</f>
        <v>4.3649862763037515</v>
      </c>
      <c r="E20" s="51">
        <f t="shared" si="0"/>
        <v>96.824520492735275</v>
      </c>
    </row>
    <row r="21" spans="1:5" ht="15.75">
      <c r="A21" s="42" t="s">
        <v>4</v>
      </c>
      <c r="B21" s="12" t="s">
        <v>12</v>
      </c>
      <c r="C21" s="53">
        <f>SUM(C11/C16)</f>
        <v>5.0679416205334675</v>
      </c>
      <c r="D21" s="53"/>
      <c r="E21" s="51">
        <f t="shared" si="0"/>
        <v>0</v>
      </c>
    </row>
    <row r="22" spans="1:5" ht="15.75">
      <c r="A22" s="42" t="s">
        <v>6</v>
      </c>
      <c r="B22" s="12" t="s">
        <v>12</v>
      </c>
      <c r="C22" s="53">
        <f t="shared" ref="C22:D23" si="1">SUM(C12/C17)</f>
        <v>3.9798196333530456</v>
      </c>
      <c r="D22" s="53">
        <f t="shared" si="1"/>
        <v>3.6437219309779549</v>
      </c>
      <c r="E22" s="51">
        <f t="shared" si="0"/>
        <v>91.554951396329372</v>
      </c>
    </row>
    <row r="23" spans="1:5" ht="15.75">
      <c r="A23" s="42" t="s">
        <v>7</v>
      </c>
      <c r="B23" s="12" t="s">
        <v>12</v>
      </c>
      <c r="C23" s="53">
        <f t="shared" si="1"/>
        <v>5.0611915250681774</v>
      </c>
      <c r="D23" s="53">
        <f t="shared" si="1"/>
        <v>4.9358481641340983</v>
      </c>
      <c r="E23" s="51">
        <f t="shared" si="0"/>
        <v>97.523441657695614</v>
      </c>
    </row>
    <row r="24" spans="1:5" ht="15.75">
      <c r="A24" s="42" t="s">
        <v>8</v>
      </c>
      <c r="B24" s="12" t="s">
        <v>12</v>
      </c>
      <c r="C24" s="12"/>
      <c r="D24" s="12"/>
      <c r="E24" s="51"/>
    </row>
    <row r="25" spans="1:5" ht="48" thickBot="1">
      <c r="A25" s="44" t="s">
        <v>60</v>
      </c>
      <c r="B25" s="17" t="s">
        <v>13</v>
      </c>
      <c r="C25" s="54">
        <f>SUM(C15/C26)</f>
        <v>0.37558331971958031</v>
      </c>
      <c r="D25" s="54">
        <f>SUM(D15/D26)</f>
        <v>0.32323029197188224</v>
      </c>
      <c r="E25" s="55">
        <f t="shared" si="0"/>
        <v>86.06087517763406</v>
      </c>
    </row>
    <row r="26" spans="1:5" ht="31.5">
      <c r="A26" s="14" t="s">
        <v>104</v>
      </c>
      <c r="B26" s="18" t="s">
        <v>50</v>
      </c>
      <c r="C26" s="15">
        <v>2815.78</v>
      </c>
      <c r="D26" s="15">
        <v>3381.49</v>
      </c>
      <c r="E26" s="67">
        <f t="shared" si="0"/>
        <v>120.09070310890763</v>
      </c>
    </row>
    <row r="27" spans="1:5" ht="31.5">
      <c r="A27" s="42" t="s">
        <v>105</v>
      </c>
      <c r="B27" s="12" t="s">
        <v>50</v>
      </c>
      <c r="C27" s="20">
        <v>2537.2199999999998</v>
      </c>
      <c r="D27" s="20">
        <v>2902.19</v>
      </c>
      <c r="E27" s="50">
        <f t="shared" si="0"/>
        <v>114.38464145797369</v>
      </c>
    </row>
    <row r="28" spans="1:5" ht="15.75">
      <c r="A28" s="75" t="s">
        <v>106</v>
      </c>
      <c r="B28" s="12" t="s">
        <v>50</v>
      </c>
      <c r="C28" s="20">
        <v>502.33</v>
      </c>
      <c r="D28" s="20">
        <v>911.71</v>
      </c>
      <c r="E28" s="51">
        <f t="shared" si="0"/>
        <v>181.49622757947964</v>
      </c>
    </row>
    <row r="29" spans="1:5" ht="16.5" thickBot="1">
      <c r="A29" s="76"/>
      <c r="B29" s="19" t="s">
        <v>97</v>
      </c>
      <c r="C29" s="68">
        <f>SUM(C28/C27*100)</f>
        <v>19.798440813173475</v>
      </c>
      <c r="D29" s="68">
        <f>SUM(D28/D27*100)</f>
        <v>31.414552458660527</v>
      </c>
      <c r="E29" s="55">
        <f t="shared" si="0"/>
        <v>158.67185075381255</v>
      </c>
    </row>
    <row r="30" spans="1:5" ht="31.5">
      <c r="A30" s="14" t="s">
        <v>61</v>
      </c>
      <c r="B30" s="15" t="s">
        <v>3</v>
      </c>
      <c r="C30" s="15">
        <v>3775.15</v>
      </c>
      <c r="D30" s="15">
        <v>3993.22</v>
      </c>
      <c r="E30" s="49">
        <f t="shared" si="0"/>
        <v>105.77645921354117</v>
      </c>
    </row>
    <row r="31" spans="1:5" ht="32.25" thickBot="1">
      <c r="A31" s="43" t="s">
        <v>14</v>
      </c>
      <c r="B31" s="16"/>
      <c r="C31" s="16"/>
      <c r="D31" s="16"/>
      <c r="E31" s="55"/>
    </row>
    <row r="32" spans="1:5" ht="63">
      <c r="A32" s="14" t="s">
        <v>62</v>
      </c>
      <c r="B32" s="15" t="s">
        <v>3</v>
      </c>
      <c r="C32" s="15">
        <v>20625.599999999999</v>
      </c>
      <c r="D32" s="15">
        <v>19727.009999999998</v>
      </c>
      <c r="E32" s="49">
        <f t="shared" si="0"/>
        <v>95.64332673958576</v>
      </c>
    </row>
    <row r="33" spans="1:5" ht="31.5">
      <c r="A33" s="42" t="s">
        <v>15</v>
      </c>
      <c r="B33" s="20" t="s">
        <v>11</v>
      </c>
      <c r="C33" s="20">
        <v>7056</v>
      </c>
      <c r="D33" s="20">
        <v>7056</v>
      </c>
      <c r="E33" s="51">
        <f t="shared" si="0"/>
        <v>100</v>
      </c>
    </row>
    <row r="34" spans="1:5" ht="32.25" thickBot="1">
      <c r="A34" s="44" t="s">
        <v>63</v>
      </c>
      <c r="B34" s="17" t="s">
        <v>16</v>
      </c>
      <c r="C34" s="17">
        <v>155</v>
      </c>
      <c r="D34" s="17">
        <v>144</v>
      </c>
      <c r="E34" s="55">
        <f t="shared" si="0"/>
        <v>92.903225806451616</v>
      </c>
    </row>
    <row r="35" spans="1:5" ht="15.75">
      <c r="A35" s="14" t="s">
        <v>17</v>
      </c>
      <c r="B35" s="18" t="s">
        <v>3</v>
      </c>
      <c r="C35" s="18">
        <v>6201.51</v>
      </c>
      <c r="D35" s="18">
        <v>5887.33</v>
      </c>
      <c r="E35" s="49">
        <f t="shared" si="0"/>
        <v>94.933814506466973</v>
      </c>
    </row>
    <row r="36" spans="1:5" ht="16.5" thickBot="1">
      <c r="A36" s="43" t="s">
        <v>18</v>
      </c>
      <c r="B36" s="19" t="s">
        <v>19</v>
      </c>
      <c r="C36" s="56">
        <f>SUM(C35/C32*100)</f>
        <v>30.067052594833608</v>
      </c>
      <c r="D36" s="56">
        <f>SUM(D35/D32*100)</f>
        <v>29.844005756574365</v>
      </c>
      <c r="E36" s="55">
        <f t="shared" si="0"/>
        <v>99.25816859648701</v>
      </c>
    </row>
    <row r="37" spans="1:5" ht="47.25">
      <c r="A37" s="14" t="s">
        <v>64</v>
      </c>
      <c r="B37" s="15" t="s">
        <v>3</v>
      </c>
      <c r="C37" s="15"/>
      <c r="D37" s="15"/>
      <c r="E37" s="49"/>
    </row>
    <row r="38" spans="1:5" ht="47.25">
      <c r="A38" s="42" t="s">
        <v>92</v>
      </c>
      <c r="B38" s="12" t="s">
        <v>50</v>
      </c>
      <c r="C38" s="20" t="s">
        <v>20</v>
      </c>
      <c r="D38" s="20" t="s">
        <v>20</v>
      </c>
      <c r="E38" s="51"/>
    </row>
    <row r="39" spans="1:5" ht="16.5" thickBot="1">
      <c r="A39" s="43" t="s">
        <v>21</v>
      </c>
      <c r="B39" s="19" t="s">
        <v>11</v>
      </c>
      <c r="C39" s="19"/>
      <c r="D39" s="19"/>
      <c r="E39" s="55"/>
    </row>
    <row r="40" spans="1:5" ht="63">
      <c r="A40" s="14" t="s">
        <v>65</v>
      </c>
      <c r="B40" s="15" t="s">
        <v>3</v>
      </c>
      <c r="C40" s="15" t="s">
        <v>20</v>
      </c>
      <c r="D40" s="15" t="s">
        <v>20</v>
      </c>
      <c r="E40" s="49"/>
    </row>
    <row r="41" spans="1:5" ht="31.5">
      <c r="A41" s="42" t="s">
        <v>22</v>
      </c>
      <c r="B41" s="12" t="s">
        <v>23</v>
      </c>
      <c r="C41" s="12" t="s">
        <v>20</v>
      </c>
      <c r="D41" s="12" t="s">
        <v>20</v>
      </c>
      <c r="E41" s="51"/>
    </row>
    <row r="42" spans="1:5" ht="16.5" thickBot="1">
      <c r="A42" s="43" t="s">
        <v>21</v>
      </c>
      <c r="B42" s="19" t="s">
        <v>11</v>
      </c>
      <c r="C42" s="19" t="s">
        <v>20</v>
      </c>
      <c r="D42" s="19" t="s">
        <v>20</v>
      </c>
      <c r="E42" s="55"/>
    </row>
    <row r="43" spans="1:5" ht="47.25">
      <c r="A43" s="13" t="s">
        <v>66</v>
      </c>
      <c r="B43" s="21" t="s">
        <v>3</v>
      </c>
      <c r="C43" s="21">
        <v>107.92</v>
      </c>
      <c r="D43" s="21">
        <v>2859.89</v>
      </c>
      <c r="E43" s="49"/>
    </row>
    <row r="44" spans="1:5" ht="31.5">
      <c r="A44" s="42" t="s">
        <v>24</v>
      </c>
      <c r="B44" s="12" t="s">
        <v>3</v>
      </c>
      <c r="C44" s="12"/>
      <c r="D44" s="12"/>
      <c r="E44" s="51"/>
    </row>
    <row r="45" spans="1:5" ht="31.5">
      <c r="A45" s="42" t="s">
        <v>67</v>
      </c>
      <c r="B45" s="20" t="s">
        <v>3</v>
      </c>
      <c r="C45" s="20"/>
      <c r="D45" s="20"/>
      <c r="E45" s="51"/>
    </row>
    <row r="46" spans="1:5" ht="31.5">
      <c r="A46" s="42" t="s">
        <v>68</v>
      </c>
      <c r="B46" s="20" t="s">
        <v>3</v>
      </c>
      <c r="C46" s="20"/>
      <c r="D46" s="20"/>
      <c r="E46" s="51"/>
    </row>
    <row r="47" spans="1:5" ht="31.5">
      <c r="A47" s="44" t="s">
        <v>69</v>
      </c>
      <c r="B47" s="17" t="s">
        <v>16</v>
      </c>
      <c r="C47" s="17"/>
      <c r="D47" s="17"/>
      <c r="E47" s="51"/>
    </row>
    <row r="48" spans="1:5" ht="48" thickBot="1">
      <c r="A48" s="42" t="s">
        <v>70</v>
      </c>
      <c r="B48" s="20" t="s">
        <v>3</v>
      </c>
      <c r="C48" s="20"/>
      <c r="D48" s="20"/>
      <c r="E48" s="51"/>
    </row>
    <row r="49" spans="1:5" ht="15.75">
      <c r="A49" s="14" t="s">
        <v>25</v>
      </c>
      <c r="B49" s="18" t="s">
        <v>3</v>
      </c>
      <c r="C49" s="57">
        <f>SUM(C50:C69)</f>
        <v>2255.2399999999998</v>
      </c>
      <c r="D49" s="57">
        <f>SUM(D50:D69)</f>
        <v>917.55000000000007</v>
      </c>
      <c r="E49" s="49">
        <f t="shared" si="0"/>
        <v>40.685248576648171</v>
      </c>
    </row>
    <row r="50" spans="1:5" ht="15.75">
      <c r="A50" s="42" t="s">
        <v>26</v>
      </c>
      <c r="B50" s="12" t="s">
        <v>3</v>
      </c>
      <c r="C50" s="12">
        <v>388.65</v>
      </c>
      <c r="D50" s="12">
        <v>872.97</v>
      </c>
      <c r="E50" s="51">
        <f t="shared" si="0"/>
        <v>224.6159783867233</v>
      </c>
    </row>
    <row r="51" spans="1:5" ht="31.5">
      <c r="A51" s="42" t="s">
        <v>71</v>
      </c>
      <c r="B51" s="12" t="s">
        <v>50</v>
      </c>
      <c r="C51" s="58"/>
      <c r="D51" s="58"/>
      <c r="E51" s="51"/>
    </row>
    <row r="52" spans="1:5" ht="15.75">
      <c r="A52" s="42" t="s">
        <v>27</v>
      </c>
      <c r="B52" s="12" t="s">
        <v>11</v>
      </c>
      <c r="C52" s="30"/>
      <c r="D52" s="30"/>
      <c r="E52" s="51"/>
    </row>
    <row r="53" spans="1:5" ht="15.75">
      <c r="A53" s="42" t="s">
        <v>28</v>
      </c>
      <c r="B53" s="12" t="s">
        <v>3</v>
      </c>
      <c r="C53" s="30"/>
      <c r="D53" s="30"/>
      <c r="E53" s="51"/>
    </row>
    <row r="54" spans="1:5" ht="31.5">
      <c r="A54" s="42" t="s">
        <v>72</v>
      </c>
      <c r="B54" s="12" t="s">
        <v>50</v>
      </c>
      <c r="C54" s="58"/>
      <c r="D54" s="58"/>
      <c r="E54" s="51"/>
    </row>
    <row r="55" spans="1:5" ht="15.75">
      <c r="A55" s="42" t="s">
        <v>29</v>
      </c>
      <c r="B55" s="12" t="s">
        <v>30</v>
      </c>
      <c r="C55" s="30"/>
      <c r="D55" s="30"/>
      <c r="E55" s="51"/>
    </row>
    <row r="56" spans="1:5" ht="15.75">
      <c r="A56" s="42" t="s">
        <v>31</v>
      </c>
      <c r="B56" s="12" t="s">
        <v>30</v>
      </c>
      <c r="C56" s="30"/>
      <c r="D56" s="30"/>
      <c r="E56" s="51"/>
    </row>
    <row r="57" spans="1:5" ht="15.75">
      <c r="A57" s="42" t="s">
        <v>27</v>
      </c>
      <c r="B57" s="12" t="s">
        <v>12</v>
      </c>
      <c r="C57" s="30"/>
      <c r="D57" s="30"/>
      <c r="E57" s="51"/>
    </row>
    <row r="58" spans="1:5" ht="15.75">
      <c r="A58" s="42" t="s">
        <v>29</v>
      </c>
      <c r="B58" s="12" t="s">
        <v>11</v>
      </c>
      <c r="C58" s="30"/>
      <c r="D58" s="30"/>
      <c r="E58" s="51"/>
    </row>
    <row r="59" spans="1:5" ht="15.75">
      <c r="A59" s="42" t="s">
        <v>31</v>
      </c>
      <c r="B59" s="12" t="s">
        <v>11</v>
      </c>
      <c r="C59" s="30"/>
      <c r="D59" s="30"/>
      <c r="E59" s="51"/>
    </row>
    <row r="60" spans="1:5" ht="15.75">
      <c r="A60" s="42" t="s">
        <v>28</v>
      </c>
      <c r="B60" s="12" t="s">
        <v>3</v>
      </c>
      <c r="C60" s="30"/>
      <c r="D60" s="30"/>
      <c r="E60" s="51"/>
    </row>
    <row r="61" spans="1:5" ht="15.75">
      <c r="A61" s="42" t="s">
        <v>29</v>
      </c>
      <c r="B61" s="12" t="s">
        <v>3</v>
      </c>
      <c r="C61" s="12"/>
      <c r="D61" s="12"/>
      <c r="E61" s="51"/>
    </row>
    <row r="62" spans="1:5" ht="15.75">
      <c r="A62" s="42" t="s">
        <v>31</v>
      </c>
      <c r="B62" s="12" t="s">
        <v>3</v>
      </c>
      <c r="C62" s="12"/>
      <c r="D62" s="12"/>
      <c r="E62" s="51"/>
    </row>
    <row r="63" spans="1:5" ht="15.75">
      <c r="A63" s="42" t="s">
        <v>32</v>
      </c>
      <c r="B63" s="12" t="s">
        <v>3</v>
      </c>
      <c r="C63" s="12"/>
      <c r="D63" s="12"/>
      <c r="E63" s="51"/>
    </row>
    <row r="64" spans="1:5" ht="31.5">
      <c r="A64" s="42" t="s">
        <v>33</v>
      </c>
      <c r="B64" s="12" t="s">
        <v>3</v>
      </c>
      <c r="C64" s="12">
        <v>61.36</v>
      </c>
      <c r="D64" s="12">
        <v>44.58</v>
      </c>
      <c r="E64" s="51">
        <f t="shared" si="0"/>
        <v>72.653194263363758</v>
      </c>
    </row>
    <row r="65" spans="1:5" ht="31.5">
      <c r="A65" s="42" t="s">
        <v>93</v>
      </c>
      <c r="B65" s="12" t="s">
        <v>3</v>
      </c>
      <c r="C65" s="12">
        <v>1161.58</v>
      </c>
      <c r="D65" s="12"/>
      <c r="E65" s="51"/>
    </row>
    <row r="66" spans="1:5" ht="47.25">
      <c r="A66" s="42" t="s">
        <v>73</v>
      </c>
      <c r="B66" s="20" t="s">
        <v>3</v>
      </c>
      <c r="C66" s="20" t="s">
        <v>20</v>
      </c>
      <c r="D66" s="20" t="s">
        <v>20</v>
      </c>
      <c r="E66" s="51"/>
    </row>
    <row r="67" spans="1:5" ht="94.5">
      <c r="A67" s="42" t="s">
        <v>75</v>
      </c>
      <c r="B67" s="20" t="s">
        <v>3</v>
      </c>
      <c r="C67" s="20"/>
      <c r="D67" s="20"/>
      <c r="E67" s="51"/>
    </row>
    <row r="68" spans="1:5" ht="47.25">
      <c r="A68" s="44" t="s">
        <v>108</v>
      </c>
      <c r="B68" s="20" t="s">
        <v>3</v>
      </c>
      <c r="C68" s="17">
        <v>643.65</v>
      </c>
      <c r="D68" s="17"/>
      <c r="E68" s="59"/>
    </row>
    <row r="69" spans="1:5" ht="48" thickBot="1">
      <c r="A69" s="43" t="s">
        <v>74</v>
      </c>
      <c r="B69" s="16" t="s">
        <v>3</v>
      </c>
      <c r="C69" s="16"/>
      <c r="D69" s="16"/>
      <c r="E69" s="55"/>
    </row>
    <row r="70" spans="1:5" ht="15.75">
      <c r="A70" s="14" t="s">
        <v>34</v>
      </c>
      <c r="B70" s="18" t="s">
        <v>3</v>
      </c>
      <c r="C70" s="57">
        <f>SUM(C71:C73)</f>
        <v>10016.52</v>
      </c>
      <c r="D70" s="57">
        <f>SUM(D71:D73)</f>
        <v>9372.2200000000012</v>
      </c>
      <c r="E70" s="49">
        <f t="shared" si="0"/>
        <v>93.56762628138317</v>
      </c>
    </row>
    <row r="71" spans="1:5" ht="31.5">
      <c r="A71" s="42" t="s">
        <v>76</v>
      </c>
      <c r="B71" s="20" t="s">
        <v>3</v>
      </c>
      <c r="C71" s="20">
        <v>3591.62</v>
      </c>
      <c r="D71" s="20">
        <v>3191.57</v>
      </c>
      <c r="E71" s="51">
        <f t="shared" si="0"/>
        <v>88.861572215323463</v>
      </c>
    </row>
    <row r="72" spans="1:5" ht="31.5">
      <c r="A72" s="42" t="s">
        <v>35</v>
      </c>
      <c r="B72" s="12" t="s">
        <v>3</v>
      </c>
      <c r="C72" s="12">
        <v>1079.99</v>
      </c>
      <c r="D72" s="12">
        <v>957.03</v>
      </c>
      <c r="E72" s="51">
        <f t="shared" si="0"/>
        <v>88.614709395457353</v>
      </c>
    </row>
    <row r="73" spans="1:5" ht="15.75">
      <c r="A73" s="42" t="s">
        <v>107</v>
      </c>
      <c r="B73" s="12"/>
      <c r="C73" s="12">
        <v>5344.91</v>
      </c>
      <c r="D73" s="12">
        <v>5223.62</v>
      </c>
      <c r="E73" s="51"/>
    </row>
    <row r="74" spans="1:5" ht="31.5">
      <c r="A74" s="42" t="s">
        <v>77</v>
      </c>
      <c r="B74" s="20" t="s">
        <v>16</v>
      </c>
      <c r="C74" s="20">
        <v>12</v>
      </c>
      <c r="D74" s="20">
        <v>13</v>
      </c>
      <c r="E74" s="51">
        <f t="shared" si="0"/>
        <v>108.33333333333333</v>
      </c>
    </row>
    <row r="75" spans="1:5" ht="15.75">
      <c r="A75" s="42" t="s">
        <v>36</v>
      </c>
      <c r="B75" s="12" t="s">
        <v>3</v>
      </c>
      <c r="C75" s="12"/>
      <c r="D75" s="12"/>
      <c r="E75" s="51"/>
    </row>
    <row r="76" spans="1:5" ht="94.5">
      <c r="A76" s="42" t="s">
        <v>78</v>
      </c>
      <c r="B76" s="20" t="s">
        <v>9</v>
      </c>
      <c r="C76" s="52"/>
      <c r="D76" s="20"/>
      <c r="E76" s="51"/>
    </row>
    <row r="77" spans="1:5" ht="79.5" thickBot="1">
      <c r="A77" s="44" t="s">
        <v>79</v>
      </c>
      <c r="B77" s="17" t="s">
        <v>11</v>
      </c>
      <c r="C77" s="17"/>
      <c r="D77" s="17"/>
      <c r="E77" s="55"/>
    </row>
    <row r="78" spans="1:5" ht="32.25" thickBot="1">
      <c r="A78" s="23" t="s">
        <v>37</v>
      </c>
      <c r="B78" s="24" t="s">
        <v>5</v>
      </c>
      <c r="C78" s="25" t="s">
        <v>20</v>
      </c>
      <c r="D78" s="25" t="s">
        <v>20</v>
      </c>
      <c r="E78" s="46"/>
    </row>
    <row r="79" spans="1:5" ht="47.25">
      <c r="A79" s="14" t="s">
        <v>80</v>
      </c>
      <c r="B79" s="15" t="s">
        <v>3</v>
      </c>
      <c r="C79" s="48">
        <f>SUM(C80:C82)</f>
        <v>6346.48</v>
      </c>
      <c r="D79" s="48">
        <f>SUM(D80:D82)</f>
        <v>6505.01</v>
      </c>
      <c r="E79" s="49">
        <f t="shared" ref="E79:E101" si="2">SUM(D79/C79*100)</f>
        <v>102.49792010689391</v>
      </c>
    </row>
    <row r="80" spans="1:5" ht="47.25">
      <c r="A80" s="42" t="s">
        <v>81</v>
      </c>
      <c r="B80" s="20" t="s">
        <v>3</v>
      </c>
      <c r="C80" s="20">
        <v>4389.92</v>
      </c>
      <c r="D80" s="20">
        <v>4394.92</v>
      </c>
      <c r="E80" s="51">
        <f t="shared" si="2"/>
        <v>100.11389729197799</v>
      </c>
    </row>
    <row r="81" spans="1:5" ht="31.5">
      <c r="A81" s="42" t="s">
        <v>39</v>
      </c>
      <c r="B81" s="12" t="s">
        <v>3</v>
      </c>
      <c r="C81" s="12">
        <v>1282.49</v>
      </c>
      <c r="D81" s="12">
        <v>1235.6300000000001</v>
      </c>
      <c r="E81" s="51">
        <f t="shared" si="2"/>
        <v>96.346170340509488</v>
      </c>
    </row>
    <row r="82" spans="1:5" ht="15.75">
      <c r="A82" s="44" t="s">
        <v>107</v>
      </c>
      <c r="B82" s="12" t="s">
        <v>3</v>
      </c>
      <c r="C82" s="33">
        <v>674.07</v>
      </c>
      <c r="D82" s="33">
        <v>874.46</v>
      </c>
      <c r="E82" s="59"/>
    </row>
    <row r="83" spans="1:5" ht="48" thickBot="1">
      <c r="A83" s="44" t="s">
        <v>82</v>
      </c>
      <c r="B83" s="17" t="s">
        <v>16</v>
      </c>
      <c r="C83" s="17">
        <v>14</v>
      </c>
      <c r="D83" s="17">
        <v>14</v>
      </c>
      <c r="E83" s="55">
        <f t="shared" si="2"/>
        <v>100</v>
      </c>
    </row>
    <row r="84" spans="1:5" ht="16.5" thickBot="1">
      <c r="A84" s="26" t="s">
        <v>40</v>
      </c>
      <c r="B84" s="24" t="s">
        <v>3</v>
      </c>
      <c r="C84" s="60">
        <f>SUM(C9+C10+C30+C32+C35+C43+C49+C70+C79)</f>
        <v>56080.209999999992</v>
      </c>
      <c r="D84" s="61">
        <f>SUM(D9+D10+D30+D32+D35+D43+D49+D70+D79)</f>
        <v>56673.26</v>
      </c>
      <c r="E84" s="46">
        <f t="shared" si="2"/>
        <v>101.05750317268784</v>
      </c>
    </row>
    <row r="85" spans="1:5" ht="48" thickBot="1">
      <c r="A85" s="27" t="s">
        <v>41</v>
      </c>
      <c r="B85" s="28" t="s">
        <v>42</v>
      </c>
      <c r="C85" s="28" t="s">
        <v>20</v>
      </c>
      <c r="D85" s="28" t="s">
        <v>20</v>
      </c>
      <c r="E85" s="46"/>
    </row>
    <row r="86" spans="1:5" ht="16.5" thickBot="1">
      <c r="A86" s="27" t="s">
        <v>43</v>
      </c>
      <c r="B86" s="28" t="s">
        <v>3</v>
      </c>
      <c r="C86" s="69">
        <f>SUM(C84)</f>
        <v>56080.209999999992</v>
      </c>
      <c r="D86" s="70">
        <f>SUM(D84)</f>
        <v>56673.26</v>
      </c>
      <c r="E86" s="46">
        <f t="shared" si="2"/>
        <v>101.05750317268784</v>
      </c>
    </row>
    <row r="87" spans="1:5" ht="15.75">
      <c r="A87" s="14" t="s">
        <v>44</v>
      </c>
      <c r="B87" s="18" t="s">
        <v>42</v>
      </c>
      <c r="C87" s="18">
        <v>2833.55</v>
      </c>
      <c r="D87" s="18">
        <v>2879.97</v>
      </c>
      <c r="E87" s="49">
        <f t="shared" si="2"/>
        <v>101.63822766494326</v>
      </c>
    </row>
    <row r="88" spans="1:5" ht="16.5" thickBot="1">
      <c r="A88" s="43" t="s">
        <v>45</v>
      </c>
      <c r="B88" s="19" t="s">
        <v>11</v>
      </c>
      <c r="C88" s="19"/>
      <c r="D88" s="19"/>
      <c r="E88" s="55"/>
    </row>
    <row r="89" spans="1:5" ht="16.5" thickBot="1">
      <c r="A89" s="45" t="s">
        <v>46</v>
      </c>
      <c r="B89" s="29" t="s">
        <v>19</v>
      </c>
      <c r="C89" s="62">
        <f>SUM(C87/C86*100)</f>
        <v>5.05267366152873</v>
      </c>
      <c r="D89" s="62">
        <f>SUM(D87/D86*100)</f>
        <v>5.0817087282432665</v>
      </c>
      <c r="E89" s="46">
        <f t="shared" si="2"/>
        <v>100.57464757590839</v>
      </c>
    </row>
    <row r="90" spans="1:5" ht="31.5">
      <c r="A90" s="14" t="s">
        <v>83</v>
      </c>
      <c r="B90" s="15" t="s">
        <v>3</v>
      </c>
      <c r="C90" s="47">
        <f>SUM(C86+C87)</f>
        <v>58913.759999999995</v>
      </c>
      <c r="D90" s="48">
        <f>SUM(D86+D87)</f>
        <v>59553.23</v>
      </c>
      <c r="E90" s="49">
        <f t="shared" si="2"/>
        <v>101.08543403103114</v>
      </c>
    </row>
    <row r="91" spans="1:5" ht="47.25">
      <c r="A91" s="22" t="s">
        <v>47</v>
      </c>
      <c r="B91" s="30" t="s">
        <v>42</v>
      </c>
      <c r="C91" s="30" t="s">
        <v>20</v>
      </c>
      <c r="D91" s="30" t="s">
        <v>20</v>
      </c>
      <c r="E91" s="51"/>
    </row>
    <row r="92" spans="1:5" ht="48" thickBot="1">
      <c r="A92" s="31" t="s">
        <v>48</v>
      </c>
      <c r="B92" s="32" t="s">
        <v>42</v>
      </c>
      <c r="C92" s="71">
        <f>SUM(C90)</f>
        <v>58913.759999999995</v>
      </c>
      <c r="D92" s="72">
        <f>SUM(D90)</f>
        <v>59553.23</v>
      </c>
      <c r="E92" s="55">
        <f t="shared" si="2"/>
        <v>101.08543403103114</v>
      </c>
    </row>
    <row r="93" spans="1:5" ht="31.5">
      <c r="A93" s="14" t="s">
        <v>84</v>
      </c>
      <c r="B93" s="18" t="s">
        <v>49</v>
      </c>
      <c r="C93" s="48">
        <f>SUM(C94:C97)</f>
        <v>2034.8899999999999</v>
      </c>
      <c r="D93" s="48">
        <f>SUM(D94:D97)</f>
        <v>1990.48</v>
      </c>
      <c r="E93" s="49">
        <f t="shared" si="2"/>
        <v>97.817572448633598</v>
      </c>
    </row>
    <row r="94" spans="1:5" ht="31.5">
      <c r="A94" s="42" t="s">
        <v>85</v>
      </c>
      <c r="B94" s="12" t="s">
        <v>50</v>
      </c>
      <c r="C94" s="20">
        <v>1226.6199999999999</v>
      </c>
      <c r="D94" s="20">
        <v>1238.5999999999999</v>
      </c>
      <c r="E94" s="51">
        <f t="shared" si="2"/>
        <v>100.97666759061485</v>
      </c>
    </row>
    <row r="95" spans="1:5" ht="15.75">
      <c r="A95" s="42" t="s">
        <v>100</v>
      </c>
      <c r="B95" s="12" t="s">
        <v>50</v>
      </c>
      <c r="C95" s="20">
        <v>23.07</v>
      </c>
      <c r="D95" s="20">
        <v>13.7</v>
      </c>
      <c r="E95" s="51">
        <f t="shared" si="2"/>
        <v>59.384482011270045</v>
      </c>
    </row>
    <row r="96" spans="1:5" ht="31.5">
      <c r="A96" s="42" t="s">
        <v>86</v>
      </c>
      <c r="B96" s="12" t="s">
        <v>50</v>
      </c>
      <c r="C96" s="20">
        <v>505.53</v>
      </c>
      <c r="D96" s="20">
        <v>539.03</v>
      </c>
      <c r="E96" s="51">
        <f t="shared" si="2"/>
        <v>106.62670860285246</v>
      </c>
    </row>
    <row r="97" spans="1:5" ht="31.5">
      <c r="A97" s="42" t="s">
        <v>101</v>
      </c>
      <c r="B97" s="12"/>
      <c r="C97" s="73">
        <f>SUM(C98:C99)</f>
        <v>279.67</v>
      </c>
      <c r="D97" s="73">
        <f>SUM(D98:D99)</f>
        <v>199.15</v>
      </c>
      <c r="E97" s="51">
        <f t="shared" si="2"/>
        <v>71.208924804233561</v>
      </c>
    </row>
    <row r="98" spans="1:5" ht="31.5">
      <c r="A98" s="38" t="s">
        <v>102</v>
      </c>
      <c r="B98" s="39"/>
      <c r="C98" s="39">
        <v>255.71</v>
      </c>
      <c r="D98" s="39">
        <v>177.62</v>
      </c>
      <c r="E98" s="51">
        <f t="shared" si="2"/>
        <v>69.461499354737782</v>
      </c>
    </row>
    <row r="99" spans="1:5" ht="32.25" thickBot="1">
      <c r="A99" s="40" t="s">
        <v>103</v>
      </c>
      <c r="B99" s="41"/>
      <c r="C99" s="41">
        <v>23.96</v>
      </c>
      <c r="D99" s="41">
        <v>21.53</v>
      </c>
      <c r="E99" s="55">
        <f t="shared" si="2"/>
        <v>89.85809682804674</v>
      </c>
    </row>
    <row r="100" spans="1:5" ht="32.25" thickBot="1">
      <c r="A100" s="45" t="s">
        <v>51</v>
      </c>
      <c r="B100" s="29" t="s">
        <v>11</v>
      </c>
      <c r="C100" s="74">
        <f>SUM(C86/C93)</f>
        <v>27.559332445488451</v>
      </c>
      <c r="D100" s="74">
        <f>SUM(D86/D93)</f>
        <v>28.472157469555082</v>
      </c>
      <c r="E100" s="46">
        <f t="shared" si="2"/>
        <v>103.3122174706959</v>
      </c>
    </row>
    <row r="101" spans="1:5" ht="63.75" thickBot="1">
      <c r="A101" s="45" t="s">
        <v>87</v>
      </c>
      <c r="B101" s="34" t="s">
        <v>11</v>
      </c>
      <c r="C101" s="63">
        <f>SUM(C92/C93)</f>
        <v>28.951815577254788</v>
      </c>
      <c r="D101" s="64">
        <f>SUM(D92/D93)</f>
        <v>29.919029580804633</v>
      </c>
      <c r="E101" s="65">
        <f t="shared" si="2"/>
        <v>103.34077150004268</v>
      </c>
    </row>
    <row r="102" spans="1:5">
      <c r="A102" s="37"/>
      <c r="B102" s="37"/>
      <c r="C102" s="37"/>
      <c r="D102" s="37"/>
      <c r="E102" s="37"/>
    </row>
    <row r="103" spans="1:5" ht="15.75">
      <c r="A103" s="7" t="s">
        <v>98</v>
      </c>
      <c r="B103" s="8"/>
      <c r="C103" s="8"/>
      <c r="D103" s="8"/>
      <c r="E103" s="8" t="s">
        <v>99</v>
      </c>
    </row>
    <row r="104" spans="1:5" ht="15.75">
      <c r="A104" s="9"/>
      <c r="B104" s="8"/>
      <c r="C104" s="8"/>
      <c r="D104" s="8"/>
      <c r="E104" s="8"/>
    </row>
    <row r="105" spans="1:5" ht="15.75">
      <c r="A105" s="7" t="s">
        <v>89</v>
      </c>
      <c r="B105" s="8"/>
      <c r="C105" s="8"/>
      <c r="D105" s="8"/>
      <c r="E105" s="8" t="s">
        <v>88</v>
      </c>
    </row>
    <row r="106" spans="1:5" ht="15.75">
      <c r="A106" s="6"/>
      <c r="B106" s="4"/>
      <c r="C106" s="8"/>
      <c r="D106" s="8"/>
      <c r="E106" s="8"/>
    </row>
  </sheetData>
  <mergeCells count="9">
    <mergeCell ref="A28:A29"/>
    <mergeCell ref="A1:E1"/>
    <mergeCell ref="A2:E2"/>
    <mergeCell ref="A3:E3"/>
    <mergeCell ref="A4:E4"/>
    <mergeCell ref="A6:A7"/>
    <mergeCell ref="B6:B7"/>
    <mergeCell ref="D6:D7"/>
    <mergeCell ref="E6:E7"/>
  </mergeCells>
  <pageMargins left="0.70866141732283472" right="0.31496062992125984" top="0.35433070866141736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Стоки 2015 (1 пол.)</vt:lpstr>
      <vt:lpstr>Вода (1 пол.)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2015-08-03T09:07:31Z</dcterms:modified>
</cp:coreProperties>
</file>