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Стоки 1 пол. 2016 г." sheetId="5" r:id="rId1"/>
    <sheet name="Вода 1 пол. 2016 г." sheetId="4" r:id="rId2"/>
  </sheets>
  <definedNames>
    <definedName name="_xlnm.Print_Titles" localSheetId="1">'Вода 1 пол. 2016 г.'!$6:$8</definedName>
    <definedName name="_xlnm.Print_Titles" localSheetId="0">'Стоки 1 пол. 2016 г.'!$6:$8</definedName>
    <definedName name="_xlnm.Print_Area" localSheetId="1">'Вода 1 пол. 2016 г.'!$A$1:$E$106</definedName>
    <definedName name="_xlnm.Print_Area" localSheetId="0">'Стоки 1 пол. 2016 г.'!$A$1:$E$97</definedName>
  </definedNames>
  <calcPr calcId="125725"/>
</workbook>
</file>

<file path=xl/calcChain.xml><?xml version="1.0" encoding="utf-8"?>
<calcChain xmlns="http://schemas.openxmlformats.org/spreadsheetml/2006/main">
  <c r="E91" i="5"/>
  <c r="E90"/>
  <c r="E88"/>
  <c r="D87"/>
  <c r="E87" s="1"/>
  <c r="C87"/>
  <c r="E83"/>
  <c r="E80"/>
  <c r="E79"/>
  <c r="E78"/>
  <c r="E77"/>
  <c r="D76"/>
  <c r="C76"/>
  <c r="E76" s="1"/>
  <c r="E72"/>
  <c r="E71"/>
  <c r="E70"/>
  <c r="E69"/>
  <c r="D68"/>
  <c r="E68" s="1"/>
  <c r="C68"/>
  <c r="E63"/>
  <c r="D47"/>
  <c r="E47" s="1"/>
  <c r="C47"/>
  <c r="E39"/>
  <c r="D33"/>
  <c r="E33" s="1"/>
  <c r="C33"/>
  <c r="E32"/>
  <c r="E31"/>
  <c r="E30"/>
  <c r="E29"/>
  <c r="E27"/>
  <c r="E26"/>
  <c r="C23"/>
  <c r="C22"/>
  <c r="C21"/>
  <c r="E18"/>
  <c r="E17"/>
  <c r="E16"/>
  <c r="D15"/>
  <c r="D25" s="1"/>
  <c r="E25" s="1"/>
  <c r="C15"/>
  <c r="C25" s="1"/>
  <c r="D13"/>
  <c r="E13" s="1"/>
  <c r="D12"/>
  <c r="D22" s="1"/>
  <c r="E22" s="1"/>
  <c r="D11"/>
  <c r="E11" s="1"/>
  <c r="C10"/>
  <c r="C82" s="1"/>
  <c r="E9"/>
  <c r="E100" i="4"/>
  <c r="E99"/>
  <c r="D98"/>
  <c r="C98"/>
  <c r="E98" s="1"/>
  <c r="E97"/>
  <c r="E96"/>
  <c r="E95"/>
  <c r="D94"/>
  <c r="C94"/>
  <c r="E94" s="1"/>
  <c r="E88"/>
  <c r="E84"/>
  <c r="E83"/>
  <c r="E82"/>
  <c r="E81"/>
  <c r="D80"/>
  <c r="C80"/>
  <c r="E80" s="1"/>
  <c r="E75"/>
  <c r="E74"/>
  <c r="E73"/>
  <c r="E72"/>
  <c r="D71"/>
  <c r="E71" s="1"/>
  <c r="C71"/>
  <c r="E64"/>
  <c r="E50"/>
  <c r="D49"/>
  <c r="C49"/>
  <c r="E49" s="1"/>
  <c r="D36"/>
  <c r="E36" s="1"/>
  <c r="C36"/>
  <c r="E35"/>
  <c r="E34"/>
  <c r="E33"/>
  <c r="E32"/>
  <c r="E30"/>
  <c r="D29"/>
  <c r="E29" s="1"/>
  <c r="C29"/>
  <c r="E28"/>
  <c r="E27"/>
  <c r="E26"/>
  <c r="C23"/>
  <c r="C22"/>
  <c r="E18"/>
  <c r="E17"/>
  <c r="D15"/>
  <c r="E15" s="1"/>
  <c r="C15"/>
  <c r="C25" s="1"/>
  <c r="C10"/>
  <c r="C85" s="1"/>
  <c r="C87" s="1"/>
  <c r="E9"/>
  <c r="C92" i="5" l="1"/>
  <c r="C85"/>
  <c r="C86"/>
  <c r="C93" s="1"/>
  <c r="D10"/>
  <c r="E15"/>
  <c r="C20"/>
  <c r="D21"/>
  <c r="E21" s="1"/>
  <c r="D23"/>
  <c r="E23" s="1"/>
  <c r="E12"/>
  <c r="C101" i="4"/>
  <c r="C91"/>
  <c r="C93" s="1"/>
  <c r="C102" s="1"/>
  <c r="C90"/>
  <c r="E90" s="1"/>
  <c r="C20"/>
  <c r="D25"/>
  <c r="E25" s="1"/>
  <c r="D12"/>
  <c r="D13"/>
  <c r="D20" i="5" l="1"/>
  <c r="E20" s="1"/>
  <c r="E10"/>
  <c r="D82"/>
  <c r="D10" i="4"/>
  <c r="D22"/>
  <c r="E22" s="1"/>
  <c r="E12"/>
  <c r="D23"/>
  <c r="E23" s="1"/>
  <c r="E13"/>
  <c r="D86" i="5" l="1"/>
  <c r="E82"/>
  <c r="D92"/>
  <c r="E92" s="1"/>
  <c r="D85"/>
  <c r="E85" s="1"/>
  <c r="D20" i="4"/>
  <c r="E20" s="1"/>
  <c r="D85"/>
  <c r="E10"/>
  <c r="D93" i="5" l="1"/>
  <c r="E93" s="1"/>
  <c r="E86"/>
  <c r="D87" i="4"/>
  <c r="E85"/>
  <c r="D91" l="1"/>
  <c r="D101"/>
  <c r="E101" s="1"/>
  <c r="E87"/>
  <c r="D93" l="1"/>
  <c r="E91"/>
  <c r="D102" l="1"/>
  <c r="E102" s="1"/>
  <c r="E93"/>
</calcChain>
</file>

<file path=xl/sharedStrings.xml><?xml version="1.0" encoding="utf-8"?>
<sst xmlns="http://schemas.openxmlformats.org/spreadsheetml/2006/main" count="410" uniqueCount="116">
  <si>
    <t>ОТЧЕТ</t>
  </si>
  <si>
    <t>о фактической себестоимости услуг водоснабжения</t>
  </si>
  <si>
    <t>МП « Горводоканал» г. Котлас</t>
  </si>
  <si>
    <t>за 1 полугодие  2016 г.</t>
  </si>
  <si>
    <t>Наименование показателя</t>
  </si>
  <si>
    <t xml:space="preserve">Единица  измерения </t>
  </si>
  <si>
    <t xml:space="preserve">Включено в тариф  </t>
  </si>
  <si>
    <t>Фактически использовано за                 1 пол. 2016 г.</t>
  </si>
  <si>
    <t>Процент использования</t>
  </si>
  <si>
    <t xml:space="preserve">  План                        1 пол. 2016 г.</t>
  </si>
  <si>
    <t xml:space="preserve">1. Реагенты               </t>
  </si>
  <si>
    <t xml:space="preserve">тыс. руб. </t>
  </si>
  <si>
    <t>2. Электроэнергия на технологические цели, всего, в т.ч. раздельно по диапазонам напряжения</t>
  </si>
  <si>
    <t>НН</t>
  </si>
  <si>
    <t>тыс.руб.</t>
  </si>
  <si>
    <t>ВН</t>
  </si>
  <si>
    <t>СН-2</t>
  </si>
  <si>
    <t>потери</t>
  </si>
  <si>
    <t>Количество потребленной электроэнергии раздельно по диапазонам напряжения)</t>
  </si>
  <si>
    <t>тыс. кВт/ч</t>
  </si>
  <si>
    <t>тыс.кВт/ч</t>
  </si>
  <si>
    <t>Тариф на электроэнергию раздельно по диапазонам напряжения</t>
  </si>
  <si>
    <t xml:space="preserve">руб.   </t>
  </si>
  <si>
    <t>руб.</t>
  </si>
  <si>
    <t>Удельный расход электроэнергии на 1 куб. м</t>
  </si>
  <si>
    <t xml:space="preserve">кВт/ч   </t>
  </si>
  <si>
    <t>2. Объем поднятой воды</t>
  </si>
  <si>
    <t>тыс. куб. м</t>
  </si>
  <si>
    <t>2.1. Объем поданной в сеть воды</t>
  </si>
  <si>
    <t>2.2. Неучтенные расходы воды (потери воды при транспортировке) к объему поданной в сеть воды</t>
  </si>
  <si>
    <t xml:space="preserve">% </t>
  </si>
  <si>
    <t>3. Амортизация основных средств</t>
  </si>
  <si>
    <t xml:space="preserve">в.т.ч. основные средства до 40 т.р.                 </t>
  </si>
  <si>
    <t>4. Затраты на оплату труда производственных рабочих</t>
  </si>
  <si>
    <t xml:space="preserve">ставка рабочего 1 разряда </t>
  </si>
  <si>
    <t>численность основных рабочих</t>
  </si>
  <si>
    <t xml:space="preserve">чел.   </t>
  </si>
  <si>
    <t>5.Страховые взносы</t>
  </si>
  <si>
    <t xml:space="preserve">процент отчислений        </t>
  </si>
  <si>
    <t xml:space="preserve">%     </t>
  </si>
  <si>
    <t>6. Расходы на покупку воды, полученной со стороны</t>
  </si>
  <si>
    <t>-</t>
  </si>
  <si>
    <t xml:space="preserve">объем покупной воды  раздельно по поставщикам     </t>
  </si>
  <si>
    <t xml:space="preserve">тариф на 1 куб. м         </t>
  </si>
  <si>
    <t>7. Расходы на очистку сточных вод сторонними организациями</t>
  </si>
  <si>
    <t xml:space="preserve">объем очистки сточных вод </t>
  </si>
  <si>
    <t xml:space="preserve">тыс. куб. м     </t>
  </si>
  <si>
    <t xml:space="preserve">8. Ремонт и техническое  обслуживание </t>
  </si>
  <si>
    <t xml:space="preserve">в т.ч.основные средства до 40т.руб.         </t>
  </si>
  <si>
    <t>в т.ч. зарплата ремонтного персонала</t>
  </si>
  <si>
    <t>в т.ч. отчисления на социальные нужды</t>
  </si>
  <si>
    <t>численность ремонтного персонала</t>
  </si>
  <si>
    <t xml:space="preserve">в т.ч. расходы на материалы и запасные части  </t>
  </si>
  <si>
    <t xml:space="preserve">9. Прочие расходы         </t>
  </si>
  <si>
    <t xml:space="preserve">в т.ч. водный налог       </t>
  </si>
  <si>
    <t>количество куб. м для населения</t>
  </si>
  <si>
    <t xml:space="preserve">ставка налога             </t>
  </si>
  <si>
    <t xml:space="preserve">Итого сумма               </t>
  </si>
  <si>
    <t>количество куб. м для прочих потребителей</t>
  </si>
  <si>
    <t xml:space="preserve">со скважин                </t>
  </si>
  <si>
    <t xml:space="preserve">тыс. куб.м     </t>
  </si>
  <si>
    <t xml:space="preserve">с реки                    </t>
  </si>
  <si>
    <t xml:space="preserve">в т.ч. земельный налог    </t>
  </si>
  <si>
    <t xml:space="preserve">в т.ч. транспортный налог </t>
  </si>
  <si>
    <t>в т.ч. налог на имущество</t>
  </si>
  <si>
    <t>в т.ч. платежи за загрязнение окружающей среды</t>
  </si>
  <si>
    <t xml:space="preserve">в т.ч. единый налог, уплачиваемый организацией, применяющей упрощенную систему налогообложения   </t>
  </si>
  <si>
    <t>в т.ч. выпадающие расходы прошлых периодов</t>
  </si>
  <si>
    <t>в т.ч. услуги сторонних организаций</t>
  </si>
  <si>
    <t>в т.ч. Резерв</t>
  </si>
  <si>
    <t>тыс. руб.</t>
  </si>
  <si>
    <t xml:space="preserve">10. Цеховые расходы       </t>
  </si>
  <si>
    <t>в т.ч. зарплата цехового персонала</t>
  </si>
  <si>
    <t xml:space="preserve">в т.ч. страховые взносы        </t>
  </si>
  <si>
    <t>в т.ч. прочие</t>
  </si>
  <si>
    <t>численность цехового персонала</t>
  </si>
  <si>
    <t xml:space="preserve">в т.ч. электроэнергия     </t>
  </si>
  <si>
    <t xml:space="preserve">количество потребленной электроэнергии (раздельно по диапазонам напряжения) </t>
  </si>
  <si>
    <t xml:space="preserve">тариф на электроэнергию (раздельно по диапазонам  напряжения)     </t>
  </si>
  <si>
    <t>Инвестиционная программа</t>
  </si>
  <si>
    <t>11. Общехозяйственные расходы</t>
  </si>
  <si>
    <t>в т.ч. зарплата общехозяйственного персонала</t>
  </si>
  <si>
    <t xml:space="preserve">в т.ч. страховые взносы   </t>
  </si>
  <si>
    <t>численность всего общехозяйственного персонала по ОКК</t>
  </si>
  <si>
    <t xml:space="preserve">12. Себестоимость       </t>
  </si>
  <si>
    <t>в том числе инвестиционная программа</t>
  </si>
  <si>
    <t>Себестоимость ПП</t>
  </si>
  <si>
    <t>13.Прибыль</t>
  </si>
  <si>
    <t xml:space="preserve">прибыль на 1 куб. м       </t>
  </si>
  <si>
    <t xml:space="preserve">14. Рентабельность        </t>
  </si>
  <si>
    <t>15. Необходимая валовая выручка</t>
  </si>
  <si>
    <t>в том числе инвестиционная надбавка</t>
  </si>
  <si>
    <t>Валовая выручка производственной программы</t>
  </si>
  <si>
    <t>16. Полезный отпуск, всего, в т.ч.</t>
  </si>
  <si>
    <t>тыс. куб.м</t>
  </si>
  <si>
    <t>1 группа потребителей (население)</t>
  </si>
  <si>
    <t>Техническая вода</t>
  </si>
  <si>
    <t>3 группа потребителей (прочие потребители)</t>
  </si>
  <si>
    <t>На нужды ГВС, в том числе:</t>
  </si>
  <si>
    <t>нужды ГВС МП "ОК и ТС"</t>
  </si>
  <si>
    <t>нужды ГВС ОАО "РЖД""</t>
  </si>
  <si>
    <t>17. Себестоимость 1 куб. м без ИП</t>
  </si>
  <si>
    <t>18. Экономически обоснованный тариф без ИП за 1 куб. м. (без НДС)</t>
  </si>
  <si>
    <t>Директор МП «Горводоканал»</t>
  </si>
  <si>
    <t>А.В. Ерофеевский</t>
  </si>
  <si>
    <t xml:space="preserve">Экономист </t>
  </si>
  <si>
    <t>О.В. Гавриленко</t>
  </si>
  <si>
    <t>о фактической себестоимости услуг водоотведения</t>
  </si>
  <si>
    <t>за  1 полугодие  2016 г.</t>
  </si>
  <si>
    <t>Фактически использовано за       1 пол. 2016 г.</t>
  </si>
  <si>
    <t xml:space="preserve">  План                          1 пол. 2016 г.</t>
  </si>
  <si>
    <t>Объем стоков</t>
  </si>
  <si>
    <t>Неучтенные расходы воды (потери воды при транспортировке) к объему поданной в сеть воды</t>
  </si>
  <si>
    <t>Тыс.руб.</t>
  </si>
  <si>
    <t>2 группа потребителей (бюджетные организации)</t>
  </si>
  <si>
    <t>4 неканализованный жилой фонд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</si>
</sst>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98"/>
  <sheetViews>
    <sheetView workbookViewId="0">
      <selection sqref="A1:E97"/>
    </sheetView>
  </sheetViews>
  <sheetFormatPr defaultRowHeight="15"/>
  <cols>
    <col min="1" max="1" width="30" customWidth="1"/>
    <col min="2" max="2" width="12.28515625" customWidth="1"/>
    <col min="3" max="5" width="17.7109375" customWidth="1"/>
  </cols>
  <sheetData>
    <row r="1" spans="1:5" ht="15.75">
      <c r="A1" s="76" t="s">
        <v>0</v>
      </c>
      <c r="B1" s="76"/>
      <c r="C1" s="76"/>
      <c r="D1" s="76"/>
      <c r="E1" s="76"/>
    </row>
    <row r="2" spans="1:5" ht="15.75">
      <c r="A2" s="76" t="s">
        <v>107</v>
      </c>
      <c r="B2" s="76"/>
      <c r="C2" s="76"/>
      <c r="D2" s="76"/>
      <c r="E2" s="76"/>
    </row>
    <row r="3" spans="1:5" ht="15.75">
      <c r="A3" s="76" t="s">
        <v>2</v>
      </c>
      <c r="B3" s="76"/>
      <c r="C3" s="76"/>
      <c r="D3" s="76"/>
      <c r="E3" s="76"/>
    </row>
    <row r="4" spans="1:5" ht="15.75">
      <c r="A4" s="76" t="s">
        <v>108</v>
      </c>
      <c r="B4" s="76"/>
      <c r="C4" s="76"/>
      <c r="D4" s="76"/>
      <c r="E4" s="76"/>
    </row>
    <row r="5" spans="1:5" ht="15.75" thickBot="1">
      <c r="A5" s="1"/>
      <c r="B5" s="2"/>
      <c r="C5" s="2"/>
      <c r="D5" s="2"/>
      <c r="E5" s="2"/>
    </row>
    <row r="6" spans="1:5" ht="32.25" thickBot="1">
      <c r="A6" s="77" t="s">
        <v>4</v>
      </c>
      <c r="B6" s="77" t="s">
        <v>5</v>
      </c>
      <c r="C6" s="3" t="s">
        <v>6</v>
      </c>
      <c r="D6" s="79" t="s">
        <v>109</v>
      </c>
      <c r="E6" s="79" t="s">
        <v>8</v>
      </c>
    </row>
    <row r="7" spans="1:5" ht="32.25" thickBot="1">
      <c r="A7" s="77"/>
      <c r="B7" s="78"/>
      <c r="C7" s="4" t="s">
        <v>110</v>
      </c>
      <c r="D7" s="80"/>
      <c r="E7" s="80"/>
    </row>
    <row r="8" spans="1:5" ht="16.5" thickBot="1">
      <c r="A8" s="70">
        <v>1</v>
      </c>
      <c r="B8" s="71">
        <v>2</v>
      </c>
      <c r="C8" s="71">
        <v>3</v>
      </c>
      <c r="D8" s="71">
        <v>4</v>
      </c>
      <c r="E8" s="71">
        <v>5</v>
      </c>
    </row>
    <row r="9" spans="1:5" ht="16.5" thickBot="1">
      <c r="A9" s="7" t="s">
        <v>10</v>
      </c>
      <c r="B9" s="8" t="s">
        <v>11</v>
      </c>
      <c r="C9" s="8">
        <v>114.88</v>
      </c>
      <c r="D9" s="8">
        <v>268.26</v>
      </c>
      <c r="E9" s="9">
        <f>SUM(D9/C9*100)</f>
        <v>233.51323119777157</v>
      </c>
    </row>
    <row r="10" spans="1:5" ht="32.25" customHeight="1">
      <c r="A10" s="10" t="s">
        <v>12</v>
      </c>
      <c r="B10" s="11" t="s">
        <v>11</v>
      </c>
      <c r="C10" s="12">
        <f>SUM(C11:C14)</f>
        <v>3707.4199999999996</v>
      </c>
      <c r="D10" s="12">
        <f>SUM(D11:D14)</f>
        <v>5105.21</v>
      </c>
      <c r="E10" s="13">
        <f t="shared" ref="E10:E76" si="0">SUM(D10/C10*100)</f>
        <v>137.70249931219016</v>
      </c>
    </row>
    <row r="11" spans="1:5" ht="15.75">
      <c r="A11" s="14" t="s">
        <v>13</v>
      </c>
      <c r="B11" s="15" t="s">
        <v>14</v>
      </c>
      <c r="C11" s="16">
        <v>17.2</v>
      </c>
      <c r="D11" s="16">
        <f>17.5+(D16*(5105.2-2727.6)/D15)</f>
        <v>32.826325326789672</v>
      </c>
      <c r="E11" s="17">
        <f t="shared" si="0"/>
        <v>190.85072864412601</v>
      </c>
    </row>
    <row r="12" spans="1:5" ht="15.75">
      <c r="A12" s="14" t="s">
        <v>15</v>
      </c>
      <c r="B12" s="15" t="s">
        <v>14</v>
      </c>
      <c r="C12" s="16">
        <v>2922.39</v>
      </c>
      <c r="D12" s="16">
        <f>2243.3+(D17*(5105.2-2727.6)/D15)</f>
        <v>4267.721326034638</v>
      </c>
      <c r="E12" s="17">
        <f t="shared" si="0"/>
        <v>146.03531103085618</v>
      </c>
    </row>
    <row r="13" spans="1:5" ht="15.75">
      <c r="A13" s="14" t="s">
        <v>16</v>
      </c>
      <c r="B13" s="15" t="s">
        <v>14</v>
      </c>
      <c r="C13" s="16">
        <v>767.83</v>
      </c>
      <c r="D13" s="16">
        <f>381.2+(D18*(5105.2-2727.6)/D15)</f>
        <v>719.05234863857299</v>
      </c>
      <c r="E13" s="17">
        <f t="shared" si="0"/>
        <v>93.64733712391714</v>
      </c>
    </row>
    <row r="14" spans="1:5" ht="15.75">
      <c r="A14" s="14" t="s">
        <v>17</v>
      </c>
      <c r="B14" s="15" t="s">
        <v>14</v>
      </c>
      <c r="C14" s="15"/>
      <c r="D14" s="15">
        <v>85.61</v>
      </c>
      <c r="E14" s="17"/>
    </row>
    <row r="15" spans="1:5" ht="48" customHeight="1">
      <c r="A15" s="14" t="s">
        <v>18</v>
      </c>
      <c r="B15" s="18" t="s">
        <v>19</v>
      </c>
      <c r="C15" s="19">
        <f>SUM(C16:C19)</f>
        <v>876.79</v>
      </c>
      <c r="D15" s="19">
        <f>SUM(D16:D19)</f>
        <v>1059.55</v>
      </c>
      <c r="E15" s="17">
        <f t="shared" si="0"/>
        <v>120.84421583275358</v>
      </c>
    </row>
    <row r="16" spans="1:5" ht="18" customHeight="1">
      <c r="A16" s="14" t="s">
        <v>13</v>
      </c>
      <c r="B16" s="15" t="s">
        <v>20</v>
      </c>
      <c r="C16" s="15">
        <v>2.76</v>
      </c>
      <c r="D16" s="15">
        <v>6.83</v>
      </c>
      <c r="E16" s="17">
        <f t="shared" si="0"/>
        <v>247.46376811594203</v>
      </c>
    </row>
    <row r="17" spans="1:5" ht="19.5" customHeight="1">
      <c r="A17" s="14" t="s">
        <v>15</v>
      </c>
      <c r="B17" s="15" t="s">
        <v>20</v>
      </c>
      <c r="C17" s="15">
        <v>730.63</v>
      </c>
      <c r="D17" s="15">
        <v>902.16</v>
      </c>
      <c r="E17" s="17">
        <f t="shared" si="0"/>
        <v>123.47699930197227</v>
      </c>
    </row>
    <row r="18" spans="1:5" ht="15.75" customHeight="1">
      <c r="A18" s="14" t="s">
        <v>16</v>
      </c>
      <c r="B18" s="15" t="s">
        <v>20</v>
      </c>
      <c r="C18" s="15">
        <v>143.4</v>
      </c>
      <c r="D18" s="15">
        <v>150.56</v>
      </c>
      <c r="E18" s="17">
        <f t="shared" si="0"/>
        <v>104.99302649930264</v>
      </c>
    </row>
    <row r="19" spans="1:5" ht="19.5" customHeight="1">
      <c r="A19" s="14" t="s">
        <v>17</v>
      </c>
      <c r="B19" s="15" t="s">
        <v>20</v>
      </c>
      <c r="C19" s="15"/>
      <c r="D19" s="15"/>
      <c r="E19" s="17"/>
    </row>
    <row r="20" spans="1:5" ht="45.75" customHeight="1">
      <c r="A20" s="14" t="s">
        <v>21</v>
      </c>
      <c r="B20" s="18" t="s">
        <v>22</v>
      </c>
      <c r="C20" s="20">
        <f>SUM(C10/C15)</f>
        <v>4.2284013275698857</v>
      </c>
      <c r="D20" s="20">
        <f>SUM(D10/D15)</f>
        <v>4.8182813458543725</v>
      </c>
      <c r="E20" s="17">
        <f t="shared" si="0"/>
        <v>113.95042647532934</v>
      </c>
    </row>
    <row r="21" spans="1:5" ht="15.75">
      <c r="A21" s="14" t="s">
        <v>13</v>
      </c>
      <c r="B21" s="15" t="s">
        <v>23</v>
      </c>
      <c r="C21" s="20">
        <f>SUM(C11/C16)</f>
        <v>6.2318840579710146</v>
      </c>
      <c r="D21" s="20">
        <f>SUM(D11/D16)</f>
        <v>4.8061969731756475</v>
      </c>
      <c r="E21" s="17">
        <f t="shared" si="0"/>
        <v>77.122695616074338</v>
      </c>
    </row>
    <row r="22" spans="1:5" ht="15.75">
      <c r="A22" s="14" t="s">
        <v>15</v>
      </c>
      <c r="B22" s="15" t="s">
        <v>23</v>
      </c>
      <c r="C22" s="20">
        <f t="shared" ref="C22:C23" si="1">SUM(C12/C17)</f>
        <v>3.9998220713630701</v>
      </c>
      <c r="D22" s="20">
        <f>SUM(D12/D17)</f>
        <v>4.7305592423014078</v>
      </c>
      <c r="E22" s="17">
        <f t="shared" si="0"/>
        <v>118.26924192878698</v>
      </c>
    </row>
    <row r="23" spans="1:5" ht="15.75">
      <c r="A23" s="14" t="s">
        <v>16</v>
      </c>
      <c r="B23" s="15" t="s">
        <v>23</v>
      </c>
      <c r="C23" s="20">
        <f t="shared" si="1"/>
        <v>5.3544630404463041</v>
      </c>
      <c r="D23" s="20">
        <f>SUM(D13/D18)</f>
        <v>4.7758524750170892</v>
      </c>
      <c r="E23" s="17">
        <f t="shared" si="0"/>
        <v>89.193863865367405</v>
      </c>
    </row>
    <row r="24" spans="1:5" ht="15.75">
      <c r="A24" s="14" t="s">
        <v>17</v>
      </c>
      <c r="B24" s="15" t="s">
        <v>23</v>
      </c>
      <c r="C24" s="15"/>
      <c r="D24" s="15"/>
      <c r="E24" s="17"/>
    </row>
    <row r="25" spans="1:5" ht="32.25" customHeight="1" thickBot="1">
      <c r="A25" s="21" t="s">
        <v>24</v>
      </c>
      <c r="B25" s="22" t="s">
        <v>25</v>
      </c>
      <c r="C25" s="23">
        <f>SUM(C15/C26)</f>
        <v>0.40321453207633939</v>
      </c>
      <c r="D25" s="23">
        <f>SUM(D15/D26)</f>
        <v>0.48979997503732842</v>
      </c>
      <c r="E25" s="24">
        <f t="shared" si="0"/>
        <v>121.47379027117904</v>
      </c>
    </row>
    <row r="26" spans="1:5" ht="15.75" customHeight="1" thickBot="1">
      <c r="A26" s="43" t="s">
        <v>111</v>
      </c>
      <c r="B26" s="39" t="s">
        <v>27</v>
      </c>
      <c r="C26" s="61">
        <v>2174.5</v>
      </c>
      <c r="D26" s="61">
        <v>2163.23</v>
      </c>
      <c r="E26" s="9">
        <f t="shared" si="0"/>
        <v>99.481719935617392</v>
      </c>
    </row>
    <row r="27" spans="1:5" ht="30" customHeight="1">
      <c r="A27" s="10" t="s">
        <v>31</v>
      </c>
      <c r="B27" s="11" t="s">
        <v>11</v>
      </c>
      <c r="C27" s="11">
        <v>2411.0500000000002</v>
      </c>
      <c r="D27" s="11">
        <v>2504.7600000000002</v>
      </c>
      <c r="E27" s="13">
        <f t="shared" si="0"/>
        <v>103.88668837228595</v>
      </c>
    </row>
    <row r="28" spans="1:5" ht="30.75" customHeight="1" thickBot="1">
      <c r="A28" s="29" t="s">
        <v>32</v>
      </c>
      <c r="B28" s="30"/>
      <c r="C28" s="30"/>
      <c r="D28" s="30"/>
      <c r="E28" s="24"/>
    </row>
    <row r="29" spans="1:5" ht="36" customHeight="1">
      <c r="A29" s="10" t="s">
        <v>33</v>
      </c>
      <c r="B29" s="11" t="s">
        <v>11</v>
      </c>
      <c r="C29" s="11">
        <v>15558.5</v>
      </c>
      <c r="D29" s="11">
        <v>14329.34</v>
      </c>
      <c r="E29" s="13">
        <f t="shared" si="0"/>
        <v>92.099752546839355</v>
      </c>
    </row>
    <row r="30" spans="1:5" ht="15.75" customHeight="1">
      <c r="A30" s="14" t="s">
        <v>34</v>
      </c>
      <c r="B30" s="18" t="s">
        <v>22</v>
      </c>
      <c r="C30" s="18">
        <v>7410</v>
      </c>
      <c r="D30" s="18">
        <v>7410</v>
      </c>
      <c r="E30" s="17">
        <f t="shared" si="0"/>
        <v>100</v>
      </c>
    </row>
    <row r="31" spans="1:5" ht="30" customHeight="1" thickBot="1">
      <c r="A31" s="21" t="s">
        <v>35</v>
      </c>
      <c r="B31" s="22" t="s">
        <v>36</v>
      </c>
      <c r="C31" s="22">
        <v>92</v>
      </c>
      <c r="D31" s="22">
        <v>92</v>
      </c>
      <c r="E31" s="24">
        <f t="shared" si="0"/>
        <v>100</v>
      </c>
    </row>
    <row r="32" spans="1:5" ht="19.5" customHeight="1">
      <c r="A32" s="10" t="s">
        <v>37</v>
      </c>
      <c r="B32" s="25" t="s">
        <v>11</v>
      </c>
      <c r="C32" s="25">
        <v>4670.3599999999997</v>
      </c>
      <c r="D32" s="25">
        <v>4328.75</v>
      </c>
      <c r="E32" s="13">
        <f t="shared" si="0"/>
        <v>92.685574559562866</v>
      </c>
    </row>
    <row r="33" spans="1:5" ht="20.25" customHeight="1" thickBot="1">
      <c r="A33" s="29" t="s">
        <v>38</v>
      </c>
      <c r="B33" s="27" t="s">
        <v>39</v>
      </c>
      <c r="C33" s="31">
        <f>SUM(C32/C29*100)</f>
        <v>30.01806086705016</v>
      </c>
      <c r="D33" s="31">
        <f>SUM(D32/D29*100)</f>
        <v>30.208997762632471</v>
      </c>
      <c r="E33" s="24">
        <f t="shared" si="0"/>
        <v>100.63607338404692</v>
      </c>
    </row>
    <row r="34" spans="1:5" ht="33" customHeight="1">
      <c r="A34" s="10" t="s">
        <v>40</v>
      </c>
      <c r="B34" s="11" t="s">
        <v>11</v>
      </c>
      <c r="C34" s="11" t="s">
        <v>41</v>
      </c>
      <c r="D34" s="11" t="s">
        <v>41</v>
      </c>
      <c r="E34" s="13"/>
    </row>
    <row r="35" spans="1:5" ht="33" customHeight="1" thickBot="1">
      <c r="A35" s="14" t="s">
        <v>42</v>
      </c>
      <c r="B35" s="15" t="s">
        <v>27</v>
      </c>
      <c r="C35" s="18" t="s">
        <v>41</v>
      </c>
      <c r="D35" s="18" t="s">
        <v>41</v>
      </c>
      <c r="E35" s="24"/>
    </row>
    <row r="36" spans="1:5" ht="47.25" customHeight="1">
      <c r="A36" s="10" t="s">
        <v>44</v>
      </c>
      <c r="B36" s="11" t="s">
        <v>11</v>
      </c>
      <c r="C36" s="11" t="s">
        <v>41</v>
      </c>
      <c r="D36" s="11" t="s">
        <v>41</v>
      </c>
      <c r="E36" s="13"/>
    </row>
    <row r="37" spans="1:5" ht="15.75" customHeight="1">
      <c r="A37" s="14" t="s">
        <v>45</v>
      </c>
      <c r="B37" s="15" t="s">
        <v>46</v>
      </c>
      <c r="C37" s="15" t="s">
        <v>41</v>
      </c>
      <c r="D37" s="15" t="s">
        <v>41</v>
      </c>
      <c r="E37" s="17"/>
    </row>
    <row r="38" spans="1:5" ht="20.25" customHeight="1" thickBot="1">
      <c r="A38" s="29" t="s">
        <v>43</v>
      </c>
      <c r="B38" s="27" t="s">
        <v>22</v>
      </c>
      <c r="C38" s="27" t="s">
        <v>41</v>
      </c>
      <c r="D38" s="27" t="s">
        <v>41</v>
      </c>
      <c r="E38" s="24"/>
    </row>
    <row r="39" spans="1:5" ht="33" customHeight="1">
      <c r="A39" s="10" t="s">
        <v>47</v>
      </c>
      <c r="B39" s="11" t="s">
        <v>11</v>
      </c>
      <c r="C39" s="11">
        <v>117.52</v>
      </c>
      <c r="D39" s="11">
        <v>776.34</v>
      </c>
      <c r="E39" s="13">
        <f t="shared" si="0"/>
        <v>660.60245064669846</v>
      </c>
    </row>
    <row r="40" spans="1:5" ht="32.25" customHeight="1">
      <c r="A40" s="14" t="s">
        <v>48</v>
      </c>
      <c r="B40" s="15" t="s">
        <v>11</v>
      </c>
      <c r="C40" s="15"/>
      <c r="D40" s="15"/>
      <c r="E40" s="72"/>
    </row>
    <row r="41" spans="1:5" ht="32.25" customHeight="1">
      <c r="A41" s="14" t="s">
        <v>49</v>
      </c>
      <c r="B41" s="18" t="s">
        <v>11</v>
      </c>
      <c r="C41" s="18"/>
      <c r="D41" s="18"/>
      <c r="E41" s="17"/>
    </row>
    <row r="42" spans="1:5" ht="31.5" customHeight="1">
      <c r="A42" s="14" t="s">
        <v>50</v>
      </c>
      <c r="B42" s="18" t="s">
        <v>11</v>
      </c>
      <c r="C42" s="18"/>
      <c r="D42" s="18"/>
      <c r="E42" s="17"/>
    </row>
    <row r="43" spans="1:5" ht="33" customHeight="1">
      <c r="A43" s="14" t="s">
        <v>51</v>
      </c>
      <c r="B43" s="18" t="s">
        <v>36</v>
      </c>
      <c r="C43" s="18"/>
      <c r="D43" s="18"/>
      <c r="E43" s="17"/>
    </row>
    <row r="44" spans="1:5" ht="31.5">
      <c r="A44" s="14" t="s">
        <v>52</v>
      </c>
      <c r="B44" s="18" t="s">
        <v>11</v>
      </c>
      <c r="C44" s="18"/>
      <c r="D44" s="18"/>
      <c r="E44" s="17"/>
    </row>
    <row r="45" spans="1:5" ht="15.75">
      <c r="A45" s="74" t="s">
        <v>112</v>
      </c>
      <c r="B45" s="15" t="s">
        <v>27</v>
      </c>
      <c r="C45" s="18"/>
      <c r="D45" s="18"/>
      <c r="E45" s="17"/>
    </row>
    <row r="46" spans="1:5" ht="16.5" thickBot="1">
      <c r="A46" s="75"/>
      <c r="B46" s="27" t="s">
        <v>30</v>
      </c>
      <c r="C46" s="24"/>
      <c r="D46" s="24"/>
      <c r="E46" s="24"/>
    </row>
    <row r="47" spans="1:5" ht="21.75" customHeight="1">
      <c r="A47" s="10" t="s">
        <v>53</v>
      </c>
      <c r="B47" s="25" t="s">
        <v>11</v>
      </c>
      <c r="C47" s="34">
        <f>SUM(C48:C67)</f>
        <v>998.63999999999987</v>
      </c>
      <c r="D47" s="34">
        <f>SUM(D48:D67)</f>
        <v>327.64</v>
      </c>
      <c r="E47" s="13">
        <f t="shared" si="0"/>
        <v>32.808619722823039</v>
      </c>
    </row>
    <row r="48" spans="1:5" ht="21.75" customHeight="1">
      <c r="A48" s="14" t="s">
        <v>64</v>
      </c>
      <c r="B48" s="15" t="s">
        <v>11</v>
      </c>
      <c r="C48" s="15">
        <v>720.67</v>
      </c>
      <c r="D48" s="15">
        <v>0</v>
      </c>
      <c r="E48" s="72"/>
    </row>
    <row r="49" spans="1:5" ht="23.25" customHeight="1">
      <c r="A49" s="14" t="s">
        <v>55</v>
      </c>
      <c r="B49" s="15" t="s">
        <v>27</v>
      </c>
      <c r="C49" s="35"/>
      <c r="D49" s="35"/>
      <c r="E49" s="17"/>
    </row>
    <row r="50" spans="1:5" ht="16.5" customHeight="1">
      <c r="A50" s="14" t="s">
        <v>56</v>
      </c>
      <c r="B50" s="15" t="s">
        <v>22</v>
      </c>
      <c r="C50" s="36"/>
      <c r="D50" s="36"/>
      <c r="E50" s="17"/>
    </row>
    <row r="51" spans="1:5" ht="16.5" customHeight="1">
      <c r="A51" s="14" t="s">
        <v>57</v>
      </c>
      <c r="B51" s="15" t="s">
        <v>11</v>
      </c>
      <c r="C51" s="36"/>
      <c r="D51" s="36"/>
      <c r="E51" s="17"/>
    </row>
    <row r="52" spans="1:5" ht="33" customHeight="1">
      <c r="A52" s="14" t="s">
        <v>58</v>
      </c>
      <c r="B52" s="15" t="s">
        <v>27</v>
      </c>
      <c r="C52" s="35"/>
      <c r="D52" s="35"/>
      <c r="E52" s="17"/>
    </row>
    <row r="53" spans="1:5" ht="22.5" customHeight="1">
      <c r="A53" s="14" t="s">
        <v>59</v>
      </c>
      <c r="B53" s="15" t="s">
        <v>60</v>
      </c>
      <c r="C53" s="36"/>
      <c r="D53" s="36"/>
      <c r="E53" s="17"/>
    </row>
    <row r="54" spans="1:5" ht="15.75" customHeight="1">
      <c r="A54" s="14" t="s">
        <v>61</v>
      </c>
      <c r="B54" s="15" t="s">
        <v>60</v>
      </c>
      <c r="C54" s="36"/>
      <c r="D54" s="36"/>
      <c r="E54" s="17"/>
    </row>
    <row r="55" spans="1:5" ht="15.75">
      <c r="A55" s="14" t="s">
        <v>56</v>
      </c>
      <c r="B55" s="15" t="s">
        <v>23</v>
      </c>
      <c r="C55" s="36"/>
      <c r="D55" s="36"/>
      <c r="E55" s="17"/>
    </row>
    <row r="56" spans="1:5" ht="23.25" customHeight="1">
      <c r="A56" s="14" t="s">
        <v>59</v>
      </c>
      <c r="B56" s="15" t="s">
        <v>22</v>
      </c>
      <c r="C56" s="36"/>
      <c r="D56" s="36"/>
      <c r="E56" s="17"/>
    </row>
    <row r="57" spans="1:5" ht="15.75">
      <c r="A57" s="14" t="s">
        <v>61</v>
      </c>
      <c r="B57" s="15" t="s">
        <v>22</v>
      </c>
      <c r="C57" s="36"/>
      <c r="D57" s="36"/>
      <c r="E57" s="17"/>
    </row>
    <row r="58" spans="1:5" ht="16.5" customHeight="1">
      <c r="A58" s="14" t="s">
        <v>57</v>
      </c>
      <c r="B58" s="15" t="s">
        <v>11</v>
      </c>
      <c r="C58" s="36"/>
      <c r="D58" s="36"/>
      <c r="E58" s="17"/>
    </row>
    <row r="59" spans="1:5" ht="21.75" customHeight="1">
      <c r="A59" s="14" t="s">
        <v>59</v>
      </c>
      <c r="B59" s="15" t="s">
        <v>11</v>
      </c>
      <c r="C59" s="15"/>
      <c r="D59" s="15"/>
      <c r="E59" s="17"/>
    </row>
    <row r="60" spans="1:5" ht="23.25" customHeight="1">
      <c r="A60" s="14" t="s">
        <v>61</v>
      </c>
      <c r="B60" s="15" t="s">
        <v>11</v>
      </c>
      <c r="C60" s="15"/>
      <c r="D60" s="15"/>
      <c r="E60" s="17"/>
    </row>
    <row r="61" spans="1:5" ht="23.25" customHeight="1">
      <c r="A61" s="14" t="s">
        <v>62</v>
      </c>
      <c r="B61" s="15" t="s">
        <v>11</v>
      </c>
      <c r="C61" s="15"/>
      <c r="D61" s="15"/>
      <c r="E61" s="17"/>
    </row>
    <row r="62" spans="1:5" ht="26.25" customHeight="1">
      <c r="A62" s="14" t="s">
        <v>63</v>
      </c>
      <c r="B62" s="15" t="s">
        <v>11</v>
      </c>
      <c r="C62" s="18">
        <v>11.67</v>
      </c>
      <c r="D62" s="15">
        <v>15.89</v>
      </c>
      <c r="E62" s="17"/>
    </row>
    <row r="63" spans="1:5" ht="34.5" customHeight="1">
      <c r="A63" s="14" t="s">
        <v>65</v>
      </c>
      <c r="B63" s="18" t="s">
        <v>11</v>
      </c>
      <c r="C63" s="18">
        <v>110.05</v>
      </c>
      <c r="D63" s="18">
        <v>311.75</v>
      </c>
      <c r="E63" s="17">
        <f>SUM(D63/C63*100)</f>
        <v>283.28032712403456</v>
      </c>
    </row>
    <row r="64" spans="1:5" ht="64.5" customHeight="1">
      <c r="A64" s="14" t="s">
        <v>66</v>
      </c>
      <c r="B64" s="18" t="s">
        <v>11</v>
      </c>
      <c r="C64" s="18"/>
      <c r="D64" s="18"/>
      <c r="E64" s="17"/>
    </row>
    <row r="65" spans="1:5" ht="33" customHeight="1">
      <c r="A65" s="21" t="s">
        <v>67</v>
      </c>
      <c r="B65" s="18" t="s">
        <v>11</v>
      </c>
      <c r="C65" s="22">
        <v>13.05</v>
      </c>
      <c r="D65" s="22">
        <v>0</v>
      </c>
      <c r="E65" s="37"/>
    </row>
    <row r="66" spans="1:5" ht="33" customHeight="1">
      <c r="A66" s="21" t="s">
        <v>68</v>
      </c>
      <c r="B66" s="22" t="s">
        <v>11</v>
      </c>
      <c r="C66" s="22"/>
      <c r="D66" s="22"/>
      <c r="E66" s="37"/>
    </row>
    <row r="67" spans="1:5" ht="33" customHeight="1" thickBot="1">
      <c r="A67" s="29" t="s">
        <v>69</v>
      </c>
      <c r="B67" s="27" t="s">
        <v>70</v>
      </c>
      <c r="C67" s="27">
        <v>143.19999999999999</v>
      </c>
      <c r="D67" s="27">
        <v>0</v>
      </c>
      <c r="E67" s="24"/>
    </row>
    <row r="68" spans="1:5" ht="15.75" customHeight="1">
      <c r="A68" s="10" t="s">
        <v>71</v>
      </c>
      <c r="B68" s="25" t="s">
        <v>11</v>
      </c>
      <c r="C68" s="34">
        <f>SUM(C69:C71)</f>
        <v>5508.42</v>
      </c>
      <c r="D68" s="34">
        <f>SUM(D69:D71)</f>
        <v>5714.94</v>
      </c>
      <c r="E68" s="13">
        <f t="shared" si="0"/>
        <v>103.74916945330965</v>
      </c>
    </row>
    <row r="69" spans="1:5" ht="34.5" customHeight="1">
      <c r="A69" s="14" t="s">
        <v>72</v>
      </c>
      <c r="B69" s="18" t="s">
        <v>11</v>
      </c>
      <c r="C69" s="18">
        <v>2682.86</v>
      </c>
      <c r="D69" s="18">
        <v>2638.98</v>
      </c>
      <c r="E69" s="17">
        <f t="shared" si="0"/>
        <v>98.364431986760394</v>
      </c>
    </row>
    <row r="70" spans="1:5" ht="15.75" customHeight="1">
      <c r="A70" s="14" t="s">
        <v>73</v>
      </c>
      <c r="B70" s="15" t="s">
        <v>11</v>
      </c>
      <c r="C70" s="15">
        <v>1044.17</v>
      </c>
      <c r="D70" s="15">
        <v>795.3</v>
      </c>
      <c r="E70" s="17">
        <f>SUM(D70/C70*100)</f>
        <v>76.165758449294643</v>
      </c>
    </row>
    <row r="71" spans="1:5" ht="15.75">
      <c r="A71" s="14" t="s">
        <v>74</v>
      </c>
      <c r="B71" s="15" t="s">
        <v>11</v>
      </c>
      <c r="C71" s="15">
        <v>1781.39</v>
      </c>
      <c r="D71" s="15">
        <v>2280.66</v>
      </c>
      <c r="E71" s="17">
        <f>SUM(D71/C71*100)</f>
        <v>128.02699015936992</v>
      </c>
    </row>
    <row r="72" spans="1:5" ht="30" customHeight="1">
      <c r="A72" s="14" t="s">
        <v>75</v>
      </c>
      <c r="B72" s="18" t="s">
        <v>36</v>
      </c>
      <c r="C72" s="18">
        <v>12</v>
      </c>
      <c r="D72" s="18">
        <v>11</v>
      </c>
      <c r="E72" s="17">
        <f t="shared" si="0"/>
        <v>91.666666666666657</v>
      </c>
    </row>
    <row r="73" spans="1:5" ht="15.75">
      <c r="A73" s="14" t="s">
        <v>76</v>
      </c>
      <c r="B73" s="15" t="s">
        <v>11</v>
      </c>
      <c r="C73" s="15"/>
      <c r="D73" s="15"/>
      <c r="E73" s="17"/>
    </row>
    <row r="74" spans="1:5" ht="50.25" customHeight="1">
      <c r="A74" s="14" t="s">
        <v>77</v>
      </c>
      <c r="B74" s="18" t="s">
        <v>19</v>
      </c>
      <c r="C74" s="19"/>
      <c r="D74" s="18"/>
      <c r="E74" s="17"/>
    </row>
    <row r="75" spans="1:5" ht="51" customHeight="1" thickBot="1">
      <c r="A75" s="21" t="s">
        <v>78</v>
      </c>
      <c r="B75" s="22" t="s">
        <v>22</v>
      </c>
      <c r="C75" s="22"/>
      <c r="D75" s="22"/>
      <c r="E75" s="24"/>
    </row>
    <row r="76" spans="1:5" ht="33" customHeight="1">
      <c r="A76" s="10" t="s">
        <v>80</v>
      </c>
      <c r="B76" s="11" t="s">
        <v>11</v>
      </c>
      <c r="C76" s="41">
        <f>SUM(C77:C79)</f>
        <v>6384.6900000000005</v>
      </c>
      <c r="D76" s="41">
        <f>SUM(D77:D79)</f>
        <v>4545.95</v>
      </c>
      <c r="E76" s="13">
        <f t="shared" si="0"/>
        <v>71.200794400354596</v>
      </c>
    </row>
    <row r="77" spans="1:5" ht="33" customHeight="1">
      <c r="A77" s="14" t="s">
        <v>81</v>
      </c>
      <c r="B77" s="18" t="s">
        <v>11</v>
      </c>
      <c r="C77" s="18">
        <v>4501.13</v>
      </c>
      <c r="D77" s="18">
        <v>2838.89</v>
      </c>
      <c r="E77" s="17">
        <f t="shared" ref="E77:E93" si="2">SUM(D77/C77*100)</f>
        <v>63.070606714313961</v>
      </c>
    </row>
    <row r="78" spans="1:5" ht="15.75" customHeight="1">
      <c r="A78" s="14" t="s">
        <v>82</v>
      </c>
      <c r="B78" s="15" t="s">
        <v>11</v>
      </c>
      <c r="C78" s="15">
        <v>1259.55</v>
      </c>
      <c r="D78" s="15">
        <v>852.51</v>
      </c>
      <c r="E78" s="17">
        <f t="shared" si="2"/>
        <v>67.683696558294628</v>
      </c>
    </row>
    <row r="79" spans="1:5" ht="15.75">
      <c r="A79" s="14" t="s">
        <v>74</v>
      </c>
      <c r="B79" s="15" t="s">
        <v>11</v>
      </c>
      <c r="C79" s="42">
        <v>624.01</v>
      </c>
      <c r="D79" s="42">
        <v>854.55</v>
      </c>
      <c r="E79" s="17">
        <f t="shared" si="2"/>
        <v>136.94492075447508</v>
      </c>
    </row>
    <row r="80" spans="1:5" ht="33" customHeight="1" thickBot="1">
      <c r="A80" s="21" t="s">
        <v>83</v>
      </c>
      <c r="B80" s="22" t="s">
        <v>36</v>
      </c>
      <c r="C80" s="22">
        <v>13</v>
      </c>
      <c r="D80" s="22">
        <v>13</v>
      </c>
      <c r="E80" s="24">
        <f t="shared" si="2"/>
        <v>100</v>
      </c>
    </row>
    <row r="81" spans="1:5" ht="15.75" customHeight="1" thickBot="1">
      <c r="A81" s="38" t="s">
        <v>79</v>
      </c>
      <c r="B81" s="39" t="s">
        <v>113</v>
      </c>
      <c r="C81" s="40" t="s">
        <v>41</v>
      </c>
      <c r="D81" s="40" t="s">
        <v>41</v>
      </c>
      <c r="E81" s="9"/>
    </row>
    <row r="82" spans="1:5" ht="15.75" customHeight="1" thickBot="1">
      <c r="A82" s="43" t="s">
        <v>84</v>
      </c>
      <c r="B82" s="39" t="s">
        <v>11</v>
      </c>
      <c r="C82" s="44">
        <f>SUM(C9+C10+C27+C29+C32+C39+C47+C68+C76)</f>
        <v>39471.480000000003</v>
      </c>
      <c r="D82" s="44">
        <f>SUM(D9+D10+D27+D29+D32+D39+D47+D68+D76)</f>
        <v>37901.189999999995</v>
      </c>
      <c r="E82" s="9">
        <f t="shared" si="2"/>
        <v>96.021709852278121</v>
      </c>
    </row>
    <row r="83" spans="1:5" ht="20.25" customHeight="1">
      <c r="A83" s="10" t="s">
        <v>87</v>
      </c>
      <c r="B83" s="25" t="s">
        <v>70</v>
      </c>
      <c r="C83" s="25">
        <v>1967.12</v>
      </c>
      <c r="D83" s="25">
        <v>312.08999999999997</v>
      </c>
      <c r="E83" s="13">
        <f t="shared" si="2"/>
        <v>15.865325958762048</v>
      </c>
    </row>
    <row r="84" spans="1:5" ht="20.25" customHeight="1" thickBot="1">
      <c r="A84" s="29" t="s">
        <v>88</v>
      </c>
      <c r="B84" s="27" t="s">
        <v>22</v>
      </c>
      <c r="C84" s="27"/>
      <c r="D84" s="27"/>
      <c r="E84" s="24"/>
    </row>
    <row r="85" spans="1:5" ht="18" customHeight="1" thickBot="1">
      <c r="A85" s="7" t="s">
        <v>89</v>
      </c>
      <c r="B85" s="8" t="s">
        <v>39</v>
      </c>
      <c r="C85" s="48">
        <f>SUM(C83/C82*100)</f>
        <v>4.9836489536242361</v>
      </c>
      <c r="D85" s="48">
        <f>SUM(D83/D82*100)</f>
        <v>0.82343060996237849</v>
      </c>
      <c r="E85" s="9">
        <f t="shared" si="2"/>
        <v>16.52264470521261</v>
      </c>
    </row>
    <row r="86" spans="1:5" ht="22.5" customHeight="1" thickBot="1">
      <c r="A86" s="10" t="s">
        <v>90</v>
      </c>
      <c r="B86" s="11" t="s">
        <v>11</v>
      </c>
      <c r="C86" s="12">
        <f>SUM(C82:C83)</f>
        <v>41438.600000000006</v>
      </c>
      <c r="D86" s="12">
        <f>SUM(D82:D83)</f>
        <v>38213.279999999992</v>
      </c>
      <c r="E86" s="9">
        <f t="shared" si="2"/>
        <v>92.216628940166871</v>
      </c>
    </row>
    <row r="87" spans="1:5" ht="30" customHeight="1">
      <c r="A87" s="10" t="s">
        <v>93</v>
      </c>
      <c r="B87" s="25" t="s">
        <v>94</v>
      </c>
      <c r="C87" s="41">
        <f>SUM(C88:C91)</f>
        <v>1739.6100000000001</v>
      </c>
      <c r="D87" s="41">
        <f>SUM(D88:D91)</f>
        <v>1577.71</v>
      </c>
      <c r="E87" s="13">
        <f t="shared" si="2"/>
        <v>90.693316318025296</v>
      </c>
    </row>
    <row r="88" spans="1:5" ht="34.5" customHeight="1">
      <c r="A88" s="14" t="s">
        <v>95</v>
      </c>
      <c r="B88" s="15" t="s">
        <v>27</v>
      </c>
      <c r="C88" s="18">
        <v>1227.92</v>
      </c>
      <c r="D88" s="18">
        <v>1148.96</v>
      </c>
      <c r="E88" s="17">
        <f t="shared" si="2"/>
        <v>93.569613655612741</v>
      </c>
    </row>
    <row r="89" spans="1:5" ht="31.5" customHeight="1">
      <c r="A89" s="14" t="s">
        <v>114</v>
      </c>
      <c r="B89" s="15" t="s">
        <v>27</v>
      </c>
      <c r="C89" s="35"/>
      <c r="D89" s="18"/>
      <c r="E89" s="17"/>
    </row>
    <row r="90" spans="1:5" ht="34.5" customHeight="1">
      <c r="A90" s="14" t="s">
        <v>97</v>
      </c>
      <c r="B90" s="15" t="s">
        <v>27</v>
      </c>
      <c r="C90" s="18">
        <v>502.19</v>
      </c>
      <c r="D90" s="18">
        <v>418.52</v>
      </c>
      <c r="E90" s="17">
        <f t="shared" si="2"/>
        <v>83.338975288237521</v>
      </c>
    </row>
    <row r="91" spans="1:5" ht="31.5" customHeight="1" thickBot="1">
      <c r="A91" s="29" t="s">
        <v>115</v>
      </c>
      <c r="B91" s="27"/>
      <c r="C91" s="27">
        <v>9.5</v>
      </c>
      <c r="D91" s="27">
        <v>10.23</v>
      </c>
      <c r="E91" s="24">
        <f t="shared" si="2"/>
        <v>107.68421052631581</v>
      </c>
    </row>
    <row r="92" spans="1:5" ht="33" customHeight="1" thickBot="1">
      <c r="A92" s="43" t="s">
        <v>101</v>
      </c>
      <c r="B92" s="39" t="s">
        <v>22</v>
      </c>
      <c r="C92" s="59">
        <f>SUM(C82/C87)</f>
        <v>22.689844275441047</v>
      </c>
      <c r="D92" s="59">
        <f>SUM(D82/D87)</f>
        <v>24.022912956119942</v>
      </c>
      <c r="E92" s="9">
        <f t="shared" si="2"/>
        <v>105.87517774250119</v>
      </c>
    </row>
    <row r="93" spans="1:5" ht="47.25" customHeight="1" thickBot="1">
      <c r="A93" s="7" t="s">
        <v>102</v>
      </c>
      <c r="B93" s="61" t="s">
        <v>22</v>
      </c>
      <c r="C93" s="62">
        <f>SUM(C86/C87)</f>
        <v>23.820626462253035</v>
      </c>
      <c r="D93" s="63">
        <f>SUM(D86/D87)</f>
        <v>24.22072497480525</v>
      </c>
      <c r="E93" s="64">
        <f t="shared" si="2"/>
        <v>101.67963052183462</v>
      </c>
    </row>
    <row r="94" spans="1:5">
      <c r="A94" s="73"/>
      <c r="B94" s="73"/>
      <c r="C94" s="65"/>
      <c r="D94" s="65"/>
      <c r="E94" s="73"/>
    </row>
    <row r="95" spans="1:5" ht="15.75">
      <c r="A95" s="66" t="s">
        <v>103</v>
      </c>
      <c r="B95" s="67"/>
      <c r="C95" s="67"/>
      <c r="D95" s="67"/>
      <c r="E95" s="67" t="s">
        <v>104</v>
      </c>
    </row>
    <row r="96" spans="1:5" ht="15.75">
      <c r="A96" s="68"/>
      <c r="B96" s="67"/>
      <c r="C96" s="67"/>
      <c r="D96" s="67"/>
      <c r="E96" s="67"/>
    </row>
    <row r="97" spans="1:5" ht="15.75">
      <c r="A97" s="66" t="s">
        <v>105</v>
      </c>
      <c r="B97" s="67"/>
      <c r="C97" s="67"/>
      <c r="D97" s="67"/>
      <c r="E97" s="67" t="s">
        <v>106</v>
      </c>
    </row>
    <row r="98" spans="1:5" ht="15.75">
      <c r="C98" s="67"/>
      <c r="D98" s="67"/>
      <c r="E98" s="67"/>
    </row>
  </sheetData>
  <mergeCells count="9">
    <mergeCell ref="A45:A46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7"/>
  <sheetViews>
    <sheetView tabSelected="1" topLeftCell="A7" workbookViewId="0">
      <selection activeCell="I17" sqref="I17"/>
    </sheetView>
  </sheetViews>
  <sheetFormatPr defaultRowHeight="15"/>
  <cols>
    <col min="1" max="1" width="30" customWidth="1"/>
    <col min="2" max="2" width="11.28515625" customWidth="1"/>
    <col min="3" max="5" width="17.7109375" customWidth="1"/>
  </cols>
  <sheetData>
    <row r="1" spans="1:5" ht="15.75">
      <c r="A1" s="76" t="s">
        <v>0</v>
      </c>
      <c r="B1" s="76"/>
      <c r="C1" s="76"/>
      <c r="D1" s="76"/>
      <c r="E1" s="76"/>
    </row>
    <row r="2" spans="1:5" ht="15.75">
      <c r="A2" s="76" t="s">
        <v>1</v>
      </c>
      <c r="B2" s="76"/>
      <c r="C2" s="76"/>
      <c r="D2" s="76"/>
      <c r="E2" s="76"/>
    </row>
    <row r="3" spans="1:5" ht="15.75">
      <c r="A3" s="76" t="s">
        <v>2</v>
      </c>
      <c r="B3" s="76"/>
      <c r="C3" s="76"/>
      <c r="D3" s="76"/>
      <c r="E3" s="76"/>
    </row>
    <row r="4" spans="1:5" ht="15.75">
      <c r="A4" s="76" t="s">
        <v>3</v>
      </c>
      <c r="B4" s="76"/>
      <c r="C4" s="76"/>
      <c r="D4" s="76"/>
      <c r="E4" s="76"/>
    </row>
    <row r="5" spans="1:5" ht="15.75" thickBot="1">
      <c r="A5" s="1"/>
      <c r="B5" s="2"/>
      <c r="C5" s="2"/>
      <c r="D5" s="2"/>
      <c r="E5" s="2"/>
    </row>
    <row r="6" spans="1:5" ht="32.25" thickBot="1">
      <c r="A6" s="77" t="s">
        <v>4</v>
      </c>
      <c r="B6" s="77" t="s">
        <v>5</v>
      </c>
      <c r="C6" s="3" t="s">
        <v>6</v>
      </c>
      <c r="D6" s="79" t="s">
        <v>7</v>
      </c>
      <c r="E6" s="79" t="s">
        <v>8</v>
      </c>
    </row>
    <row r="7" spans="1:5" ht="32.25" thickBot="1">
      <c r="A7" s="77"/>
      <c r="B7" s="78"/>
      <c r="C7" s="4" t="s">
        <v>9</v>
      </c>
      <c r="D7" s="80"/>
      <c r="E7" s="80"/>
    </row>
    <row r="8" spans="1:5" ht="16.5" thickBot="1">
      <c r="A8" s="5">
        <v>1</v>
      </c>
      <c r="B8" s="6">
        <v>2</v>
      </c>
      <c r="C8" s="6">
        <v>3</v>
      </c>
      <c r="D8" s="6">
        <v>4</v>
      </c>
      <c r="E8" s="6">
        <v>5</v>
      </c>
    </row>
    <row r="9" spans="1:5" ht="16.5" thickBot="1">
      <c r="A9" s="7" t="s">
        <v>10</v>
      </c>
      <c r="B9" s="8" t="s">
        <v>11</v>
      </c>
      <c r="C9" s="8">
        <v>3492.71</v>
      </c>
      <c r="D9" s="8">
        <v>4515.21</v>
      </c>
      <c r="E9" s="9">
        <f>SUM(D9/C9*100)</f>
        <v>129.27526190264865</v>
      </c>
    </row>
    <row r="10" spans="1:5" ht="61.5" customHeight="1">
      <c r="A10" s="10" t="s">
        <v>12</v>
      </c>
      <c r="B10" s="11" t="s">
        <v>11</v>
      </c>
      <c r="C10" s="12">
        <f>SUM(C11:C14)</f>
        <v>4507.33</v>
      </c>
      <c r="D10" s="12">
        <f>SUM(D11:D14)</f>
        <v>5524.8000000000011</v>
      </c>
      <c r="E10" s="13">
        <f t="shared" ref="E10:E75" si="0">SUM(D10/C10*100)</f>
        <v>122.57367443697269</v>
      </c>
    </row>
    <row r="11" spans="1:5" ht="15.75">
      <c r="A11" s="14" t="s">
        <v>13</v>
      </c>
      <c r="B11" s="15" t="s">
        <v>14</v>
      </c>
      <c r="C11" s="16">
        <v>0</v>
      </c>
      <c r="D11" s="15">
        <v>0</v>
      </c>
      <c r="E11" s="17">
        <v>0</v>
      </c>
    </row>
    <row r="12" spans="1:5" ht="15.75">
      <c r="A12" s="14" t="s">
        <v>15</v>
      </c>
      <c r="B12" s="15" t="s">
        <v>14</v>
      </c>
      <c r="C12" s="16">
        <v>1927.88</v>
      </c>
      <c r="D12" s="16">
        <f>1536.4+(D17*(5524.8-3147.2)/D15)</f>
        <v>2737.4440767530809</v>
      </c>
      <c r="E12" s="17">
        <f t="shared" si="0"/>
        <v>141.99245164393432</v>
      </c>
    </row>
    <row r="13" spans="1:5" ht="15.75">
      <c r="A13" s="14" t="s">
        <v>16</v>
      </c>
      <c r="B13" s="15" t="s">
        <v>14</v>
      </c>
      <c r="C13" s="16">
        <v>2579.4499999999998</v>
      </c>
      <c r="D13" s="16">
        <f>1525.2+(D18*(5524.8-3147.2)/D15)</f>
        <v>2701.7559232469198</v>
      </c>
      <c r="E13" s="17">
        <f t="shared" si="0"/>
        <v>104.74155045637326</v>
      </c>
    </row>
    <row r="14" spans="1:5" ht="15.75">
      <c r="A14" s="14" t="s">
        <v>17</v>
      </c>
      <c r="B14" s="15" t="s">
        <v>14</v>
      </c>
      <c r="C14" s="15"/>
      <c r="D14" s="15">
        <v>85.6</v>
      </c>
      <c r="E14" s="17"/>
    </row>
    <row r="15" spans="1:5" ht="46.5" customHeight="1">
      <c r="A15" s="14" t="s">
        <v>18</v>
      </c>
      <c r="B15" s="18" t="s">
        <v>19</v>
      </c>
      <c r="C15" s="19">
        <f>SUM(C16:C19)</f>
        <v>974.94</v>
      </c>
      <c r="D15" s="19">
        <f>SUM(D16:D19)</f>
        <v>1226.27</v>
      </c>
      <c r="E15" s="17">
        <f t="shared" si="0"/>
        <v>125.77902229880813</v>
      </c>
    </row>
    <row r="16" spans="1:5" ht="15.75">
      <c r="A16" s="14" t="s">
        <v>13</v>
      </c>
      <c r="B16" s="15" t="s">
        <v>20</v>
      </c>
      <c r="C16" s="15">
        <v>0</v>
      </c>
      <c r="D16" s="15">
        <v>0</v>
      </c>
      <c r="E16" s="17"/>
    </row>
    <row r="17" spans="1:5" ht="15.75">
      <c r="A17" s="14" t="s">
        <v>15</v>
      </c>
      <c r="B17" s="15" t="s">
        <v>20</v>
      </c>
      <c r="C17" s="15">
        <v>493.94</v>
      </c>
      <c r="D17" s="15">
        <v>619.45000000000005</v>
      </c>
      <c r="E17" s="17">
        <f t="shared" si="0"/>
        <v>125.40996882212416</v>
      </c>
    </row>
    <row r="18" spans="1:5" ht="15.75">
      <c r="A18" s="14" t="s">
        <v>16</v>
      </c>
      <c r="B18" s="15" t="s">
        <v>20</v>
      </c>
      <c r="C18" s="15">
        <v>481</v>
      </c>
      <c r="D18" s="15">
        <v>606.82000000000005</v>
      </c>
      <c r="E18" s="17">
        <f t="shared" si="0"/>
        <v>126.15800415800418</v>
      </c>
    </row>
    <row r="19" spans="1:5" ht="15.75">
      <c r="A19" s="14" t="s">
        <v>17</v>
      </c>
      <c r="B19" s="15" t="s">
        <v>20</v>
      </c>
      <c r="C19" s="15"/>
      <c r="D19" s="15"/>
      <c r="E19" s="17"/>
    </row>
    <row r="20" spans="1:5" ht="48.75" customHeight="1">
      <c r="A20" s="14" t="s">
        <v>21</v>
      </c>
      <c r="B20" s="18" t="s">
        <v>22</v>
      </c>
      <c r="C20" s="20">
        <f>SUM(C10/C15)</f>
        <v>4.6231870679221281</v>
      </c>
      <c r="D20" s="20">
        <f>SUM(D10/D15)</f>
        <v>4.5053699429978726</v>
      </c>
      <c r="E20" s="17">
        <f t="shared" si="0"/>
        <v>97.451603770443839</v>
      </c>
    </row>
    <row r="21" spans="1:5" ht="15.75">
      <c r="A21" s="14" t="s">
        <v>13</v>
      </c>
      <c r="B21" s="15" t="s">
        <v>23</v>
      </c>
      <c r="C21" s="20">
        <v>0</v>
      </c>
      <c r="D21" s="20">
        <v>0</v>
      </c>
      <c r="E21" s="17">
        <v>0</v>
      </c>
    </row>
    <row r="22" spans="1:5" ht="15.75">
      <c r="A22" s="14" t="s">
        <v>15</v>
      </c>
      <c r="B22" s="15" t="s">
        <v>23</v>
      </c>
      <c r="C22" s="20">
        <f t="shared" ref="C22:C23" si="1">SUM(C12/C17)</f>
        <v>3.9030651496133135</v>
      </c>
      <c r="D22" s="20">
        <f>SUM(D12/D17)</f>
        <v>4.4191525978740511</v>
      </c>
      <c r="E22" s="17">
        <f t="shared" si="0"/>
        <v>113.22261936395984</v>
      </c>
    </row>
    <row r="23" spans="1:5" ht="15.75">
      <c r="A23" s="14" t="s">
        <v>16</v>
      </c>
      <c r="B23" s="15" t="s">
        <v>23</v>
      </c>
      <c r="C23" s="20">
        <f t="shared" si="1"/>
        <v>5.3626819126819125</v>
      </c>
      <c r="D23" s="20">
        <f>SUM(D13/D18)</f>
        <v>4.452318518254045</v>
      </c>
      <c r="E23" s="17">
        <f t="shared" si="0"/>
        <v>83.024102319494304</v>
      </c>
    </row>
    <row r="24" spans="1:5" ht="15.75">
      <c r="A24" s="14" t="s">
        <v>17</v>
      </c>
      <c r="B24" s="15" t="s">
        <v>23</v>
      </c>
      <c r="C24" s="15"/>
      <c r="D24" s="15"/>
      <c r="E24" s="17"/>
    </row>
    <row r="25" spans="1:5" ht="30.75" customHeight="1" thickBot="1">
      <c r="A25" s="21" t="s">
        <v>24</v>
      </c>
      <c r="B25" s="22" t="s">
        <v>25</v>
      </c>
      <c r="C25" s="23">
        <f>SUM(C15/C26)</f>
        <v>0.34208060967779286</v>
      </c>
      <c r="D25" s="23">
        <f>SUM(D15/D26)</f>
        <v>0.38820386029004411</v>
      </c>
      <c r="E25" s="24">
        <f t="shared" si="0"/>
        <v>113.4831525983583</v>
      </c>
    </row>
    <row r="26" spans="1:5" ht="15.75" customHeight="1">
      <c r="A26" s="10" t="s">
        <v>26</v>
      </c>
      <c r="B26" s="25" t="s">
        <v>27</v>
      </c>
      <c r="C26" s="11">
        <v>2850.03</v>
      </c>
      <c r="D26" s="11">
        <v>3158.83</v>
      </c>
      <c r="E26" s="26">
        <f t="shared" si="0"/>
        <v>110.83497366694384</v>
      </c>
    </row>
    <row r="27" spans="1:5" ht="31.5">
      <c r="A27" s="14" t="s">
        <v>28</v>
      </c>
      <c r="B27" s="15" t="s">
        <v>27</v>
      </c>
      <c r="C27" s="18">
        <v>2506.83</v>
      </c>
      <c r="D27" s="18">
        <v>2513.09</v>
      </c>
      <c r="E27" s="16">
        <f t="shared" si="0"/>
        <v>100.24971777104949</v>
      </c>
    </row>
    <row r="28" spans="1:5" ht="31.5">
      <c r="A28" s="74" t="s">
        <v>29</v>
      </c>
      <c r="B28" s="15" t="s">
        <v>27</v>
      </c>
      <c r="C28" s="18">
        <v>492.92</v>
      </c>
      <c r="D28" s="18">
        <v>690.53</v>
      </c>
      <c r="E28" s="17">
        <f t="shared" si="0"/>
        <v>140.08966972328165</v>
      </c>
    </row>
    <row r="29" spans="1:5" ht="16.5" thickBot="1">
      <c r="A29" s="75"/>
      <c r="B29" s="27" t="s">
        <v>30</v>
      </c>
      <c r="C29" s="28">
        <f>SUM(C28/C27*100)</f>
        <v>19.663080464171884</v>
      </c>
      <c r="D29" s="28">
        <f>SUM(D28/D27*100)</f>
        <v>27.47732870689072</v>
      </c>
      <c r="E29" s="24">
        <f t="shared" si="0"/>
        <v>139.74071233119952</v>
      </c>
    </row>
    <row r="30" spans="1:5" ht="31.5">
      <c r="A30" s="10" t="s">
        <v>31</v>
      </c>
      <c r="B30" s="11" t="s">
        <v>11</v>
      </c>
      <c r="C30" s="11">
        <v>4068.05</v>
      </c>
      <c r="D30" s="11">
        <v>4386.96</v>
      </c>
      <c r="E30" s="13">
        <f t="shared" si="0"/>
        <v>107.83938250513145</v>
      </c>
    </row>
    <row r="31" spans="1:5" ht="32.25" thickBot="1">
      <c r="A31" s="29" t="s">
        <v>32</v>
      </c>
      <c r="B31" s="30"/>
      <c r="C31" s="30"/>
      <c r="D31" s="30"/>
      <c r="E31" s="24"/>
    </row>
    <row r="32" spans="1:5" ht="33" customHeight="1">
      <c r="A32" s="10" t="s">
        <v>33</v>
      </c>
      <c r="B32" s="11" t="s">
        <v>11</v>
      </c>
      <c r="C32" s="11">
        <v>22885.31</v>
      </c>
      <c r="D32" s="11">
        <v>20226.46</v>
      </c>
      <c r="E32" s="13">
        <f t="shared" si="0"/>
        <v>88.381848443390098</v>
      </c>
    </row>
    <row r="33" spans="1:5" ht="15.75" customHeight="1">
      <c r="A33" s="14" t="s">
        <v>34</v>
      </c>
      <c r="B33" s="18" t="s">
        <v>22</v>
      </c>
      <c r="C33" s="18">
        <v>7410</v>
      </c>
      <c r="D33" s="18">
        <v>7410</v>
      </c>
      <c r="E33" s="17">
        <f t="shared" si="0"/>
        <v>100</v>
      </c>
    </row>
    <row r="34" spans="1:5" ht="32.25" thickBot="1">
      <c r="A34" s="21" t="s">
        <v>35</v>
      </c>
      <c r="B34" s="22" t="s">
        <v>36</v>
      </c>
      <c r="C34" s="22">
        <v>145</v>
      </c>
      <c r="D34" s="22">
        <v>143</v>
      </c>
      <c r="E34" s="24">
        <f t="shared" si="0"/>
        <v>98.620689655172413</v>
      </c>
    </row>
    <row r="35" spans="1:5" ht="15.75">
      <c r="A35" s="10" t="s">
        <v>37</v>
      </c>
      <c r="B35" s="25" t="s">
        <v>11</v>
      </c>
      <c r="C35" s="25">
        <v>6854.8</v>
      </c>
      <c r="D35" s="25">
        <v>6064.88</v>
      </c>
      <c r="E35" s="13">
        <f t="shared" si="0"/>
        <v>88.476396102001516</v>
      </c>
    </row>
    <row r="36" spans="1:5" ht="16.5" thickBot="1">
      <c r="A36" s="29" t="s">
        <v>38</v>
      </c>
      <c r="B36" s="27" t="s">
        <v>39</v>
      </c>
      <c r="C36" s="31">
        <f>SUM(C35/C32*100)</f>
        <v>29.952838742407245</v>
      </c>
      <c r="D36" s="31">
        <f>SUM(D35/D32*100)</f>
        <v>29.984881190282437</v>
      </c>
      <c r="E36" s="24">
        <f>SUM(D36/C36*100)</f>
        <v>100.1069763308605</v>
      </c>
    </row>
    <row r="37" spans="1:5" ht="31.5" customHeight="1">
      <c r="A37" s="10" t="s">
        <v>40</v>
      </c>
      <c r="B37" s="11" t="s">
        <v>11</v>
      </c>
      <c r="C37" s="11" t="s">
        <v>41</v>
      </c>
      <c r="D37" s="11" t="s">
        <v>41</v>
      </c>
      <c r="E37" s="13"/>
    </row>
    <row r="38" spans="1:5" ht="30" customHeight="1">
      <c r="A38" s="14" t="s">
        <v>42</v>
      </c>
      <c r="B38" s="15" t="s">
        <v>27</v>
      </c>
      <c r="C38" s="18" t="s">
        <v>41</v>
      </c>
      <c r="D38" s="18" t="s">
        <v>41</v>
      </c>
      <c r="E38" s="17"/>
    </row>
    <row r="39" spans="1:5" ht="16.5" thickBot="1">
      <c r="A39" s="29" t="s">
        <v>43</v>
      </c>
      <c r="B39" s="27" t="s">
        <v>22</v>
      </c>
      <c r="C39" s="27"/>
      <c r="D39" s="27"/>
      <c r="E39" s="24"/>
    </row>
    <row r="40" spans="1:5" ht="46.5" customHeight="1">
      <c r="A40" s="10" t="s">
        <v>44</v>
      </c>
      <c r="B40" s="11" t="s">
        <v>11</v>
      </c>
      <c r="C40" s="11" t="s">
        <v>41</v>
      </c>
      <c r="D40" s="11" t="s">
        <v>41</v>
      </c>
      <c r="E40" s="13"/>
    </row>
    <row r="41" spans="1:5" ht="15.75" customHeight="1">
      <c r="A41" s="14" t="s">
        <v>45</v>
      </c>
      <c r="B41" s="15" t="s">
        <v>46</v>
      </c>
      <c r="C41" s="15" t="s">
        <v>41</v>
      </c>
      <c r="D41" s="15" t="s">
        <v>41</v>
      </c>
      <c r="E41" s="17"/>
    </row>
    <row r="42" spans="1:5" ht="16.5" thickBot="1">
      <c r="A42" s="29" t="s">
        <v>43</v>
      </c>
      <c r="B42" s="27" t="s">
        <v>22</v>
      </c>
      <c r="C42" s="27" t="s">
        <v>41</v>
      </c>
      <c r="D42" s="27" t="s">
        <v>41</v>
      </c>
      <c r="E42" s="24"/>
    </row>
    <row r="43" spans="1:5" ht="31.5">
      <c r="A43" s="32" t="s">
        <v>47</v>
      </c>
      <c r="B43" s="33" t="s">
        <v>11</v>
      </c>
      <c r="C43" s="33">
        <v>186.24</v>
      </c>
      <c r="D43" s="33">
        <v>1023.45</v>
      </c>
      <c r="E43" s="13"/>
    </row>
    <row r="44" spans="1:5" ht="31.5">
      <c r="A44" s="14" t="s">
        <v>48</v>
      </c>
      <c r="B44" s="15" t="s">
        <v>11</v>
      </c>
      <c r="C44" s="15"/>
      <c r="D44" s="15"/>
      <c r="E44" s="17"/>
    </row>
    <row r="45" spans="1:5" ht="31.5">
      <c r="A45" s="14" t="s">
        <v>49</v>
      </c>
      <c r="B45" s="18" t="s">
        <v>11</v>
      </c>
      <c r="C45" s="18"/>
      <c r="D45" s="18"/>
      <c r="E45" s="17"/>
    </row>
    <row r="46" spans="1:5" ht="31.5">
      <c r="A46" s="14" t="s">
        <v>50</v>
      </c>
      <c r="B46" s="18" t="s">
        <v>11</v>
      </c>
      <c r="C46" s="18"/>
      <c r="D46" s="18"/>
      <c r="E46" s="17"/>
    </row>
    <row r="47" spans="1:5" ht="31.5">
      <c r="A47" s="21" t="s">
        <v>51</v>
      </c>
      <c r="B47" s="22" t="s">
        <v>36</v>
      </c>
      <c r="C47" s="22"/>
      <c r="D47" s="22"/>
      <c r="E47" s="17"/>
    </row>
    <row r="48" spans="1:5" ht="30" customHeight="1" thickBot="1">
      <c r="A48" s="14" t="s">
        <v>52</v>
      </c>
      <c r="B48" s="18" t="s">
        <v>11</v>
      </c>
      <c r="C48" s="18"/>
      <c r="D48" s="18"/>
      <c r="E48" s="17"/>
    </row>
    <row r="49" spans="1:5" ht="15.75">
      <c r="A49" s="10" t="s">
        <v>53</v>
      </c>
      <c r="B49" s="25" t="s">
        <v>11</v>
      </c>
      <c r="C49" s="34">
        <f>SUM(C50:C70)</f>
        <v>2653.58</v>
      </c>
      <c r="D49" s="34">
        <f>SUM(D50:D70)</f>
        <v>1046.22</v>
      </c>
      <c r="E49" s="13">
        <f t="shared" si="0"/>
        <v>39.426736710406324</v>
      </c>
    </row>
    <row r="50" spans="1:5" ht="15.75">
      <c r="A50" s="14" t="s">
        <v>54</v>
      </c>
      <c r="B50" s="15" t="s">
        <v>11</v>
      </c>
      <c r="C50" s="15">
        <v>596.74</v>
      </c>
      <c r="D50" s="15">
        <v>1002.27</v>
      </c>
      <c r="E50" s="17">
        <f t="shared" si="0"/>
        <v>167.95756946073666</v>
      </c>
    </row>
    <row r="51" spans="1:5" ht="31.5">
      <c r="A51" s="14" t="s">
        <v>55</v>
      </c>
      <c r="B51" s="15" t="s">
        <v>27</v>
      </c>
      <c r="C51" s="35"/>
      <c r="D51" s="35"/>
      <c r="E51" s="17"/>
    </row>
    <row r="52" spans="1:5" ht="15.75">
      <c r="A52" s="14" t="s">
        <v>56</v>
      </c>
      <c r="B52" s="15" t="s">
        <v>22</v>
      </c>
      <c r="C52" s="36"/>
      <c r="D52" s="36"/>
      <c r="E52" s="17"/>
    </row>
    <row r="53" spans="1:5" ht="15.75">
      <c r="A53" s="14" t="s">
        <v>57</v>
      </c>
      <c r="B53" s="15" t="s">
        <v>11</v>
      </c>
      <c r="C53" s="36"/>
      <c r="D53" s="36"/>
      <c r="E53" s="17"/>
    </row>
    <row r="54" spans="1:5" ht="31.5">
      <c r="A54" s="14" t="s">
        <v>58</v>
      </c>
      <c r="B54" s="15" t="s">
        <v>27</v>
      </c>
      <c r="C54" s="35"/>
      <c r="D54" s="35"/>
      <c r="E54" s="17"/>
    </row>
    <row r="55" spans="1:5" ht="15.75">
      <c r="A55" s="14" t="s">
        <v>59</v>
      </c>
      <c r="B55" s="15" t="s">
        <v>60</v>
      </c>
      <c r="C55" s="36"/>
      <c r="D55" s="36"/>
      <c r="E55" s="17"/>
    </row>
    <row r="56" spans="1:5" ht="15.75">
      <c r="A56" s="14" t="s">
        <v>61</v>
      </c>
      <c r="B56" s="15" t="s">
        <v>60</v>
      </c>
      <c r="C56" s="36"/>
      <c r="D56" s="36"/>
      <c r="E56" s="17"/>
    </row>
    <row r="57" spans="1:5" ht="15.75">
      <c r="A57" s="14" t="s">
        <v>56</v>
      </c>
      <c r="B57" s="15" t="s">
        <v>23</v>
      </c>
      <c r="C57" s="36"/>
      <c r="D57" s="36"/>
      <c r="E57" s="17"/>
    </row>
    <row r="58" spans="1:5" ht="15.75">
      <c r="A58" s="14" t="s">
        <v>59</v>
      </c>
      <c r="B58" s="15" t="s">
        <v>22</v>
      </c>
      <c r="C58" s="36"/>
      <c r="D58" s="36"/>
      <c r="E58" s="17"/>
    </row>
    <row r="59" spans="1:5" ht="15.75">
      <c r="A59" s="14" t="s">
        <v>61</v>
      </c>
      <c r="B59" s="15" t="s">
        <v>22</v>
      </c>
      <c r="C59" s="36"/>
      <c r="D59" s="36"/>
      <c r="E59" s="17"/>
    </row>
    <row r="60" spans="1:5" ht="15.75">
      <c r="A60" s="14" t="s">
        <v>57</v>
      </c>
      <c r="B60" s="15" t="s">
        <v>11</v>
      </c>
      <c r="C60" s="36"/>
      <c r="D60" s="36"/>
      <c r="E60" s="17"/>
    </row>
    <row r="61" spans="1:5" ht="15.75">
      <c r="A61" s="14" t="s">
        <v>59</v>
      </c>
      <c r="B61" s="15" t="s">
        <v>11</v>
      </c>
      <c r="C61" s="15"/>
      <c r="D61" s="15"/>
      <c r="E61" s="17"/>
    </row>
    <row r="62" spans="1:5" ht="15.75">
      <c r="A62" s="14" t="s">
        <v>61</v>
      </c>
      <c r="B62" s="15" t="s">
        <v>11</v>
      </c>
      <c r="C62" s="15"/>
      <c r="D62" s="15"/>
      <c r="E62" s="17"/>
    </row>
    <row r="63" spans="1:5" ht="15.75">
      <c r="A63" s="14" t="s">
        <v>62</v>
      </c>
      <c r="B63" s="15" t="s">
        <v>11</v>
      </c>
      <c r="C63" s="15"/>
      <c r="D63" s="15"/>
      <c r="E63" s="17"/>
    </row>
    <row r="64" spans="1:5" ht="15.75" customHeight="1">
      <c r="A64" s="14" t="s">
        <v>63</v>
      </c>
      <c r="B64" s="15" t="s">
        <v>11</v>
      </c>
      <c r="C64" s="15">
        <v>44.59</v>
      </c>
      <c r="D64" s="15">
        <v>43.95</v>
      </c>
      <c r="E64" s="17">
        <f t="shared" si="0"/>
        <v>98.564700605516933</v>
      </c>
    </row>
    <row r="65" spans="1:5" ht="15.75" customHeight="1">
      <c r="A65" s="14" t="s">
        <v>64</v>
      </c>
      <c r="B65" s="15" t="s">
        <v>11</v>
      </c>
      <c r="C65" s="15">
        <v>921.39</v>
      </c>
      <c r="D65" s="15">
        <v>0</v>
      </c>
      <c r="E65" s="17"/>
    </row>
    <row r="66" spans="1:5" ht="31.5" customHeight="1">
      <c r="A66" s="14" t="s">
        <v>65</v>
      </c>
      <c r="B66" s="18" t="s">
        <v>11</v>
      </c>
      <c r="C66" s="18" t="s">
        <v>41</v>
      </c>
      <c r="D66" s="18" t="s">
        <v>41</v>
      </c>
      <c r="E66" s="17"/>
    </row>
    <row r="67" spans="1:5" ht="65.25" customHeight="1">
      <c r="A67" s="14" t="s">
        <v>66</v>
      </c>
      <c r="B67" s="18" t="s">
        <v>11</v>
      </c>
      <c r="C67" s="18"/>
      <c r="D67" s="18"/>
      <c r="E67" s="17"/>
    </row>
    <row r="68" spans="1:5" ht="30.75" customHeight="1">
      <c r="A68" s="21" t="s">
        <v>67</v>
      </c>
      <c r="B68" s="18" t="s">
        <v>11</v>
      </c>
      <c r="C68" s="22">
        <v>892.9</v>
      </c>
      <c r="D68" s="22">
        <v>0</v>
      </c>
      <c r="E68" s="37"/>
    </row>
    <row r="69" spans="1:5" ht="31.5">
      <c r="A69" s="21" t="s">
        <v>68</v>
      </c>
      <c r="B69" s="22" t="s">
        <v>11</v>
      </c>
      <c r="C69" s="22"/>
      <c r="D69" s="22"/>
      <c r="E69" s="37"/>
    </row>
    <row r="70" spans="1:5" ht="16.5" thickBot="1">
      <c r="A70" s="29" t="s">
        <v>69</v>
      </c>
      <c r="B70" s="27" t="s">
        <v>70</v>
      </c>
      <c r="C70" s="27">
        <v>197.96</v>
      </c>
      <c r="D70" s="27">
        <v>0</v>
      </c>
      <c r="E70" s="24"/>
    </row>
    <row r="71" spans="1:5" ht="15.75">
      <c r="A71" s="10" t="s">
        <v>71</v>
      </c>
      <c r="B71" s="25" t="s">
        <v>11</v>
      </c>
      <c r="C71" s="34">
        <f>SUM(C72:C74)</f>
        <v>9482.7900000000009</v>
      </c>
      <c r="D71" s="34">
        <f>SUM(D72:D74)</f>
        <v>8938.89</v>
      </c>
      <c r="E71" s="13">
        <f t="shared" si="0"/>
        <v>94.264346252526934</v>
      </c>
    </row>
    <row r="72" spans="1:5" ht="31.5">
      <c r="A72" s="14" t="s">
        <v>72</v>
      </c>
      <c r="B72" s="18" t="s">
        <v>11</v>
      </c>
      <c r="C72" s="18">
        <v>3469.31</v>
      </c>
      <c r="D72" s="18">
        <v>3263.78</v>
      </c>
      <c r="E72" s="17">
        <f t="shared" si="0"/>
        <v>94.075767227489052</v>
      </c>
    </row>
    <row r="73" spans="1:5" ht="15.75">
      <c r="A73" s="14" t="s">
        <v>73</v>
      </c>
      <c r="B73" s="15" t="s">
        <v>11</v>
      </c>
      <c r="C73" s="15">
        <v>1043.21</v>
      </c>
      <c r="D73" s="15">
        <v>982.24</v>
      </c>
      <c r="E73" s="17">
        <f t="shared" si="0"/>
        <v>94.155539153190631</v>
      </c>
    </row>
    <row r="74" spans="1:5" ht="15.75">
      <c r="A74" s="14" t="s">
        <v>74</v>
      </c>
      <c r="B74" s="15"/>
      <c r="C74" s="15">
        <v>4970.2700000000004</v>
      </c>
      <c r="D74" s="15">
        <v>4692.87</v>
      </c>
      <c r="E74" s="17">
        <f t="shared" si="0"/>
        <v>94.418814269647314</v>
      </c>
    </row>
    <row r="75" spans="1:5" ht="31.5">
      <c r="A75" s="14" t="s">
        <v>75</v>
      </c>
      <c r="B75" s="18" t="s">
        <v>36</v>
      </c>
      <c r="C75" s="18">
        <v>13</v>
      </c>
      <c r="D75" s="18">
        <v>13</v>
      </c>
      <c r="E75" s="17">
        <f t="shared" si="0"/>
        <v>100</v>
      </c>
    </row>
    <row r="76" spans="1:5" ht="15.75">
      <c r="A76" s="14" t="s">
        <v>76</v>
      </c>
      <c r="B76" s="15" t="s">
        <v>11</v>
      </c>
      <c r="C76" s="15"/>
      <c r="D76" s="15"/>
      <c r="E76" s="17"/>
    </row>
    <row r="77" spans="1:5" ht="48" customHeight="1">
      <c r="A77" s="14" t="s">
        <v>77</v>
      </c>
      <c r="B77" s="18" t="s">
        <v>19</v>
      </c>
      <c r="C77" s="19"/>
      <c r="D77" s="18"/>
      <c r="E77" s="17"/>
    </row>
    <row r="78" spans="1:5" ht="48" customHeight="1" thickBot="1">
      <c r="A78" s="21" t="s">
        <v>78</v>
      </c>
      <c r="B78" s="22" t="s">
        <v>22</v>
      </c>
      <c r="C78" s="22"/>
      <c r="D78" s="22"/>
      <c r="E78" s="24"/>
    </row>
    <row r="79" spans="1:5" ht="15.75" customHeight="1" thickBot="1">
      <c r="A79" s="38" t="s">
        <v>79</v>
      </c>
      <c r="B79" s="39" t="s">
        <v>14</v>
      </c>
      <c r="C79" s="40" t="s">
        <v>41</v>
      </c>
      <c r="D79" s="40" t="s">
        <v>41</v>
      </c>
      <c r="E79" s="9"/>
    </row>
    <row r="80" spans="1:5" ht="31.5">
      <c r="A80" s="10" t="s">
        <v>80</v>
      </c>
      <c r="B80" s="11" t="s">
        <v>11</v>
      </c>
      <c r="C80" s="41">
        <f>SUM(C81:C83)</f>
        <v>4799.9799999999996</v>
      </c>
      <c r="D80" s="41">
        <f>SUM(D81:D83)</f>
        <v>6282.93</v>
      </c>
      <c r="E80" s="13">
        <f>SUM(D80/C80*100)</f>
        <v>130.89492039550166</v>
      </c>
    </row>
    <row r="81" spans="1:5" ht="47.25">
      <c r="A81" s="14" t="s">
        <v>81</v>
      </c>
      <c r="B81" s="18" t="s">
        <v>11</v>
      </c>
      <c r="C81" s="18">
        <v>3383.93</v>
      </c>
      <c r="D81" s="18">
        <v>3928.38</v>
      </c>
      <c r="E81" s="17">
        <f t="shared" ref="E81:E102" si="2">SUM(D81/C81*100)</f>
        <v>116.08928080663607</v>
      </c>
    </row>
    <row r="82" spans="1:5" ht="15.75">
      <c r="A82" s="14" t="s">
        <v>82</v>
      </c>
      <c r="B82" s="15" t="s">
        <v>11</v>
      </c>
      <c r="C82" s="15">
        <v>946.92</v>
      </c>
      <c r="D82" s="15">
        <v>1179.6600000000001</v>
      </c>
      <c r="E82" s="17">
        <f t="shared" si="2"/>
        <v>124.57863388670638</v>
      </c>
    </row>
    <row r="83" spans="1:5" ht="15.75">
      <c r="A83" s="21" t="s">
        <v>74</v>
      </c>
      <c r="B83" s="15" t="s">
        <v>11</v>
      </c>
      <c r="C83" s="42">
        <v>469.13</v>
      </c>
      <c r="D83" s="42">
        <v>1174.8900000000001</v>
      </c>
      <c r="E83" s="17">
        <f t="shared" si="2"/>
        <v>250.44017649691989</v>
      </c>
    </row>
    <row r="84" spans="1:5" ht="48" thickBot="1">
      <c r="A84" s="21" t="s">
        <v>83</v>
      </c>
      <c r="B84" s="22" t="s">
        <v>36</v>
      </c>
      <c r="C84" s="22">
        <v>13</v>
      </c>
      <c r="D84" s="22">
        <v>13</v>
      </c>
      <c r="E84" s="24">
        <f t="shared" si="2"/>
        <v>100</v>
      </c>
    </row>
    <row r="85" spans="1:5" ht="16.5" thickBot="1">
      <c r="A85" s="43" t="s">
        <v>84</v>
      </c>
      <c r="B85" s="39" t="s">
        <v>11</v>
      </c>
      <c r="C85" s="44">
        <f>SUM(C9+C10+C30+C32+C35+C43+C49+C71+C80)</f>
        <v>58930.790000000008</v>
      </c>
      <c r="D85" s="44">
        <f>SUM(D9+D10+D30+D32+D35+D43+D49+D71+D80)</f>
        <v>58009.799999999996</v>
      </c>
      <c r="E85" s="9">
        <f t="shared" si="2"/>
        <v>98.437166717093021</v>
      </c>
    </row>
    <row r="86" spans="1:5" ht="31.5" customHeight="1" thickBot="1">
      <c r="A86" s="45" t="s">
        <v>85</v>
      </c>
      <c r="B86" s="46" t="s">
        <v>70</v>
      </c>
      <c r="C86" s="46" t="s">
        <v>41</v>
      </c>
      <c r="D86" s="46" t="s">
        <v>41</v>
      </c>
      <c r="E86" s="9"/>
    </row>
    <row r="87" spans="1:5" ht="16.5" thickBot="1">
      <c r="A87" s="45" t="s">
        <v>86</v>
      </c>
      <c r="B87" s="46" t="s">
        <v>11</v>
      </c>
      <c r="C87" s="47">
        <f>SUM(C85)</f>
        <v>58930.790000000008</v>
      </c>
      <c r="D87" s="47">
        <f>SUM(D85)</f>
        <v>58009.799999999996</v>
      </c>
      <c r="E87" s="9">
        <f t="shared" si="2"/>
        <v>98.437166717093021</v>
      </c>
    </row>
    <row r="88" spans="1:5" ht="15.75">
      <c r="A88" s="10" t="s">
        <v>87</v>
      </c>
      <c r="B88" s="25" t="s">
        <v>70</v>
      </c>
      <c r="C88" s="25">
        <v>2938.13</v>
      </c>
      <c r="D88" s="25">
        <v>-581.45000000000005</v>
      </c>
      <c r="E88" s="13">
        <f t="shared" si="2"/>
        <v>-19.789798273051225</v>
      </c>
    </row>
    <row r="89" spans="1:5" ht="16.5" thickBot="1">
      <c r="A89" s="29" t="s">
        <v>88</v>
      </c>
      <c r="B89" s="27" t="s">
        <v>22</v>
      </c>
      <c r="C89" s="27"/>
      <c r="D89" s="27"/>
      <c r="E89" s="24"/>
    </row>
    <row r="90" spans="1:5" ht="16.5" thickBot="1">
      <c r="A90" s="7" t="s">
        <v>89</v>
      </c>
      <c r="B90" s="8" t="s">
        <v>39</v>
      </c>
      <c r="C90" s="48">
        <f>SUM(C88/C87*100)</f>
        <v>4.9857298705820838</v>
      </c>
      <c r="D90" s="48"/>
      <c r="E90" s="9">
        <f t="shared" si="2"/>
        <v>0</v>
      </c>
    </row>
    <row r="91" spans="1:5" ht="31.5">
      <c r="A91" s="10" t="s">
        <v>90</v>
      </c>
      <c r="B91" s="11" t="s">
        <v>11</v>
      </c>
      <c r="C91" s="12">
        <f>SUM(C87+C88)</f>
        <v>61868.920000000006</v>
      </c>
      <c r="D91" s="12">
        <f>SUM(D87+D88)</f>
        <v>57428.35</v>
      </c>
      <c r="E91" s="13">
        <f t="shared" si="2"/>
        <v>92.822615943514123</v>
      </c>
    </row>
    <row r="92" spans="1:5" ht="30" customHeight="1">
      <c r="A92" s="49" t="s">
        <v>91</v>
      </c>
      <c r="B92" s="36" t="s">
        <v>70</v>
      </c>
      <c r="C92" s="36" t="s">
        <v>41</v>
      </c>
      <c r="D92" s="36" t="s">
        <v>41</v>
      </c>
      <c r="E92" s="17"/>
    </row>
    <row r="93" spans="1:5" ht="48" thickBot="1">
      <c r="A93" s="50" t="s">
        <v>92</v>
      </c>
      <c r="B93" s="51" t="s">
        <v>70</v>
      </c>
      <c r="C93" s="52">
        <f>SUM(C91)</f>
        <v>61868.920000000006</v>
      </c>
      <c r="D93" s="52">
        <f>SUM(D91)</f>
        <v>57428.35</v>
      </c>
      <c r="E93" s="24">
        <f t="shared" si="2"/>
        <v>92.822615943514123</v>
      </c>
    </row>
    <row r="94" spans="1:5" ht="31.5">
      <c r="A94" s="10" t="s">
        <v>93</v>
      </c>
      <c r="B94" s="25" t="s">
        <v>94</v>
      </c>
      <c r="C94" s="41">
        <f>SUM(C95:C98)</f>
        <v>2013.92</v>
      </c>
      <c r="D94" s="41">
        <f>SUM(D95:D98)</f>
        <v>1822.56</v>
      </c>
      <c r="E94" s="13">
        <f t="shared" si="2"/>
        <v>90.498132994359253</v>
      </c>
    </row>
    <row r="95" spans="1:5" ht="31.5">
      <c r="A95" s="14" t="s">
        <v>95</v>
      </c>
      <c r="B95" s="15" t="s">
        <v>27</v>
      </c>
      <c r="C95" s="18">
        <v>1218.17</v>
      </c>
      <c r="D95" s="18">
        <v>1171.8399999999999</v>
      </c>
      <c r="E95" s="17">
        <f t="shared" si="2"/>
        <v>96.196754147614854</v>
      </c>
    </row>
    <row r="96" spans="1:5" ht="15.75" customHeight="1">
      <c r="A96" s="14" t="s">
        <v>96</v>
      </c>
      <c r="B96" s="15" t="s">
        <v>27</v>
      </c>
      <c r="C96" s="18">
        <v>10.71</v>
      </c>
      <c r="D96" s="18">
        <v>1.47</v>
      </c>
      <c r="E96" s="17">
        <f t="shared" si="2"/>
        <v>13.725490196078431</v>
      </c>
    </row>
    <row r="97" spans="1:5" ht="31.5">
      <c r="A97" s="14" t="s">
        <v>97</v>
      </c>
      <c r="B97" s="15" t="s">
        <v>27</v>
      </c>
      <c r="C97" s="18">
        <v>512.17999999999995</v>
      </c>
      <c r="D97" s="18">
        <v>456.93</v>
      </c>
      <c r="E97" s="17">
        <f t="shared" si="2"/>
        <v>89.212776758170961</v>
      </c>
    </row>
    <row r="98" spans="1:5" ht="31.5">
      <c r="A98" s="14" t="s">
        <v>98</v>
      </c>
      <c r="B98" s="15" t="s">
        <v>27</v>
      </c>
      <c r="C98" s="53">
        <f>SUM(C99:C100)</f>
        <v>272.86</v>
      </c>
      <c r="D98" s="53">
        <f>SUM(D99:D100)</f>
        <v>192.32000000000002</v>
      </c>
      <c r="E98" s="17">
        <f t="shared" si="2"/>
        <v>70.483031591292246</v>
      </c>
    </row>
    <row r="99" spans="1:5" ht="15.75" customHeight="1">
      <c r="A99" s="54" t="s">
        <v>99</v>
      </c>
      <c r="B99" s="15" t="s">
        <v>27</v>
      </c>
      <c r="C99" s="55">
        <v>247.93</v>
      </c>
      <c r="D99" s="55">
        <v>171.33</v>
      </c>
      <c r="E99" s="17">
        <f t="shared" si="2"/>
        <v>69.104182632194579</v>
      </c>
    </row>
    <row r="100" spans="1:5" ht="15.75" customHeight="1" thickBot="1">
      <c r="A100" s="56" t="s">
        <v>100</v>
      </c>
      <c r="B100" s="42" t="s">
        <v>27</v>
      </c>
      <c r="C100" s="57">
        <v>24.93</v>
      </c>
      <c r="D100" s="58">
        <v>20.99</v>
      </c>
      <c r="E100" s="24">
        <f t="shared" si="2"/>
        <v>84.195748094665063</v>
      </c>
    </row>
    <row r="101" spans="1:5" ht="32.25" thickBot="1">
      <c r="A101" s="43" t="s">
        <v>101</v>
      </c>
      <c r="B101" s="39" t="s">
        <v>22</v>
      </c>
      <c r="C101" s="59">
        <f>SUM(C87/C94)</f>
        <v>29.261733335981571</v>
      </c>
      <c r="D101" s="60">
        <f>SUM(D87/D94)</f>
        <v>31.828746378720041</v>
      </c>
      <c r="E101" s="9">
        <f t="shared" si="2"/>
        <v>108.77259393100256</v>
      </c>
    </row>
    <row r="102" spans="1:5" ht="46.5" customHeight="1" thickBot="1">
      <c r="A102" s="7" t="s">
        <v>102</v>
      </c>
      <c r="B102" s="61" t="s">
        <v>22</v>
      </c>
      <c r="C102" s="62">
        <f>SUM(C93/C94)</f>
        <v>30.720644315563678</v>
      </c>
      <c r="D102" s="63">
        <f>SUM(D93/D94)</f>
        <v>31.509717101220261</v>
      </c>
      <c r="E102" s="64">
        <f t="shared" si="2"/>
        <v>102.56854243534477</v>
      </c>
    </row>
    <row r="103" spans="1:5">
      <c r="A103" s="65"/>
      <c r="B103" s="65"/>
      <c r="C103" s="65"/>
      <c r="D103" s="65"/>
      <c r="E103" s="65"/>
    </row>
    <row r="104" spans="1:5" ht="15.75">
      <c r="A104" s="66" t="s">
        <v>103</v>
      </c>
      <c r="B104" s="67"/>
      <c r="C104" s="67"/>
      <c r="D104" s="67"/>
      <c r="E104" s="67" t="s">
        <v>104</v>
      </c>
    </row>
    <row r="105" spans="1:5" ht="15.75">
      <c r="A105" s="68"/>
      <c r="B105" s="67"/>
      <c r="C105" s="67"/>
      <c r="D105" s="67"/>
      <c r="E105" s="67"/>
    </row>
    <row r="106" spans="1:5" ht="15.75">
      <c r="A106" s="66" t="s">
        <v>105</v>
      </c>
      <c r="B106" s="67"/>
      <c r="C106" s="67"/>
      <c r="D106" s="67"/>
      <c r="E106" s="67" t="s">
        <v>106</v>
      </c>
    </row>
    <row r="107" spans="1:5" ht="15.75">
      <c r="A107" s="69"/>
      <c r="B107" s="2"/>
      <c r="C107" s="67"/>
      <c r="D107" s="67"/>
      <c r="E107" s="67"/>
    </row>
  </sheetData>
  <mergeCells count="9">
    <mergeCell ref="A28:A29"/>
    <mergeCell ref="A1:E1"/>
    <mergeCell ref="A2:E2"/>
    <mergeCell ref="A3:E3"/>
    <mergeCell ref="A4:E4"/>
    <mergeCell ref="A6:A7"/>
    <mergeCell ref="B6:B7"/>
    <mergeCell ref="D6:D7"/>
    <mergeCell ref="E6:E7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Стоки 1 пол. 2016 г.</vt:lpstr>
      <vt:lpstr>Вода 1 пол. 2016 г.</vt:lpstr>
      <vt:lpstr>'Вода 1 пол. 2016 г.'!Заголовки_для_печати</vt:lpstr>
      <vt:lpstr>'Стоки 1 пол. 2016 г.'!Заголовки_для_печати</vt:lpstr>
      <vt:lpstr>'Вода 1 пол. 2016 г.'!Область_печати</vt:lpstr>
      <vt:lpstr>'Стоки 1 пол. 2016 г.'!Область_печати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2016-11-08T06:16:12Z</dcterms:modified>
</cp:coreProperties>
</file>