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ИЧЕСКАЯ СЕБЕСТ ВОДА 2019" sheetId="3" r:id="rId1"/>
    <sheet name="ФАКТИЧЕСКАЯ СЕБЕСТ. СТОКИ 20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4Excel_BuiltIn_Print_Area_59_67_1">#REF!</definedName>
    <definedName name="_8Excel_BuiltIn_Print_Area_59_74_1">#REF!</definedName>
    <definedName name="_Pi1" localSheetId="0">#N/A</definedName>
    <definedName name="_Pi1" localSheetId="1">#N/A</definedName>
    <definedName name="_Pi1">_Pi1</definedName>
    <definedName name="_Pi2" localSheetId="0">#N/A</definedName>
    <definedName name="_Pi2" localSheetId="1">#N/A</definedName>
    <definedName name="_Pi2">_Pi2</definedName>
    <definedName name="_Pi3" localSheetId="0">#N/A</definedName>
    <definedName name="_Pi3" localSheetId="1">#N/A</definedName>
    <definedName name="_Pi3">_Pi3</definedName>
    <definedName name="_Pi4" localSheetId="0">#N/A</definedName>
    <definedName name="_Pi4" localSheetId="1">#N/A</definedName>
    <definedName name="_Pi4">_Pi4</definedName>
    <definedName name="_Pi5" localSheetId="0">#N/A</definedName>
    <definedName name="_Pi5" localSheetId="1">#N/A</definedName>
    <definedName name="_Pi5">_Pi5</definedName>
    <definedName name="asds" localSheetId="0">#N/A</definedName>
    <definedName name="asds" localSheetId="1">#N/A</definedName>
    <definedName name="asds">asds</definedName>
    <definedName name="asds_10" localSheetId="0">'ФАКТИЧЕСКАЯ СЕБЕСТ ВОДА 2019'!asds</definedName>
    <definedName name="asds_10" localSheetId="1">'ФАКТИЧЕСКАЯ СЕБЕСТ. СТОКИ 2019'!asds</definedName>
    <definedName name="asds_10">[0]!asds</definedName>
    <definedName name="asds_14" localSheetId="0">'ФАКТИЧЕСКАЯ СЕБЕСТ ВОДА 2019'!asds</definedName>
    <definedName name="asds_14" localSheetId="1">'ФАКТИЧЕСКАЯ СЕБЕСТ. СТОКИ 2019'!asds</definedName>
    <definedName name="asds_14">[0]!asds</definedName>
    <definedName name="asds_15" localSheetId="0">'ФАКТИЧЕСКАЯ СЕБЕСТ ВОДА 2019'!asds</definedName>
    <definedName name="asds_15" localSheetId="1">'ФАКТИЧЕСКАЯ СЕБЕСТ. СТОКИ 2019'!asds</definedName>
    <definedName name="asds_15">[0]!asds</definedName>
    <definedName name="asds_16" localSheetId="0">'ФАКТИЧЕСКАЯ СЕБЕСТ ВОДА 2019'!asds</definedName>
    <definedName name="asds_16" localSheetId="1">'ФАКТИЧЕСКАЯ СЕБЕСТ. СТОКИ 2019'!asds</definedName>
    <definedName name="asds_16">[0]!asds</definedName>
    <definedName name="asds_2" localSheetId="0">'ФАКТИЧЕСКАЯ СЕБЕСТ ВОДА 2019'!asds</definedName>
    <definedName name="asds_2" localSheetId="1">'ФАКТИЧЕСКАЯ СЕБЕСТ. СТОКИ 2019'!asds</definedName>
    <definedName name="asds_2">[0]!asds</definedName>
    <definedName name="CY" localSheetId="0">[1]Титул!$M$2</definedName>
    <definedName name="CY" localSheetId="1">[1]Титул!$M$2</definedName>
    <definedName name="CY">[1]Титул!$M$2</definedName>
    <definedName name="CY_10">[2]Титул!$M$2</definedName>
    <definedName name="CY_14">[2]Титул!$M$2</definedName>
    <definedName name="CY_15">[2]Титул!$M$2</definedName>
    <definedName name="CY_16">[2]Титул!$M$2</definedName>
    <definedName name="CY_2">[2]Титул!$M$2</definedName>
    <definedName name="CY_74" localSheetId="0">[3]Список!$J$2</definedName>
    <definedName name="CY_74" localSheetId="1">[3]Список!$J$2</definedName>
    <definedName name="CY_74">[3]Список!$J$2</definedName>
    <definedName name="CY_75" localSheetId="0">[3]Список!$J$2</definedName>
    <definedName name="CY_75" localSheetId="1">[3]Список!$J$2</definedName>
    <definedName name="CY_75">[3]Список!$J$2</definedName>
    <definedName name="dfhf" localSheetId="0">[3]Список!$J$2</definedName>
    <definedName name="dfhf" localSheetId="1">[3]Список!$J$2</definedName>
    <definedName name="dfhf">[3]Список!$J$2</definedName>
    <definedName name="end_chart" localSheetId="0">#N/A</definedName>
    <definedName name="end_chart" localSheetId="1">#N/A</definedName>
    <definedName name="end_chart">end_chart</definedName>
    <definedName name="end_chart_10" localSheetId="0">'ФАКТИЧЕСКАЯ СЕБЕСТ ВОДА 2019'!end_chart</definedName>
    <definedName name="end_chart_10" localSheetId="1">'ФАКТИЧЕСКАЯ СЕБЕСТ. СТОКИ 2019'!end_chart</definedName>
    <definedName name="end_chart_10">[0]!end_chart</definedName>
    <definedName name="end_chart_14" localSheetId="0">'ФАКТИЧЕСКАЯ СЕБЕСТ ВОДА 2019'!end_chart</definedName>
    <definedName name="end_chart_14" localSheetId="1">'ФАКТИЧЕСКАЯ СЕБЕСТ. СТОКИ 2019'!end_chart</definedName>
    <definedName name="end_chart_14">[0]!end_chart</definedName>
    <definedName name="end_chart_15" localSheetId="0">'ФАКТИЧЕСКАЯ СЕБЕСТ ВОДА 2019'!end_chart</definedName>
    <definedName name="end_chart_15" localSheetId="1">'ФАКТИЧЕСКАЯ СЕБЕСТ. СТОКИ 2019'!end_chart</definedName>
    <definedName name="end_chart_15">[0]!end_chart</definedName>
    <definedName name="end_chart_16" localSheetId="0">'ФАКТИЧЕСКАЯ СЕБЕСТ ВОДА 2019'!end_chart</definedName>
    <definedName name="end_chart_16" localSheetId="1">'ФАКТИЧЕСКАЯ СЕБЕСТ. СТОКИ 2019'!end_chart</definedName>
    <definedName name="end_chart_16">[0]!end_chart</definedName>
    <definedName name="end_chart_2" localSheetId="0">'ФАКТИЧЕСКАЯ СЕБЕСТ ВОДА 2019'!end_chart</definedName>
    <definedName name="end_chart_2" localSheetId="1">'ФАКТИЧЕСКАЯ СЕБЕСТ. СТОКИ 2019'!end_chart</definedName>
    <definedName name="end_chart_2">[0]!end_chart</definedName>
    <definedName name="end_tabl" localSheetId="0">#N/A</definedName>
    <definedName name="end_tabl" localSheetId="1">#N/A</definedName>
    <definedName name="end_tabl">end_tabl</definedName>
    <definedName name="end_tabl_10" localSheetId="0">'ФАКТИЧЕСКАЯ СЕБЕСТ ВОДА 2019'!end_tabl</definedName>
    <definedName name="end_tabl_10" localSheetId="1">'ФАКТИЧЕСКАЯ СЕБЕСТ. СТОКИ 2019'!end_tabl</definedName>
    <definedName name="end_tabl_10">[0]!end_tabl</definedName>
    <definedName name="end_tabl_14" localSheetId="0">'ФАКТИЧЕСКАЯ СЕБЕСТ ВОДА 2019'!end_tabl</definedName>
    <definedName name="end_tabl_14" localSheetId="1">'ФАКТИЧЕСКАЯ СЕБЕСТ. СТОКИ 2019'!end_tabl</definedName>
    <definedName name="end_tabl_14">[0]!end_tabl</definedName>
    <definedName name="end_tabl_15" localSheetId="0">'ФАКТИЧЕСКАЯ СЕБЕСТ ВОДА 2019'!end_tabl</definedName>
    <definedName name="end_tabl_15" localSheetId="1">'ФАКТИЧЕСКАЯ СЕБЕСТ. СТОКИ 2019'!end_tabl</definedName>
    <definedName name="end_tabl_15">[0]!end_tabl</definedName>
    <definedName name="end_tabl_16" localSheetId="0">'ФАКТИЧЕСКАЯ СЕБЕСТ ВОДА 2019'!end_tabl</definedName>
    <definedName name="end_tabl_16" localSheetId="1">'ФАКТИЧЕСКАЯ СЕБЕСТ. СТОКИ 2019'!end_tabl</definedName>
    <definedName name="end_tabl_16">[0]!end_tabl</definedName>
    <definedName name="end_tabl_2" localSheetId="0">'ФАКТИЧЕСКАЯ СЕБЕСТ ВОДА 2019'!end_tabl</definedName>
    <definedName name="end_tabl_2" localSheetId="1">'ФАКТИЧЕСКАЯ СЕБЕСТ. СТОКИ 2019'!end_tabl</definedName>
    <definedName name="end_tabl_2">[0]!end_tabl</definedName>
    <definedName name="Excel_BuiltIn__FilterDatabase">#REF!</definedName>
    <definedName name="Excel_BuiltIn_Print_Area_15" localSheetId="0">'[4]распределение январь по бухг.'!#REF!</definedName>
    <definedName name="Excel_BuiltIn_Print_Area_15" localSheetId="1">'[4]распределение январь по бухг.'!#REF!</definedName>
    <definedName name="Excel_BuiltIn_Print_Area_15">'[4]распределение январь по бухг.'!#REF!</definedName>
    <definedName name="Excel_BuiltIn_Print_Area_21" localSheetId="0">[4]расшифровка!#REF!</definedName>
    <definedName name="Excel_BuiltIn_Print_Area_21" localSheetId="1">[4]расшифровка!#REF!</definedName>
    <definedName name="Excel_BuiltIn_Print_Area_21">[4]расшифровка!#REF!</definedName>
    <definedName name="Excel_BuiltIn_Print_Area_22" localSheetId="0">'[4]ЗП и резервы'!#REF!</definedName>
    <definedName name="Excel_BuiltIn_Print_Area_22" localSheetId="1">'[4]ЗП и резервы'!#REF!</definedName>
    <definedName name="Excel_BuiltIn_Print_Area_22">'[4]ЗП и резервы'!#REF!</definedName>
    <definedName name="Excel_BuiltIn_Print_Area_4" localSheetId="0">[5]Прибыль1!#REF!</definedName>
    <definedName name="Excel_BuiltIn_Print_Area_4" localSheetId="1">[5]Прибыль1!#REF!</definedName>
    <definedName name="Excel_BuiltIn_Print_Area_4">[5]Прибыль1!#REF!</definedName>
    <definedName name="Excel_BuiltIn_Print_Area_5">#REF!</definedName>
    <definedName name="Excel_BuiltIn_Print_Area_59">#REF!</definedName>
    <definedName name="Excel_BuiltIn_Print_Area_59_1">#REF!</definedName>
    <definedName name="Excel_BuiltIn_Print_Area_59_10">#REF!</definedName>
    <definedName name="Excel_BuiltIn_Print_Area_59_11">#REF!</definedName>
    <definedName name="Excel_BuiltIn_Print_Area_59_13">#REF!</definedName>
    <definedName name="Excel_BuiltIn_Print_Area_59_14">#REF!</definedName>
    <definedName name="Excel_BuiltIn_Print_Area_59_15">#REF!</definedName>
    <definedName name="Excel_BuiltIn_Print_Area_59_16">#REF!</definedName>
    <definedName name="Excel_BuiltIn_Print_Area_59_2">#REF!</definedName>
    <definedName name="Excel_BuiltIn_Print_Area_59_22">#REF!</definedName>
    <definedName name="Excel_BuiltIn_Print_Area_59_25">#REF!</definedName>
    <definedName name="Excel_BuiltIn_Print_Area_59_3">#REF!</definedName>
    <definedName name="Excel_BuiltIn_Print_Area_59_4">#REF!</definedName>
    <definedName name="Excel_BuiltIn_Print_Area_59_56">#REF!</definedName>
    <definedName name="Excel_BuiltIn_Print_Area_59_6">#REF!</definedName>
    <definedName name="Excel_BuiltIn_Print_Area_59_66">#REF!</definedName>
    <definedName name="Excel_BuiltIn_Print_Area_59_67">#REF!</definedName>
    <definedName name="Excel_BuiltIn_Print_Area_59_67_1">#REF!</definedName>
    <definedName name="Excel_BuiltIn_Print_Area_59_67_10">#REF!</definedName>
    <definedName name="Excel_BuiltIn_Print_Area_59_67_11">#REF!</definedName>
    <definedName name="Excel_BuiltIn_Print_Area_59_67_13">#REF!</definedName>
    <definedName name="Excel_BuiltIn_Print_Area_59_67_14">#REF!</definedName>
    <definedName name="Excel_BuiltIn_Print_Area_59_67_15">#REF!</definedName>
    <definedName name="Excel_BuiltIn_Print_Area_59_67_16">#REF!</definedName>
    <definedName name="Excel_BuiltIn_Print_Area_59_67_2">#REF!</definedName>
    <definedName name="Excel_BuiltIn_Print_Area_59_67_22">#REF!</definedName>
    <definedName name="Excel_BuiltIn_Print_Area_59_67_25">#REF!</definedName>
    <definedName name="Excel_BuiltIn_Print_Area_59_67_3">#REF!</definedName>
    <definedName name="Excel_BuiltIn_Print_Area_59_67_4">#REF!</definedName>
    <definedName name="Excel_BuiltIn_Print_Area_59_67_56">#REF!</definedName>
    <definedName name="Excel_BuiltIn_Print_Area_59_67_6">#REF!</definedName>
    <definedName name="Excel_BuiltIn_Print_Area_59_67_66">#REF!</definedName>
    <definedName name="Excel_BuiltIn_Print_Area_59_67_67">#REF!</definedName>
    <definedName name="Excel_BuiltIn_Print_Area_59_67_70">#REF!</definedName>
    <definedName name="Excel_BuiltIn_Print_Area_59_67_71">#REF!</definedName>
    <definedName name="Excel_BuiltIn_Print_Area_59_67_72">#REF!</definedName>
    <definedName name="Excel_BuiltIn_Print_Area_59_67_74">#REF!</definedName>
    <definedName name="Excel_BuiltIn_Print_Area_59_67_9">#REF!</definedName>
    <definedName name="Excel_BuiltIn_Print_Area_59_70">#REF!</definedName>
    <definedName name="Excel_BuiltIn_Print_Area_59_71">#REF!</definedName>
    <definedName name="Excel_BuiltIn_Print_Area_59_72">#REF!</definedName>
    <definedName name="Excel_BuiltIn_Print_Area_59_74">#REF!</definedName>
    <definedName name="Excel_BuiltIn_Print_Area_59_74_1">#REF!</definedName>
    <definedName name="Excel_BuiltIn_Print_Area_59_74_10">#REF!</definedName>
    <definedName name="Excel_BuiltIn_Print_Area_59_74_11">#REF!</definedName>
    <definedName name="Excel_BuiltIn_Print_Area_59_74_13">#REF!</definedName>
    <definedName name="Excel_BuiltIn_Print_Area_59_74_14">#REF!</definedName>
    <definedName name="Excel_BuiltIn_Print_Area_59_74_15">#REF!</definedName>
    <definedName name="Excel_BuiltIn_Print_Area_59_74_16">#REF!</definedName>
    <definedName name="Excel_BuiltIn_Print_Area_59_74_2">#REF!</definedName>
    <definedName name="Excel_BuiltIn_Print_Area_59_74_22">#REF!</definedName>
    <definedName name="Excel_BuiltIn_Print_Area_59_74_25">#REF!</definedName>
    <definedName name="Excel_BuiltIn_Print_Area_59_74_3">#REF!</definedName>
    <definedName name="Excel_BuiltIn_Print_Area_59_74_4">#REF!</definedName>
    <definedName name="Excel_BuiltIn_Print_Area_59_74_56">#REF!</definedName>
    <definedName name="Excel_BuiltIn_Print_Area_59_74_6">#REF!</definedName>
    <definedName name="Excel_BuiltIn_Print_Area_59_74_66">#REF!</definedName>
    <definedName name="Excel_BuiltIn_Print_Area_59_74_67">#REF!</definedName>
    <definedName name="Excel_BuiltIn_Print_Area_59_74_70">#REF!</definedName>
    <definedName name="Excel_BuiltIn_Print_Area_59_74_71">#REF!</definedName>
    <definedName name="Excel_BuiltIn_Print_Area_59_74_72">#REF!</definedName>
    <definedName name="Excel_BuiltIn_Print_Area_59_74_74">#REF!</definedName>
    <definedName name="Excel_BuiltIn_Print_Area_59_74_9">#REF!</definedName>
    <definedName name="Excel_BuiltIn_Print_Area_59_9">#REF!</definedName>
    <definedName name="ff" localSheetId="0">#N/A</definedName>
    <definedName name="ff" localSheetId="1">#N/A</definedName>
    <definedName name="ff">ff</definedName>
    <definedName name="ff_10" localSheetId="0">'ФАКТИЧЕСКАЯ СЕБЕСТ ВОДА 2019'!ff</definedName>
    <definedName name="ff_10" localSheetId="1">'ФАКТИЧЕСКАЯ СЕБЕСТ. СТОКИ 2019'!ff</definedName>
    <definedName name="ff_10">[0]!ff</definedName>
    <definedName name="ff_14" localSheetId="0">'ФАКТИЧЕСКАЯ СЕБЕСТ ВОДА 2019'!ff</definedName>
    <definedName name="ff_14" localSheetId="1">'ФАКТИЧЕСКАЯ СЕБЕСТ. СТОКИ 2019'!ff</definedName>
    <definedName name="ff_14">[0]!ff</definedName>
    <definedName name="ff_15" localSheetId="0">'ФАКТИЧЕСКАЯ СЕБЕСТ ВОДА 2019'!ff</definedName>
    <definedName name="ff_15" localSheetId="1">'ФАКТИЧЕСКАЯ СЕБЕСТ. СТОКИ 2019'!ff</definedName>
    <definedName name="ff_15">[0]!ff</definedName>
    <definedName name="ff_16" localSheetId="0">'ФАКТИЧЕСКАЯ СЕБЕСТ ВОДА 2019'!ff</definedName>
    <definedName name="ff_16" localSheetId="1">'ФАКТИЧЕСКАЯ СЕБЕСТ. СТОКИ 2019'!ff</definedName>
    <definedName name="ff_16">[0]!ff</definedName>
    <definedName name="ff_2" localSheetId="0">'ФАКТИЧЕСКАЯ СЕБЕСТ ВОДА 2019'!ff</definedName>
    <definedName name="ff_2" localSheetId="1">'ФАКТИЧЕСКАЯ СЕБЕСТ. СТОКИ 2019'!ff</definedName>
    <definedName name="ff_2">[0]!ff</definedName>
    <definedName name="fsF" localSheetId="0">[3]Список!$J$2</definedName>
    <definedName name="fsF" localSheetId="1">[3]Список!$J$2</definedName>
    <definedName name="fsF">[3]Список!$J$2</definedName>
    <definedName name="ggg" localSheetId="0">#N/A</definedName>
    <definedName name="ggg" localSheetId="1">#N/A</definedName>
    <definedName name="ggg">ggg</definedName>
    <definedName name="ggg_10" localSheetId="0">'ФАКТИЧЕСКАЯ СЕБЕСТ ВОДА 2019'!ggg</definedName>
    <definedName name="ggg_10" localSheetId="1">'ФАКТИЧЕСКАЯ СЕБЕСТ. СТОКИ 2019'!ggg</definedName>
    <definedName name="ggg_10">[0]!ggg</definedName>
    <definedName name="ggg_14" localSheetId="0">'ФАКТИЧЕСКАЯ СЕБЕСТ ВОДА 2019'!ggg</definedName>
    <definedName name="ggg_14" localSheetId="1">'ФАКТИЧЕСКАЯ СЕБЕСТ. СТОКИ 2019'!ggg</definedName>
    <definedName name="ggg_14">[0]!ggg</definedName>
    <definedName name="ggg_15" localSheetId="0">'ФАКТИЧЕСКАЯ СЕБЕСТ ВОДА 2019'!ggg</definedName>
    <definedName name="ggg_15" localSheetId="1">'ФАКТИЧЕСКАЯ СЕБЕСТ. СТОКИ 2019'!ggg</definedName>
    <definedName name="ggg_15">[0]!ggg</definedName>
    <definedName name="ggg_16" localSheetId="0">'ФАКТИЧЕСКАЯ СЕБЕСТ ВОДА 2019'!ggg</definedName>
    <definedName name="ggg_16" localSheetId="1">'ФАКТИЧЕСКАЯ СЕБЕСТ. СТОКИ 2019'!ggg</definedName>
    <definedName name="ggg_16">[0]!ggg</definedName>
    <definedName name="ggg_2" localSheetId="0">'ФАКТИЧЕСКАЯ СЕБЕСТ ВОДА 2019'!ggg</definedName>
    <definedName name="ggg_2" localSheetId="1">'ФАКТИЧЕСКАЯ СЕБЕСТ. СТОКИ 2019'!ggg</definedName>
    <definedName name="ggg_2">[0]!ggg</definedName>
    <definedName name="kind_of_activity">[6]TEHSHEET!$B$19:$B$23</definedName>
    <definedName name="Pi1_1" localSheetId="0">'ФАКТИЧЕСКАЯ СЕБЕСТ ВОДА 2019'!_Pi1</definedName>
    <definedName name="Pi1_1" localSheetId="1">'ФАКТИЧЕСКАЯ СЕБЕСТ. СТОКИ 2019'!_Pi1</definedName>
    <definedName name="Pi1_1">[0]!_Pi1</definedName>
    <definedName name="Pi1_10" localSheetId="0">'ФАКТИЧЕСКАЯ СЕБЕСТ ВОДА 2019'!_Pi1</definedName>
    <definedName name="Pi1_10" localSheetId="1">'ФАКТИЧЕСКАЯ СЕБЕСТ. СТОКИ 2019'!_Pi1</definedName>
    <definedName name="Pi1_10">[0]!_Pi1</definedName>
    <definedName name="Pi1_11" localSheetId="0">'ФАКТИЧЕСКАЯ СЕБЕСТ ВОДА 2019'!_Pi1</definedName>
    <definedName name="Pi1_11" localSheetId="1">'ФАКТИЧЕСКАЯ СЕБЕСТ. СТОКИ 2019'!_Pi1</definedName>
    <definedName name="Pi1_11">[0]!_Pi1</definedName>
    <definedName name="Pi1_13" localSheetId="0">'ФАКТИЧЕСКАЯ СЕБЕСТ ВОДА 2019'!_Pi1</definedName>
    <definedName name="Pi1_13" localSheetId="1">'ФАКТИЧЕСКАЯ СЕБЕСТ. СТОКИ 2019'!_Pi1</definedName>
    <definedName name="Pi1_13">[0]!_Pi1</definedName>
    <definedName name="Pi1_14" localSheetId="0">'ФАКТИЧЕСКАЯ СЕБЕСТ ВОДА 2019'!_Pi1</definedName>
    <definedName name="Pi1_14" localSheetId="1">'ФАКТИЧЕСКАЯ СЕБЕСТ. СТОКИ 2019'!_Pi1</definedName>
    <definedName name="Pi1_14">[0]!_Pi1</definedName>
    <definedName name="Pi1_15" localSheetId="0">'ФАКТИЧЕСКАЯ СЕБЕСТ ВОДА 2019'!_Pi1</definedName>
    <definedName name="Pi1_15" localSheetId="1">'ФАКТИЧЕСКАЯ СЕБЕСТ. СТОКИ 2019'!_Pi1</definedName>
    <definedName name="Pi1_15">_Pi1</definedName>
    <definedName name="Pi1_16" localSheetId="0">'ФАКТИЧЕСКАЯ СЕБЕСТ ВОДА 2019'!_Pi1</definedName>
    <definedName name="Pi1_16" localSheetId="1">'ФАКТИЧЕСКАЯ СЕБЕСТ. СТОКИ 2019'!_Pi1</definedName>
    <definedName name="Pi1_16">[0]!_Pi1</definedName>
    <definedName name="Pi1_2" localSheetId="0">'ФАКТИЧЕСКАЯ СЕБЕСТ ВОДА 2019'!_Pi1</definedName>
    <definedName name="Pi1_2" localSheetId="1">'ФАКТИЧЕСКАЯ СЕБЕСТ. СТОКИ 2019'!_Pi1</definedName>
    <definedName name="Pi1_2">[0]!_Pi1</definedName>
    <definedName name="Pi1_22" localSheetId="0">'ФАКТИЧЕСКАЯ СЕБЕСТ ВОДА 2019'!_Pi1</definedName>
    <definedName name="Pi1_22" localSheetId="1">'ФАКТИЧЕСКАЯ СЕБЕСТ. СТОКИ 2019'!_Pi1</definedName>
    <definedName name="Pi1_22">_Pi1</definedName>
    <definedName name="Pi1_3" localSheetId="0">'ФАКТИЧЕСКАЯ СЕБЕСТ ВОДА 2019'!_Pi1</definedName>
    <definedName name="Pi1_3" localSheetId="1">'ФАКТИЧЕСКАЯ СЕБЕСТ. СТОКИ 2019'!_Pi1</definedName>
    <definedName name="Pi1_3">[0]!_Pi1</definedName>
    <definedName name="Pi1_4" localSheetId="0">'ФАКТИЧЕСКАЯ СЕБЕСТ ВОДА 2019'!_Pi1</definedName>
    <definedName name="Pi1_4" localSheetId="1">'ФАКТИЧЕСКАЯ СЕБЕСТ. СТОКИ 2019'!_Pi1</definedName>
    <definedName name="Pi1_4">_Pi1</definedName>
    <definedName name="Pi1_67" localSheetId="0">'ФАКТИЧЕСКАЯ СЕБЕСТ ВОДА 2019'!_Pi1</definedName>
    <definedName name="Pi1_67" localSheetId="1">'ФАКТИЧЕСКАЯ СЕБЕСТ. СТОКИ 2019'!_Pi1</definedName>
    <definedName name="Pi1_67">_Pi1</definedName>
    <definedName name="Pi1_70" localSheetId="0">'ФАКТИЧЕСКАЯ СЕБЕСТ ВОДА 2019'!_Pi1</definedName>
    <definedName name="Pi1_70" localSheetId="1">'ФАКТИЧЕСКАЯ СЕБЕСТ. СТОКИ 2019'!_Pi1</definedName>
    <definedName name="Pi1_70">_Pi1</definedName>
    <definedName name="Pi1_71" localSheetId="0">'ФАКТИЧЕСКАЯ СЕБЕСТ ВОДА 2019'!_Pi1</definedName>
    <definedName name="Pi1_71" localSheetId="1">'ФАКТИЧЕСКАЯ СЕБЕСТ. СТОКИ 2019'!_Pi1</definedName>
    <definedName name="Pi1_71">_Pi1</definedName>
    <definedName name="Pi1_72" localSheetId="0">'ФАКТИЧЕСКАЯ СЕБЕСТ ВОДА 2019'!_Pi1</definedName>
    <definedName name="Pi1_72" localSheetId="1">'ФАКТИЧЕСКАЯ СЕБЕСТ. СТОКИ 2019'!_Pi1</definedName>
    <definedName name="Pi1_72">_Pi1</definedName>
    <definedName name="Pi1_74" localSheetId="0">'ФАКТИЧЕСКАЯ СЕБЕСТ ВОДА 2019'!_Pi1</definedName>
    <definedName name="Pi1_74" localSheetId="1">'ФАКТИЧЕСКАЯ СЕБЕСТ. СТОКИ 2019'!_Pi1</definedName>
    <definedName name="Pi1_74">_Pi1</definedName>
    <definedName name="Pi1_9" localSheetId="0">'ФАКТИЧЕСКАЯ СЕБЕСТ ВОДА 2019'!_Pi1</definedName>
    <definedName name="Pi1_9" localSheetId="1">'ФАКТИЧЕСКАЯ СЕБЕСТ. СТОКИ 2019'!_Pi1</definedName>
    <definedName name="Pi1_9">_Pi1</definedName>
    <definedName name="Pi2_1" localSheetId="0">'ФАКТИЧЕСКАЯ СЕБЕСТ ВОДА 2019'!_Pi2</definedName>
    <definedName name="Pi2_1" localSheetId="1">'ФАКТИЧЕСКАЯ СЕБЕСТ. СТОКИ 2019'!_Pi2</definedName>
    <definedName name="Pi2_1">[0]!_Pi2</definedName>
    <definedName name="Pi2_10" localSheetId="0">'ФАКТИЧЕСКАЯ СЕБЕСТ ВОДА 2019'!_Pi2</definedName>
    <definedName name="Pi2_10" localSheetId="1">'ФАКТИЧЕСКАЯ СЕБЕСТ. СТОКИ 2019'!_Pi2</definedName>
    <definedName name="Pi2_10">[0]!_Pi2</definedName>
    <definedName name="Pi2_11" localSheetId="0">'ФАКТИЧЕСКАЯ СЕБЕСТ ВОДА 2019'!_Pi2</definedName>
    <definedName name="Pi2_11" localSheetId="1">'ФАКТИЧЕСКАЯ СЕБЕСТ. СТОКИ 2019'!_Pi2</definedName>
    <definedName name="Pi2_11">[0]!_Pi2</definedName>
    <definedName name="Pi2_13" localSheetId="0">'ФАКТИЧЕСКАЯ СЕБЕСТ ВОДА 2019'!_Pi2</definedName>
    <definedName name="Pi2_13" localSheetId="1">'ФАКТИЧЕСКАЯ СЕБЕСТ. СТОКИ 2019'!_Pi2</definedName>
    <definedName name="Pi2_13">[0]!_Pi2</definedName>
    <definedName name="Pi2_14" localSheetId="0">'ФАКТИЧЕСКАЯ СЕБЕСТ ВОДА 2019'!_Pi2</definedName>
    <definedName name="Pi2_14" localSheetId="1">'ФАКТИЧЕСКАЯ СЕБЕСТ. СТОКИ 2019'!_Pi2</definedName>
    <definedName name="Pi2_14">[0]!_Pi2</definedName>
    <definedName name="Pi2_15" localSheetId="0">'ФАКТИЧЕСКАЯ СЕБЕСТ ВОДА 2019'!_Pi2</definedName>
    <definedName name="Pi2_15" localSheetId="1">'ФАКТИЧЕСКАЯ СЕБЕСТ. СТОКИ 2019'!_Pi2</definedName>
    <definedName name="Pi2_15">_Pi2</definedName>
    <definedName name="Pi2_16" localSheetId="0">'ФАКТИЧЕСКАЯ СЕБЕСТ ВОДА 2019'!_Pi2</definedName>
    <definedName name="Pi2_16" localSheetId="1">'ФАКТИЧЕСКАЯ СЕБЕСТ. СТОКИ 2019'!_Pi2</definedName>
    <definedName name="Pi2_16">[0]!_Pi2</definedName>
    <definedName name="Pi2_2" localSheetId="0">'ФАКТИЧЕСКАЯ СЕБЕСТ ВОДА 2019'!_Pi2</definedName>
    <definedName name="Pi2_2" localSheetId="1">'ФАКТИЧЕСКАЯ СЕБЕСТ. СТОКИ 2019'!_Pi2</definedName>
    <definedName name="Pi2_2">[0]!_Pi2</definedName>
    <definedName name="Pi2_22" localSheetId="0">'ФАКТИЧЕСКАЯ СЕБЕСТ ВОДА 2019'!_Pi2</definedName>
    <definedName name="Pi2_22" localSheetId="1">'ФАКТИЧЕСКАЯ СЕБЕСТ. СТОКИ 2019'!_Pi2</definedName>
    <definedName name="Pi2_22">_Pi2</definedName>
    <definedName name="Pi2_3" localSheetId="0">'ФАКТИЧЕСКАЯ СЕБЕСТ ВОДА 2019'!_Pi2</definedName>
    <definedName name="Pi2_3" localSheetId="1">'ФАКТИЧЕСКАЯ СЕБЕСТ. СТОКИ 2019'!_Pi2</definedName>
    <definedName name="Pi2_3">[0]!_Pi2</definedName>
    <definedName name="Pi2_4" localSheetId="0">'ФАКТИЧЕСКАЯ СЕБЕСТ ВОДА 2019'!_Pi2</definedName>
    <definedName name="Pi2_4" localSheetId="1">'ФАКТИЧЕСКАЯ СЕБЕСТ. СТОКИ 2019'!_Pi2</definedName>
    <definedName name="Pi2_4">_Pi2</definedName>
    <definedName name="Pi2_67" localSheetId="0">'ФАКТИЧЕСКАЯ СЕБЕСТ ВОДА 2019'!_Pi2</definedName>
    <definedName name="Pi2_67" localSheetId="1">'ФАКТИЧЕСКАЯ СЕБЕСТ. СТОКИ 2019'!_Pi2</definedName>
    <definedName name="Pi2_67">_Pi2</definedName>
    <definedName name="Pi2_70" localSheetId="0">'ФАКТИЧЕСКАЯ СЕБЕСТ ВОДА 2019'!_Pi2</definedName>
    <definedName name="Pi2_70" localSheetId="1">'ФАКТИЧЕСКАЯ СЕБЕСТ. СТОКИ 2019'!_Pi2</definedName>
    <definedName name="Pi2_70">_Pi2</definedName>
    <definedName name="Pi2_71" localSheetId="0">'ФАКТИЧЕСКАЯ СЕБЕСТ ВОДА 2019'!_Pi2</definedName>
    <definedName name="Pi2_71" localSheetId="1">'ФАКТИЧЕСКАЯ СЕБЕСТ. СТОКИ 2019'!_Pi2</definedName>
    <definedName name="Pi2_71">_Pi2</definedName>
    <definedName name="Pi2_72" localSheetId="0">'ФАКТИЧЕСКАЯ СЕБЕСТ ВОДА 2019'!_Pi2</definedName>
    <definedName name="Pi2_72" localSheetId="1">'ФАКТИЧЕСКАЯ СЕБЕСТ. СТОКИ 2019'!_Pi2</definedName>
    <definedName name="Pi2_72">_Pi2</definedName>
    <definedName name="Pi2_74" localSheetId="0">'ФАКТИЧЕСКАЯ СЕБЕСТ ВОДА 2019'!_Pi2</definedName>
    <definedName name="Pi2_74" localSheetId="1">'ФАКТИЧЕСКАЯ СЕБЕСТ. СТОКИ 2019'!_Pi2</definedName>
    <definedName name="Pi2_74">_Pi2</definedName>
    <definedName name="Pi2_9" localSheetId="0">'ФАКТИЧЕСКАЯ СЕБЕСТ ВОДА 2019'!_Pi2</definedName>
    <definedName name="Pi2_9" localSheetId="1">'ФАКТИЧЕСКАЯ СЕБЕСТ. СТОКИ 2019'!_Pi2</definedName>
    <definedName name="Pi2_9">_Pi2</definedName>
    <definedName name="Pi3_1" localSheetId="0">'ФАКТИЧЕСКАЯ СЕБЕСТ ВОДА 2019'!_Pi3</definedName>
    <definedName name="Pi3_1" localSheetId="1">'ФАКТИЧЕСКАЯ СЕБЕСТ. СТОКИ 2019'!_Pi3</definedName>
    <definedName name="Pi3_1">[0]!_Pi3</definedName>
    <definedName name="Pi3_10" localSheetId="0">'ФАКТИЧЕСКАЯ СЕБЕСТ ВОДА 2019'!_Pi3</definedName>
    <definedName name="Pi3_10" localSheetId="1">'ФАКТИЧЕСКАЯ СЕБЕСТ. СТОКИ 2019'!_Pi3</definedName>
    <definedName name="Pi3_10">[0]!_Pi3</definedName>
    <definedName name="Pi3_11" localSheetId="0">'ФАКТИЧЕСКАЯ СЕБЕСТ ВОДА 2019'!_Pi3</definedName>
    <definedName name="Pi3_11" localSheetId="1">'ФАКТИЧЕСКАЯ СЕБЕСТ. СТОКИ 2019'!_Pi3</definedName>
    <definedName name="Pi3_11">[0]!_Pi3</definedName>
    <definedName name="Pi3_13" localSheetId="0">'ФАКТИЧЕСКАЯ СЕБЕСТ ВОДА 2019'!_Pi3</definedName>
    <definedName name="Pi3_13" localSheetId="1">'ФАКТИЧЕСКАЯ СЕБЕСТ. СТОКИ 2019'!_Pi3</definedName>
    <definedName name="Pi3_13">[0]!_Pi3</definedName>
    <definedName name="Pi3_14" localSheetId="0">'ФАКТИЧЕСКАЯ СЕБЕСТ ВОДА 2019'!_Pi3</definedName>
    <definedName name="Pi3_14" localSheetId="1">'ФАКТИЧЕСКАЯ СЕБЕСТ. СТОКИ 2019'!_Pi3</definedName>
    <definedName name="Pi3_14">[0]!_Pi3</definedName>
    <definedName name="Pi3_15" localSheetId="0">'ФАКТИЧЕСКАЯ СЕБЕСТ ВОДА 2019'!_Pi3</definedName>
    <definedName name="Pi3_15" localSheetId="1">'ФАКТИЧЕСКАЯ СЕБЕСТ. СТОКИ 2019'!_Pi3</definedName>
    <definedName name="Pi3_15">_Pi3</definedName>
    <definedName name="Pi3_16" localSheetId="0">'ФАКТИЧЕСКАЯ СЕБЕСТ ВОДА 2019'!_Pi3</definedName>
    <definedName name="Pi3_16" localSheetId="1">'ФАКТИЧЕСКАЯ СЕБЕСТ. СТОКИ 2019'!_Pi3</definedName>
    <definedName name="Pi3_16">[0]!_Pi3</definedName>
    <definedName name="Pi3_2" localSheetId="0">'ФАКТИЧЕСКАЯ СЕБЕСТ ВОДА 2019'!_Pi3</definedName>
    <definedName name="Pi3_2" localSheetId="1">'ФАКТИЧЕСКАЯ СЕБЕСТ. СТОКИ 2019'!_Pi3</definedName>
    <definedName name="Pi3_2">[0]!_Pi3</definedName>
    <definedName name="Pi3_22" localSheetId="0">'ФАКТИЧЕСКАЯ СЕБЕСТ ВОДА 2019'!_Pi3</definedName>
    <definedName name="Pi3_22" localSheetId="1">'ФАКТИЧЕСКАЯ СЕБЕСТ. СТОКИ 2019'!_Pi3</definedName>
    <definedName name="Pi3_22">_Pi3</definedName>
    <definedName name="Pi3_3" localSheetId="0">'ФАКТИЧЕСКАЯ СЕБЕСТ ВОДА 2019'!_Pi3</definedName>
    <definedName name="Pi3_3" localSheetId="1">'ФАКТИЧЕСКАЯ СЕБЕСТ. СТОКИ 2019'!_Pi3</definedName>
    <definedName name="Pi3_3">[0]!_Pi3</definedName>
    <definedName name="Pi3_4" localSheetId="0">'ФАКТИЧЕСКАЯ СЕБЕСТ ВОДА 2019'!_Pi3</definedName>
    <definedName name="Pi3_4" localSheetId="1">'ФАКТИЧЕСКАЯ СЕБЕСТ. СТОКИ 2019'!_Pi3</definedName>
    <definedName name="Pi3_4">_Pi3</definedName>
    <definedName name="Pi3_67" localSheetId="0">'ФАКТИЧЕСКАЯ СЕБЕСТ ВОДА 2019'!_Pi3</definedName>
    <definedName name="Pi3_67" localSheetId="1">'ФАКТИЧЕСКАЯ СЕБЕСТ. СТОКИ 2019'!_Pi3</definedName>
    <definedName name="Pi3_67">_Pi3</definedName>
    <definedName name="Pi3_70" localSheetId="0">'ФАКТИЧЕСКАЯ СЕБЕСТ ВОДА 2019'!_Pi3</definedName>
    <definedName name="Pi3_70" localSheetId="1">'ФАКТИЧЕСКАЯ СЕБЕСТ. СТОКИ 2019'!_Pi3</definedName>
    <definedName name="Pi3_70">_Pi3</definedName>
    <definedName name="Pi3_71" localSheetId="0">'ФАКТИЧЕСКАЯ СЕБЕСТ ВОДА 2019'!_Pi3</definedName>
    <definedName name="Pi3_71" localSheetId="1">'ФАКТИЧЕСКАЯ СЕБЕСТ. СТОКИ 2019'!_Pi3</definedName>
    <definedName name="Pi3_71">_Pi3</definedName>
    <definedName name="Pi3_72" localSheetId="0">'ФАКТИЧЕСКАЯ СЕБЕСТ ВОДА 2019'!_Pi3</definedName>
    <definedName name="Pi3_72" localSheetId="1">'ФАКТИЧЕСКАЯ СЕБЕСТ. СТОКИ 2019'!_Pi3</definedName>
    <definedName name="Pi3_72">_Pi3</definedName>
    <definedName name="Pi3_74" localSheetId="0">'ФАКТИЧЕСКАЯ СЕБЕСТ ВОДА 2019'!_Pi3</definedName>
    <definedName name="Pi3_74" localSheetId="1">'ФАКТИЧЕСКАЯ СЕБЕСТ. СТОКИ 2019'!_Pi3</definedName>
    <definedName name="Pi3_74">_Pi3</definedName>
    <definedName name="Pi3_9" localSheetId="0">'ФАКТИЧЕСКАЯ СЕБЕСТ ВОДА 2019'!_Pi3</definedName>
    <definedName name="Pi3_9" localSheetId="1">'ФАКТИЧЕСКАЯ СЕБЕСТ. СТОКИ 2019'!_Pi3</definedName>
    <definedName name="Pi3_9">_Pi3</definedName>
    <definedName name="Pi4_1" localSheetId="0">'ФАКТИЧЕСКАЯ СЕБЕСТ ВОДА 2019'!_Pi4</definedName>
    <definedName name="Pi4_1" localSheetId="1">'ФАКТИЧЕСКАЯ СЕБЕСТ. СТОКИ 2019'!_Pi4</definedName>
    <definedName name="Pi4_1">[0]!_Pi4</definedName>
    <definedName name="Pi4_10" localSheetId="0">'ФАКТИЧЕСКАЯ СЕБЕСТ ВОДА 2019'!_Pi4</definedName>
    <definedName name="Pi4_10" localSheetId="1">'ФАКТИЧЕСКАЯ СЕБЕСТ. СТОКИ 2019'!_Pi4</definedName>
    <definedName name="Pi4_10">[0]!_Pi4</definedName>
    <definedName name="Pi4_11" localSheetId="0">'ФАКТИЧЕСКАЯ СЕБЕСТ ВОДА 2019'!_Pi4</definedName>
    <definedName name="Pi4_11" localSheetId="1">'ФАКТИЧЕСКАЯ СЕБЕСТ. СТОКИ 2019'!_Pi4</definedName>
    <definedName name="Pi4_11">[0]!_Pi4</definedName>
    <definedName name="Pi4_13" localSheetId="0">'ФАКТИЧЕСКАЯ СЕБЕСТ ВОДА 2019'!_Pi4</definedName>
    <definedName name="Pi4_13" localSheetId="1">'ФАКТИЧЕСКАЯ СЕБЕСТ. СТОКИ 2019'!_Pi4</definedName>
    <definedName name="Pi4_13">[0]!_Pi4</definedName>
    <definedName name="Pi4_14" localSheetId="0">'ФАКТИЧЕСКАЯ СЕБЕСТ ВОДА 2019'!_Pi4</definedName>
    <definedName name="Pi4_14" localSheetId="1">'ФАКТИЧЕСКАЯ СЕБЕСТ. СТОКИ 2019'!_Pi4</definedName>
    <definedName name="Pi4_14">[0]!_Pi4</definedName>
    <definedName name="Pi4_15" localSheetId="0">'ФАКТИЧЕСКАЯ СЕБЕСТ ВОДА 2019'!_Pi4</definedName>
    <definedName name="Pi4_15" localSheetId="1">'ФАКТИЧЕСКАЯ СЕБЕСТ. СТОКИ 2019'!_Pi4</definedName>
    <definedName name="Pi4_15">_Pi4</definedName>
    <definedName name="Pi4_16" localSheetId="0">'ФАКТИЧЕСКАЯ СЕБЕСТ ВОДА 2019'!_Pi4</definedName>
    <definedName name="Pi4_16" localSheetId="1">'ФАКТИЧЕСКАЯ СЕБЕСТ. СТОКИ 2019'!_Pi4</definedName>
    <definedName name="Pi4_16">[0]!_Pi4</definedName>
    <definedName name="Pi4_2" localSheetId="0">'ФАКТИЧЕСКАЯ СЕБЕСТ ВОДА 2019'!_Pi4</definedName>
    <definedName name="Pi4_2" localSheetId="1">'ФАКТИЧЕСКАЯ СЕБЕСТ. СТОКИ 2019'!_Pi4</definedName>
    <definedName name="Pi4_2">[0]!_Pi4</definedName>
    <definedName name="Pi4_22" localSheetId="0">'ФАКТИЧЕСКАЯ СЕБЕСТ ВОДА 2019'!_Pi4</definedName>
    <definedName name="Pi4_22" localSheetId="1">'ФАКТИЧЕСКАЯ СЕБЕСТ. СТОКИ 2019'!_Pi4</definedName>
    <definedName name="Pi4_22">_Pi4</definedName>
    <definedName name="Pi4_3" localSheetId="0">'ФАКТИЧЕСКАЯ СЕБЕСТ ВОДА 2019'!_Pi4</definedName>
    <definedName name="Pi4_3" localSheetId="1">'ФАКТИЧЕСКАЯ СЕБЕСТ. СТОКИ 2019'!_Pi4</definedName>
    <definedName name="Pi4_3">[0]!_Pi4</definedName>
    <definedName name="Pi4_4" localSheetId="0">'ФАКТИЧЕСКАЯ СЕБЕСТ ВОДА 2019'!_Pi4</definedName>
    <definedName name="Pi4_4" localSheetId="1">'ФАКТИЧЕСКАЯ СЕБЕСТ. СТОКИ 2019'!_Pi4</definedName>
    <definedName name="Pi4_4">_Pi4</definedName>
    <definedName name="Pi4_67" localSheetId="0">'ФАКТИЧЕСКАЯ СЕБЕСТ ВОДА 2019'!_Pi4</definedName>
    <definedName name="Pi4_67" localSheetId="1">'ФАКТИЧЕСКАЯ СЕБЕСТ. СТОКИ 2019'!_Pi4</definedName>
    <definedName name="Pi4_67">_Pi4</definedName>
    <definedName name="Pi4_70" localSheetId="0">'ФАКТИЧЕСКАЯ СЕБЕСТ ВОДА 2019'!_Pi4</definedName>
    <definedName name="Pi4_70" localSheetId="1">'ФАКТИЧЕСКАЯ СЕБЕСТ. СТОКИ 2019'!_Pi4</definedName>
    <definedName name="Pi4_70">_Pi4</definedName>
    <definedName name="Pi4_71" localSheetId="0">'ФАКТИЧЕСКАЯ СЕБЕСТ ВОДА 2019'!_Pi4</definedName>
    <definedName name="Pi4_71" localSheetId="1">'ФАКТИЧЕСКАЯ СЕБЕСТ. СТОКИ 2019'!_Pi4</definedName>
    <definedName name="Pi4_71">_Pi4</definedName>
    <definedName name="Pi4_72" localSheetId="0">'ФАКТИЧЕСКАЯ СЕБЕСТ ВОДА 2019'!_Pi4</definedName>
    <definedName name="Pi4_72" localSheetId="1">'ФАКТИЧЕСКАЯ СЕБЕСТ. СТОКИ 2019'!_Pi4</definedName>
    <definedName name="Pi4_72">_Pi4</definedName>
    <definedName name="Pi4_74" localSheetId="0">'ФАКТИЧЕСКАЯ СЕБЕСТ ВОДА 2019'!_Pi4</definedName>
    <definedName name="Pi4_74" localSheetId="1">'ФАКТИЧЕСКАЯ СЕБЕСТ. СТОКИ 2019'!_Pi4</definedName>
    <definedName name="Pi4_74">_Pi4</definedName>
    <definedName name="Pi4_9" localSheetId="0">'ФАКТИЧЕСКАЯ СЕБЕСТ ВОДА 2019'!_Pi4</definedName>
    <definedName name="Pi4_9" localSheetId="1">'ФАКТИЧЕСКАЯ СЕБЕСТ. СТОКИ 2019'!_Pi4</definedName>
    <definedName name="Pi4_9">_Pi4</definedName>
    <definedName name="Pi5_1" localSheetId="0">'ФАКТИЧЕСКАЯ СЕБЕСТ ВОДА 2019'!_Pi5</definedName>
    <definedName name="Pi5_1" localSheetId="1">'ФАКТИЧЕСКАЯ СЕБЕСТ. СТОКИ 2019'!_Pi5</definedName>
    <definedName name="Pi5_1">[0]!_Pi5</definedName>
    <definedName name="Pi5_10" localSheetId="0">'ФАКТИЧЕСКАЯ СЕБЕСТ ВОДА 2019'!_Pi5</definedName>
    <definedName name="Pi5_10" localSheetId="1">'ФАКТИЧЕСКАЯ СЕБЕСТ. СТОКИ 2019'!_Pi5</definedName>
    <definedName name="Pi5_10">[0]!_Pi5</definedName>
    <definedName name="Pi5_11" localSheetId="0">'ФАКТИЧЕСКАЯ СЕБЕСТ ВОДА 2019'!_Pi5</definedName>
    <definedName name="Pi5_11" localSheetId="1">'ФАКТИЧЕСКАЯ СЕБЕСТ. СТОКИ 2019'!_Pi5</definedName>
    <definedName name="Pi5_11">[0]!_Pi5</definedName>
    <definedName name="Pi5_13" localSheetId="0">'ФАКТИЧЕСКАЯ СЕБЕСТ ВОДА 2019'!_Pi5</definedName>
    <definedName name="Pi5_13" localSheetId="1">'ФАКТИЧЕСКАЯ СЕБЕСТ. СТОКИ 2019'!_Pi5</definedName>
    <definedName name="Pi5_13">[0]!_Pi5</definedName>
    <definedName name="Pi5_14" localSheetId="0">'ФАКТИЧЕСКАЯ СЕБЕСТ ВОДА 2019'!_Pi5</definedName>
    <definedName name="Pi5_14" localSheetId="1">'ФАКТИЧЕСКАЯ СЕБЕСТ. СТОКИ 2019'!_Pi5</definedName>
    <definedName name="Pi5_14">[0]!_Pi5</definedName>
    <definedName name="Pi5_15" localSheetId="0">'ФАКТИЧЕСКАЯ СЕБЕСТ ВОДА 2019'!_Pi5</definedName>
    <definedName name="Pi5_15" localSheetId="1">'ФАКТИЧЕСКАЯ СЕБЕСТ. СТОКИ 2019'!_Pi5</definedName>
    <definedName name="Pi5_15">_Pi5</definedName>
    <definedName name="Pi5_16" localSheetId="0">'ФАКТИЧЕСКАЯ СЕБЕСТ ВОДА 2019'!_Pi5</definedName>
    <definedName name="Pi5_16" localSheetId="1">'ФАКТИЧЕСКАЯ СЕБЕСТ. СТОКИ 2019'!_Pi5</definedName>
    <definedName name="Pi5_16">[0]!_Pi5</definedName>
    <definedName name="Pi5_2" localSheetId="0">'ФАКТИЧЕСКАЯ СЕБЕСТ ВОДА 2019'!_Pi5</definedName>
    <definedName name="Pi5_2" localSheetId="1">'ФАКТИЧЕСКАЯ СЕБЕСТ. СТОКИ 2019'!_Pi5</definedName>
    <definedName name="Pi5_2">[0]!_Pi5</definedName>
    <definedName name="Pi5_22" localSheetId="0">'ФАКТИЧЕСКАЯ СЕБЕСТ ВОДА 2019'!_Pi5</definedName>
    <definedName name="Pi5_22" localSheetId="1">'ФАКТИЧЕСКАЯ СЕБЕСТ. СТОКИ 2019'!_Pi5</definedName>
    <definedName name="Pi5_22">_Pi5</definedName>
    <definedName name="Pi5_3" localSheetId="0">'ФАКТИЧЕСКАЯ СЕБЕСТ ВОДА 2019'!_Pi5</definedName>
    <definedName name="Pi5_3" localSheetId="1">'ФАКТИЧЕСКАЯ СЕБЕСТ. СТОКИ 2019'!_Pi5</definedName>
    <definedName name="Pi5_3">[0]!_Pi5</definedName>
    <definedName name="Pi5_4" localSheetId="0">'ФАКТИЧЕСКАЯ СЕБЕСТ ВОДА 2019'!_Pi5</definedName>
    <definedName name="Pi5_4" localSheetId="1">'ФАКТИЧЕСКАЯ СЕБЕСТ. СТОКИ 2019'!_Pi5</definedName>
    <definedName name="Pi5_4">_Pi5</definedName>
    <definedName name="Pi5_67" localSheetId="0">'ФАКТИЧЕСКАЯ СЕБЕСТ ВОДА 2019'!_Pi5</definedName>
    <definedName name="Pi5_67" localSheetId="1">'ФАКТИЧЕСКАЯ СЕБЕСТ. СТОКИ 2019'!_Pi5</definedName>
    <definedName name="Pi5_67">_Pi5</definedName>
    <definedName name="Pi5_70" localSheetId="0">'ФАКТИЧЕСКАЯ СЕБЕСТ ВОДА 2019'!_Pi5</definedName>
    <definedName name="Pi5_70" localSheetId="1">'ФАКТИЧЕСКАЯ СЕБЕСТ. СТОКИ 2019'!_Pi5</definedName>
    <definedName name="Pi5_70">_Pi5</definedName>
    <definedName name="Pi5_71" localSheetId="0">'ФАКТИЧЕСКАЯ СЕБЕСТ ВОДА 2019'!_Pi5</definedName>
    <definedName name="Pi5_71" localSheetId="1">'ФАКТИЧЕСКАЯ СЕБЕСТ. СТОКИ 2019'!_Pi5</definedName>
    <definedName name="Pi5_71">_Pi5</definedName>
    <definedName name="Pi5_72" localSheetId="0">'ФАКТИЧЕСКАЯ СЕБЕСТ ВОДА 2019'!_Pi5</definedName>
    <definedName name="Pi5_72" localSheetId="1">'ФАКТИЧЕСКАЯ СЕБЕСТ. СТОКИ 2019'!_Pi5</definedName>
    <definedName name="Pi5_72">_Pi5</definedName>
    <definedName name="Pi5_74" localSheetId="0">'ФАКТИЧЕСКАЯ СЕБЕСТ ВОДА 2019'!_Pi5</definedName>
    <definedName name="Pi5_74" localSheetId="1">'ФАКТИЧЕСКАЯ СЕБЕСТ. СТОКИ 2019'!_Pi5</definedName>
    <definedName name="Pi5_74">_Pi5</definedName>
    <definedName name="Pi5_9" localSheetId="0">'ФАКТИЧЕСКАЯ СЕБЕСТ ВОДА 2019'!_Pi5</definedName>
    <definedName name="Pi5_9" localSheetId="1">'ФАКТИЧЕСКАЯ СЕБЕСТ. СТОКИ 2019'!_Pi5</definedName>
    <definedName name="Pi5_9">_Pi5</definedName>
    <definedName name="TEMPLATE_SPHERE" localSheetId="0">[7]TECHSHEET!$G$2</definedName>
    <definedName name="TEMPLATE_SPHERE" localSheetId="1">[7]TECHSHEET!$G$2</definedName>
    <definedName name="TEMPLATE_SPHERE">[7]TECHSHEET!$G$2</definedName>
    <definedName name="TEMPLATE_SPHERE_CODE" localSheetId="0">[7]TECHSHEET!$G$37</definedName>
    <definedName name="TEMPLATE_SPHERE_CODE" localSheetId="1">[7]TECHSHEET!$G$37</definedName>
    <definedName name="TEMPLATE_SPHERE_CODE">[7]TECHSHEET!$G$37</definedName>
    <definedName name="аа" localSheetId="0">#N/A</definedName>
    <definedName name="аа" localSheetId="1">#N/A</definedName>
    <definedName name="аа">аа</definedName>
    <definedName name="аа_10" localSheetId="0">'ФАКТИЧЕСКАЯ СЕБЕСТ ВОДА 2019'!аа</definedName>
    <definedName name="аа_10" localSheetId="1">'ФАКТИЧЕСКАЯ СЕБЕСТ. СТОКИ 2019'!аа</definedName>
    <definedName name="аа_10">[0]!аа</definedName>
    <definedName name="аа_14" localSheetId="0">'ФАКТИЧЕСКАЯ СЕБЕСТ ВОДА 2019'!аа</definedName>
    <definedName name="аа_14" localSheetId="1">'ФАКТИЧЕСКАЯ СЕБЕСТ. СТОКИ 2019'!аа</definedName>
    <definedName name="аа_14">[0]!аа</definedName>
    <definedName name="аа_15" localSheetId="0">'ФАКТИЧЕСКАЯ СЕБЕСТ ВОДА 2019'!аа</definedName>
    <definedName name="аа_15" localSheetId="1">'ФАКТИЧЕСКАЯ СЕБЕСТ. СТОКИ 2019'!аа</definedName>
    <definedName name="аа_15">[0]!аа</definedName>
    <definedName name="аа_16" localSheetId="0">'ФАКТИЧЕСКАЯ СЕБЕСТ ВОДА 2019'!аа</definedName>
    <definedName name="аа_16" localSheetId="1">'ФАКТИЧЕСКАЯ СЕБЕСТ. СТОКИ 2019'!аа</definedName>
    <definedName name="аа_16">[0]!аа</definedName>
    <definedName name="аа_2" localSheetId="0">'ФАКТИЧЕСКАЯ СЕБЕСТ ВОДА 2019'!аа</definedName>
    <definedName name="аа_2" localSheetId="1">'ФАКТИЧЕСКАЯ СЕБЕСТ. СТОКИ 2019'!аа</definedName>
    <definedName name="аа_2">[0]!аа</definedName>
    <definedName name="апапа" localSheetId="0">'ФАКТИЧЕСКАЯ СЕБЕСТ ВОДА 2019'!_Pi4</definedName>
    <definedName name="апапа" localSheetId="1">'ФАКТИЧЕСКАЯ СЕБЕСТ. СТОКИ 2019'!_Pi4</definedName>
    <definedName name="апапа">[0]!_Pi4</definedName>
    <definedName name="апапа_1" localSheetId="0">'ФАКТИЧЕСКАЯ СЕБЕСТ ВОДА 2019'!_Pi4</definedName>
    <definedName name="апапа_1" localSheetId="1">'ФАКТИЧЕСКАЯ СЕБЕСТ. СТОКИ 2019'!_Pi4</definedName>
    <definedName name="апапа_1">[0]!_Pi4</definedName>
    <definedName name="апапа_13" localSheetId="0">'ФАКТИЧЕСКАЯ СЕБЕСТ ВОДА 2019'!_Pi4</definedName>
    <definedName name="апапа_13" localSheetId="1">'ФАКТИЧЕСКАЯ СЕБЕСТ. СТОКИ 2019'!_Pi4</definedName>
    <definedName name="апапа_13">[0]!_Pi4</definedName>
    <definedName name="апапа_2" localSheetId="0">'ФАКТИЧЕСКАЯ СЕБЕСТ ВОДА 2019'!_Pi4</definedName>
    <definedName name="апапа_2" localSheetId="1">'ФАКТИЧЕСКАЯ СЕБЕСТ. СТОКИ 2019'!_Pi4</definedName>
    <definedName name="апапа_2">[0]!_Pi4</definedName>
    <definedName name="апквуцыыыыы">#N/A</definedName>
    <definedName name="б" localSheetId="0">#N/A</definedName>
    <definedName name="б" localSheetId="1">#N/A</definedName>
    <definedName name="б">б</definedName>
    <definedName name="б_10" localSheetId="0">'ФАКТИЧЕСКАЯ СЕБЕСТ ВОДА 2019'!б</definedName>
    <definedName name="б_10" localSheetId="1">'ФАКТИЧЕСКАЯ СЕБЕСТ. СТОКИ 2019'!б</definedName>
    <definedName name="б_10">[0]!б</definedName>
    <definedName name="б_14" localSheetId="0">'ФАКТИЧЕСКАЯ СЕБЕСТ ВОДА 2019'!б</definedName>
    <definedName name="б_14" localSheetId="1">'ФАКТИЧЕСКАЯ СЕБЕСТ. СТОКИ 2019'!б</definedName>
    <definedName name="б_14">[0]!б</definedName>
    <definedName name="б_15" localSheetId="0">'ФАКТИЧЕСКАЯ СЕБЕСТ ВОДА 2019'!б</definedName>
    <definedName name="б_15" localSheetId="1">'ФАКТИЧЕСКАЯ СЕБЕСТ. СТОКИ 2019'!б</definedName>
    <definedName name="б_15">[0]!б</definedName>
    <definedName name="б_16" localSheetId="0">'ФАКТИЧЕСКАЯ СЕБЕСТ ВОДА 2019'!б</definedName>
    <definedName name="б_16" localSheetId="1">'ФАКТИЧЕСКАЯ СЕБЕСТ. СТОКИ 2019'!б</definedName>
    <definedName name="б_16">[0]!б</definedName>
    <definedName name="б_2" localSheetId="0">'ФАКТИЧЕСКАЯ СЕБЕСТ ВОДА 2019'!б</definedName>
    <definedName name="б_2" localSheetId="1">'ФАКТИЧЕСКАЯ СЕБЕСТ. СТОКИ 2019'!б</definedName>
    <definedName name="б_2">[0]!б</definedName>
    <definedName name="бдлшщззж">#N/A</definedName>
    <definedName name="бмипнеггоотббббббббб">#N/A</definedName>
    <definedName name="бсмчакуее">#N/A</definedName>
    <definedName name="в" localSheetId="0">#N/A</definedName>
    <definedName name="в" localSheetId="1">#N/A</definedName>
    <definedName name="в">в</definedName>
    <definedName name="в_10" localSheetId="0">'ФАКТИЧЕСКАЯ СЕБЕСТ ВОДА 2019'!в</definedName>
    <definedName name="в_10" localSheetId="1">'ФАКТИЧЕСКАЯ СЕБЕСТ. СТОКИ 2019'!в</definedName>
    <definedName name="в_10">[0]!в</definedName>
    <definedName name="в_14" localSheetId="0">'ФАКТИЧЕСКАЯ СЕБЕСТ ВОДА 2019'!в</definedName>
    <definedName name="в_14" localSheetId="1">'ФАКТИЧЕСКАЯ СЕБЕСТ. СТОКИ 2019'!в</definedName>
    <definedName name="в_14">[0]!в</definedName>
    <definedName name="в_15" localSheetId="0">'ФАКТИЧЕСКАЯ СЕБЕСТ ВОДА 2019'!в</definedName>
    <definedName name="в_15" localSheetId="1">'ФАКТИЧЕСКАЯ СЕБЕСТ. СТОКИ 2019'!в</definedName>
    <definedName name="в_15">[0]!в</definedName>
    <definedName name="в_16" localSheetId="0">'ФАКТИЧЕСКАЯ СЕБЕСТ ВОДА 2019'!в</definedName>
    <definedName name="в_16" localSheetId="1">'ФАКТИЧЕСКАЯ СЕБЕСТ. СТОКИ 2019'!в</definedName>
    <definedName name="в_16">[0]!в</definedName>
    <definedName name="в_2" localSheetId="0">'ФАКТИЧЕСКАЯ СЕБЕСТ ВОДА 2019'!в</definedName>
    <definedName name="в_2" localSheetId="1">'ФАКТИЧЕСКАЯ СЕБЕСТ. СТОКИ 2019'!в</definedName>
    <definedName name="в_2">[0]!в</definedName>
    <definedName name="вааитььбблдшщщ">#N/A</definedName>
    <definedName name="вапроолдджюююююю">#N/A</definedName>
    <definedName name="выкапфвап">#REF!</definedName>
    <definedName name="гггггг" localSheetId="0">'[4]распределение январь по бухг.'!#REF!</definedName>
    <definedName name="гггггг" localSheetId="1">'[4]распределение январь по бухг.'!#REF!</definedName>
    <definedName name="гггггг">'[4]распределение январь по бухг.'!#REF!</definedName>
    <definedName name="гггггггггггггггггг" localSheetId="0">[4]расшифровка!#REF!</definedName>
    <definedName name="гггггггггггггггггг" localSheetId="1">[4]расшифровка!#REF!</definedName>
    <definedName name="гггггггггггггггггг">[4]расшифровка!#REF!</definedName>
    <definedName name="дапвеункее">#N/A</definedName>
    <definedName name="дголь" localSheetId="0">'ФАКТИЧЕСКАЯ СЕБЕСТ ВОДА 2019'!_Pi3</definedName>
    <definedName name="дголь" localSheetId="1">'ФАКТИЧЕСКАЯ СЕБЕСТ. СТОКИ 2019'!_Pi3</definedName>
    <definedName name="дголь">[0]!_Pi3</definedName>
    <definedName name="дголь_13" localSheetId="0">'ФАКТИЧЕСКАЯ СЕБЕСТ ВОДА 2019'!_Pi3</definedName>
    <definedName name="дголь_13" localSheetId="1">'ФАКТИЧЕСКАЯ СЕБЕСТ. СТОКИ 2019'!_Pi3</definedName>
    <definedName name="дголь_13">[0]!_Pi3</definedName>
    <definedName name="ддллоогггггггггггг">#N/A</definedName>
    <definedName name="длгоор" localSheetId="0">'ФАКТИЧЕСКАЯ СЕБЕСТ ВОДА 2019'!_Pi5</definedName>
    <definedName name="длгоор" localSheetId="1">'ФАКТИЧЕСКАЯ СЕБЕСТ. СТОКИ 2019'!_Pi5</definedName>
    <definedName name="длгоор">[0]!_Pi5</definedName>
    <definedName name="длгоор_13" localSheetId="0">'ФАКТИЧЕСКАЯ СЕБЕСТ ВОДА 2019'!_Pi5</definedName>
    <definedName name="длгоор_13" localSheetId="1">'ФАКТИЧЕСКАЯ СЕБЕСТ. СТОКИ 2019'!_Pi5</definedName>
    <definedName name="длгоор_13">[0]!_Pi5</definedName>
    <definedName name="длгоор_2" localSheetId="0">'ФАКТИЧЕСКАЯ СЕБЕСТ ВОДА 2019'!_Pi5</definedName>
    <definedName name="длгоор_2" localSheetId="1">'ФАКТИЧЕСКАЯ СЕБЕСТ. СТОКИ 2019'!_Pi5</definedName>
    <definedName name="длгоор_2">[0]!_Pi5</definedName>
    <definedName name="дллллл" localSheetId="0">'ФАКТИЧЕСКАЯ СЕБЕСТ ВОДА 2019'!_Pi3</definedName>
    <definedName name="дллллл" localSheetId="1">'ФАКТИЧЕСКАЯ СЕБЕСТ. СТОКИ 2019'!_Pi3</definedName>
    <definedName name="дллллл">[0]!_Pi3</definedName>
    <definedName name="дллллл_13" localSheetId="0">'ФАКТИЧЕСКАЯ СЕБЕСТ ВОДА 2019'!_Pi3</definedName>
    <definedName name="дллллл_13" localSheetId="1">'ФАКТИЧЕСКАЯ СЕБЕСТ. СТОКИ 2019'!_Pi3</definedName>
    <definedName name="дллллл_13">[0]!_Pi3</definedName>
    <definedName name="дллллл_2" localSheetId="0">'ФАКТИЧЕСКАЯ СЕБЕСТ ВОДА 2019'!_Pi3</definedName>
    <definedName name="дллллл_2" localSheetId="1">'ФАКТИЧЕСКАЯ СЕБЕСТ. СТОКИ 2019'!_Pi3</definedName>
    <definedName name="дллллл_2">[0]!_Pi3</definedName>
    <definedName name="длллоо">#REF!</definedName>
    <definedName name="длллоо_13">#REF!</definedName>
    <definedName name="имя" localSheetId="0">'ФАКТИЧЕСКАЯ СЕБЕСТ ВОДА 2019'!_Pi2</definedName>
    <definedName name="имя" localSheetId="1">'ФАКТИЧЕСКАЯ СЕБЕСТ. СТОКИ 2019'!_Pi2</definedName>
    <definedName name="имя">[0]!_Pi2</definedName>
    <definedName name="имя1" localSheetId="0">'ФАКТИЧЕСКАЯ СЕБЕСТ ВОДА 2019'!_Pi2</definedName>
    <definedName name="имя1" localSheetId="1">'ФАКТИЧЕСКАЯ СЕБЕСТ. СТОКИ 2019'!_Pi2</definedName>
    <definedName name="имя1">_Pi2</definedName>
    <definedName name="ипрнотьлгггг">#N/A</definedName>
    <definedName name="испаекроггш">#N/A</definedName>
    <definedName name="итроннгггг">[8]Нормат!$J$23</definedName>
    <definedName name="итрооогнгггг">#REF!</definedName>
    <definedName name="итрроггнроооооооо">#N/A</definedName>
    <definedName name="итррогнприиии">#N/A</definedName>
    <definedName name="итрроннгшлдбб">#N/A</definedName>
    <definedName name="итррр">[8]Нормат!$J$12</definedName>
    <definedName name="йцуукен">#N/A</definedName>
    <definedName name="коррект" localSheetId="0">#N/A</definedName>
    <definedName name="коррект" localSheetId="1">#N/A</definedName>
    <definedName name="коррект">коррект</definedName>
    <definedName name="коррект_10" localSheetId="0">'ФАКТИЧЕСКАЯ СЕБЕСТ ВОДА 2019'!коррект</definedName>
    <definedName name="коррект_10" localSheetId="1">'ФАКТИЧЕСКАЯ СЕБЕСТ. СТОКИ 2019'!коррект</definedName>
    <definedName name="коррект_10">[0]!коррект</definedName>
    <definedName name="коррект_14" localSheetId="0">'ФАКТИЧЕСКАЯ СЕБЕСТ ВОДА 2019'!коррект</definedName>
    <definedName name="коррект_14" localSheetId="1">'ФАКТИЧЕСКАЯ СЕБЕСТ. СТОКИ 2019'!коррект</definedName>
    <definedName name="коррект_14">[0]!коррект</definedName>
    <definedName name="коррект_15" localSheetId="0">'ФАКТИЧЕСКАЯ СЕБЕСТ ВОДА 2019'!коррект</definedName>
    <definedName name="коррект_15" localSheetId="1">'ФАКТИЧЕСКАЯ СЕБЕСТ. СТОКИ 2019'!коррект</definedName>
    <definedName name="коррект_15">[0]!коррект</definedName>
    <definedName name="коррект_16" localSheetId="0">'ФАКТИЧЕСКАЯ СЕБЕСТ ВОДА 2019'!коррект</definedName>
    <definedName name="коррект_16" localSheetId="1">'ФАКТИЧЕСКАЯ СЕБЕСТ. СТОКИ 2019'!коррект</definedName>
    <definedName name="коррект_16">[0]!коррект</definedName>
    <definedName name="коррект_2" localSheetId="0">'ФАКТИЧЕСКАЯ СЕБЕСТ ВОДА 2019'!коррект</definedName>
    <definedName name="коррект_2" localSheetId="1">'ФАКТИЧЕСКАЯ СЕБЕСТ. СТОКИ 2019'!коррект</definedName>
    <definedName name="коррект_2">[0]!коррект</definedName>
    <definedName name="кууееерототтт">#N/A</definedName>
    <definedName name="лист" localSheetId="0">#N/A</definedName>
    <definedName name="лист" localSheetId="1">#N/A</definedName>
    <definedName name="лист">лист</definedName>
    <definedName name="лист_10" localSheetId="0">'ФАКТИЧЕСКАЯ СЕБЕСТ ВОДА 2019'!лист</definedName>
    <definedName name="лист_10" localSheetId="1">'ФАКТИЧЕСКАЯ СЕБЕСТ. СТОКИ 2019'!лист</definedName>
    <definedName name="лист_10">[0]!лист</definedName>
    <definedName name="лист_14" localSheetId="0">'ФАКТИЧЕСКАЯ СЕБЕСТ ВОДА 2019'!лист</definedName>
    <definedName name="лист_14" localSheetId="1">'ФАКТИЧЕСКАЯ СЕБЕСТ. СТОКИ 2019'!лист</definedName>
    <definedName name="лист_14">[0]!лист</definedName>
    <definedName name="лист_15" localSheetId="0">'ФАКТИЧЕСКАЯ СЕБЕСТ ВОДА 2019'!лист</definedName>
    <definedName name="лист_15" localSheetId="1">'ФАКТИЧЕСКАЯ СЕБЕСТ. СТОКИ 2019'!лист</definedName>
    <definedName name="лист_15">[0]!лист</definedName>
    <definedName name="лист_16" localSheetId="0">'ФАКТИЧЕСКАЯ СЕБЕСТ ВОДА 2019'!лист</definedName>
    <definedName name="лист_16" localSheetId="1">'ФАКТИЧЕСКАЯ СЕБЕСТ. СТОКИ 2019'!лист</definedName>
    <definedName name="лист_16">[0]!лист</definedName>
    <definedName name="лист_2" localSheetId="0">'ФАКТИЧЕСКАЯ СЕБЕСТ ВОДА 2019'!лист</definedName>
    <definedName name="лист_2" localSheetId="1">'ФАКТИЧЕСКАЯ СЕБЕСТ. СТОКИ 2019'!лист</definedName>
    <definedName name="лист_2">[0]!лист</definedName>
    <definedName name="лоекнукеущшбь">[9]Нормат!$J$23</definedName>
    <definedName name="лпоапкпвввввв">[10]Нормат!$J$23</definedName>
    <definedName name="мааппенннннннннннн">#N/A</definedName>
    <definedName name="маиттььббллл">#N/A</definedName>
    <definedName name="мапеенроооо">#REF!</definedName>
    <definedName name="мапппппппппп">#REF!</definedName>
    <definedName name="мипакенроггггг">#N/A</definedName>
    <definedName name="НАЛ" localSheetId="0">#N/A</definedName>
    <definedName name="НАЛ" localSheetId="1">#N/A</definedName>
    <definedName name="НАЛ">НАЛ</definedName>
    <definedName name="НАЛ_10" localSheetId="0">'ФАКТИЧЕСКАЯ СЕБЕСТ ВОДА 2019'!НАЛ</definedName>
    <definedName name="НАЛ_10" localSheetId="1">'ФАКТИЧЕСКАЯ СЕБЕСТ. СТОКИ 2019'!НАЛ</definedName>
    <definedName name="НАЛ_10">[0]!НАЛ</definedName>
    <definedName name="НАЛ_14" localSheetId="0">'ФАКТИЧЕСКАЯ СЕБЕСТ ВОДА 2019'!НАЛ</definedName>
    <definedName name="НАЛ_14" localSheetId="1">'ФАКТИЧЕСКАЯ СЕБЕСТ. СТОКИ 2019'!НАЛ</definedName>
    <definedName name="НАЛ_14">[0]!НАЛ</definedName>
    <definedName name="НАЛ_15" localSheetId="0">'ФАКТИЧЕСКАЯ СЕБЕСТ ВОДА 2019'!НАЛ</definedName>
    <definedName name="НАЛ_15" localSheetId="1">'ФАКТИЧЕСКАЯ СЕБЕСТ. СТОКИ 2019'!НАЛ</definedName>
    <definedName name="НАЛ_15">[0]!НАЛ</definedName>
    <definedName name="НАЛ_16" localSheetId="0">'ФАКТИЧЕСКАЯ СЕБЕСТ ВОДА 2019'!НАЛ</definedName>
    <definedName name="НАЛ_16" localSheetId="1">'ФАКТИЧЕСКАЯ СЕБЕСТ. СТОКИ 2019'!НАЛ</definedName>
    <definedName name="НАЛ_16">[0]!НАЛ</definedName>
    <definedName name="НАЛ_2" localSheetId="0">'ФАКТИЧЕСКАЯ СЕБЕСТ ВОДА 2019'!НАЛ</definedName>
    <definedName name="НАЛ_2" localSheetId="1">'ФАКТИЧЕСКАЯ СЕБЕСТ. СТОКИ 2019'!НАЛ</definedName>
    <definedName name="НАЛ_2">[0]!НАЛ</definedName>
    <definedName name="НАЛИЧКА" localSheetId="0">#N/A</definedName>
    <definedName name="НАЛИЧКА" localSheetId="1">#N/A</definedName>
    <definedName name="НАЛИЧКА">НАЛИЧКА</definedName>
    <definedName name="НАЛИЧКА_10" localSheetId="0">'ФАКТИЧЕСКАЯ СЕБЕСТ ВОДА 2019'!НАЛИЧКА</definedName>
    <definedName name="НАЛИЧКА_10" localSheetId="1">'ФАКТИЧЕСКАЯ СЕБЕСТ. СТОКИ 2019'!НАЛИЧКА</definedName>
    <definedName name="НАЛИЧКА_10">[0]!НАЛИЧКА</definedName>
    <definedName name="НАЛИЧКА_14" localSheetId="0">'ФАКТИЧЕСКАЯ СЕБЕСТ ВОДА 2019'!НАЛИЧКА</definedName>
    <definedName name="НАЛИЧКА_14" localSheetId="1">'ФАКТИЧЕСКАЯ СЕБЕСТ. СТОКИ 2019'!НАЛИЧКА</definedName>
    <definedName name="НАЛИЧКА_14">[0]!НАЛИЧКА</definedName>
    <definedName name="НАЛИЧКА_15" localSheetId="0">'ФАКТИЧЕСКАЯ СЕБЕСТ ВОДА 2019'!НАЛИЧКА</definedName>
    <definedName name="НАЛИЧКА_15" localSheetId="1">'ФАКТИЧЕСКАЯ СЕБЕСТ. СТОКИ 2019'!НАЛИЧКА</definedName>
    <definedName name="НАЛИЧКА_15">[0]!НАЛИЧКА</definedName>
    <definedName name="НАЛИЧКА_16" localSheetId="0">'ФАКТИЧЕСКАЯ СЕБЕСТ ВОДА 2019'!НАЛИЧКА</definedName>
    <definedName name="НАЛИЧКА_16" localSheetId="1">'ФАКТИЧЕСКАЯ СЕБЕСТ. СТОКИ 2019'!НАЛИЧКА</definedName>
    <definedName name="НАЛИЧКА_16">[0]!НАЛИЧКА</definedName>
    <definedName name="НАЛИЧКА_2" localSheetId="0">'ФАКТИЧЕСКАЯ СЕБЕСТ ВОДА 2019'!НАЛИЧКА</definedName>
    <definedName name="НАЛИЧКА_2" localSheetId="1">'ФАКТИЧЕСКАЯ СЕБЕСТ. СТОКИ 2019'!НАЛИЧКА</definedName>
    <definedName name="НАЛИЧКА_2">[0]!НАЛИЧКА</definedName>
    <definedName name="_xlnm.Print_Area" localSheetId="0">'ФАКТИЧЕСКАЯ СЕБЕСТ ВОДА 2019'!$A$1:$AN$85</definedName>
    <definedName name="_xlnm.Print_Area" localSheetId="1">'ФАКТИЧЕСКАЯ СЕБЕСТ. СТОКИ 2019'!$A$1:$GK$69</definedName>
    <definedName name="Объемы2">#REF!</definedName>
    <definedName name="Объемы2_13">#REF!</definedName>
    <definedName name="Объемы2_2">#REF!</definedName>
    <definedName name="олггшщзжжхх">#N/A</definedName>
    <definedName name="пае" localSheetId="0">#N/A</definedName>
    <definedName name="пае" localSheetId="1">#N/A</definedName>
    <definedName name="пае">пае</definedName>
    <definedName name="пае_10" localSheetId="0">'ФАКТИЧЕСКАЯ СЕБЕСТ ВОДА 2019'!пае</definedName>
    <definedName name="пае_10" localSheetId="1">'ФАКТИЧЕСКАЯ СЕБЕСТ. СТОКИ 2019'!пае</definedName>
    <definedName name="пае_10">[0]!пае</definedName>
    <definedName name="пае_14" localSheetId="0">'ФАКТИЧЕСКАЯ СЕБЕСТ ВОДА 2019'!пае</definedName>
    <definedName name="пае_14" localSheetId="1">'ФАКТИЧЕСКАЯ СЕБЕСТ. СТОКИ 2019'!пае</definedName>
    <definedName name="пае_14">[0]!пае</definedName>
    <definedName name="пае_15" localSheetId="0">'ФАКТИЧЕСКАЯ СЕБЕСТ ВОДА 2019'!пае</definedName>
    <definedName name="пае_15" localSheetId="1">'ФАКТИЧЕСКАЯ СЕБЕСТ. СТОКИ 2019'!пае</definedName>
    <definedName name="пае_15">[0]!пае</definedName>
    <definedName name="пае_16" localSheetId="0">'ФАКТИЧЕСКАЯ СЕБЕСТ ВОДА 2019'!пае</definedName>
    <definedName name="пае_16" localSheetId="1">'ФАКТИЧЕСКАЯ СЕБЕСТ. СТОКИ 2019'!пае</definedName>
    <definedName name="пае_16">[0]!пае</definedName>
    <definedName name="пае_2" localSheetId="0">'ФАКТИЧЕСКАЯ СЕБЕСТ ВОДА 2019'!пае</definedName>
    <definedName name="пае_2" localSheetId="1">'ФАКТИЧЕСКАЯ СЕБЕСТ. СТОКИ 2019'!пае</definedName>
    <definedName name="пае_2">[0]!пае</definedName>
    <definedName name="пимрн" localSheetId="0">'ФАКТИЧЕСКАЯ СЕБЕСТ ВОДА 2019'!_Pi2</definedName>
    <definedName name="пимрн" localSheetId="1">'ФАКТИЧЕСКАЯ СЕБЕСТ. СТОКИ 2019'!_Pi2</definedName>
    <definedName name="пимрн">[0]!_Pi2</definedName>
    <definedName name="пимрн_1" localSheetId="0">'ФАКТИЧЕСКАЯ СЕБЕСТ ВОДА 2019'!_Pi2</definedName>
    <definedName name="пимрн_1" localSheetId="1">'ФАКТИЧЕСКАЯ СЕБЕСТ. СТОКИ 2019'!_Pi2</definedName>
    <definedName name="пимрн_1">[0]!_Pi2</definedName>
    <definedName name="пимрн_13" localSheetId="0">'ФАКТИЧЕСКАЯ СЕБЕСТ ВОДА 2019'!_Pi2</definedName>
    <definedName name="пимрн_13" localSheetId="1">'ФАКТИЧЕСКАЯ СЕБЕСТ. СТОКИ 2019'!_Pi2</definedName>
    <definedName name="пимрн_13">[0]!_Pi2</definedName>
    <definedName name="пимрн_2" localSheetId="0">'ФАКТИЧЕСКАЯ СЕБЕСТ ВОДА 2019'!_Pi2</definedName>
    <definedName name="пимрн_2" localSheetId="1">'ФАКТИЧЕСКАЯ СЕБЕСТ. СТОКИ 2019'!_Pi2</definedName>
    <definedName name="пимрн_2">[0]!_Pi2</definedName>
    <definedName name="про" localSheetId="0">#N/A</definedName>
    <definedName name="про" localSheetId="1">#N/A</definedName>
    <definedName name="про">про</definedName>
    <definedName name="про_10" localSheetId="0">'ФАКТИЧЕСКАЯ СЕБЕСТ ВОДА 2019'!про</definedName>
    <definedName name="про_10" localSheetId="1">'ФАКТИЧЕСКАЯ СЕБЕСТ. СТОКИ 2019'!про</definedName>
    <definedName name="про_10">[0]!про</definedName>
    <definedName name="про_14" localSheetId="0">'ФАКТИЧЕСКАЯ СЕБЕСТ ВОДА 2019'!про</definedName>
    <definedName name="про_14" localSheetId="1">'ФАКТИЧЕСКАЯ СЕБЕСТ. СТОКИ 2019'!про</definedName>
    <definedName name="про_14">[0]!про</definedName>
    <definedName name="про_15" localSheetId="0">'ФАКТИЧЕСКАЯ СЕБЕСТ ВОДА 2019'!про</definedName>
    <definedName name="про_15" localSheetId="1">'ФАКТИЧЕСКАЯ СЕБЕСТ. СТОКИ 2019'!про</definedName>
    <definedName name="про_15">[0]!про</definedName>
    <definedName name="про_16" localSheetId="0">'ФАКТИЧЕСКАЯ СЕБЕСТ ВОДА 2019'!про</definedName>
    <definedName name="про_16" localSheetId="1">'ФАКТИЧЕСКАЯ СЕБЕСТ. СТОКИ 2019'!про</definedName>
    <definedName name="про_16">[0]!про</definedName>
    <definedName name="про_2" localSheetId="0">'ФАКТИЧЕСКАЯ СЕБЕСТ ВОДА 2019'!про</definedName>
    <definedName name="про_2" localSheetId="1">'ФАКТИЧЕСКАЯ СЕБЕСТ. СТОКИ 2019'!про</definedName>
    <definedName name="про_2">[0]!про</definedName>
    <definedName name="р7" localSheetId="0">#N/A</definedName>
    <definedName name="р7" localSheetId="1">#N/A</definedName>
    <definedName name="р7">р7</definedName>
    <definedName name="р7_10" localSheetId="0">'ФАКТИЧЕСКАЯ СЕБЕСТ ВОДА 2019'!р7</definedName>
    <definedName name="р7_10" localSheetId="1">'ФАКТИЧЕСКАЯ СЕБЕСТ. СТОКИ 2019'!р7</definedName>
    <definedName name="р7_10">[0]!р7</definedName>
    <definedName name="р7_14" localSheetId="0">'ФАКТИЧЕСКАЯ СЕБЕСТ ВОДА 2019'!р7</definedName>
    <definedName name="р7_14" localSheetId="1">'ФАКТИЧЕСКАЯ СЕБЕСТ. СТОКИ 2019'!р7</definedName>
    <definedName name="р7_14">[0]!р7</definedName>
    <definedName name="р7_15" localSheetId="0">'ФАКТИЧЕСКАЯ СЕБЕСТ ВОДА 2019'!р7</definedName>
    <definedName name="р7_15" localSheetId="1">'ФАКТИЧЕСКАЯ СЕБЕСТ. СТОКИ 2019'!р7</definedName>
    <definedName name="р7_15">[0]!р7</definedName>
    <definedName name="р7_16" localSheetId="0">'ФАКТИЧЕСКАЯ СЕБЕСТ ВОДА 2019'!р7</definedName>
    <definedName name="р7_16" localSheetId="1">'ФАКТИЧЕСКАЯ СЕБЕСТ. СТОКИ 2019'!р7</definedName>
    <definedName name="р7_16">[0]!р7</definedName>
    <definedName name="р7_2" localSheetId="0">'ФАКТИЧЕСКАЯ СЕБЕСТ ВОДА 2019'!р7</definedName>
    <definedName name="р7_2" localSheetId="1">'ФАКТИЧЕСКАЯ СЕБЕСТ. СТОКИ 2019'!р7</definedName>
    <definedName name="р7_2">[0]!р7</definedName>
    <definedName name="р71" localSheetId="0">#N/A</definedName>
    <definedName name="р71" localSheetId="1">#N/A</definedName>
    <definedName name="р71">р71</definedName>
    <definedName name="р71_10" localSheetId="0">'ФАКТИЧЕСКАЯ СЕБЕСТ ВОДА 2019'!р71</definedName>
    <definedName name="р71_10" localSheetId="1">'ФАКТИЧЕСКАЯ СЕБЕСТ. СТОКИ 2019'!р71</definedName>
    <definedName name="р71_10">[0]!р71</definedName>
    <definedName name="р71_14" localSheetId="0">'ФАКТИЧЕСКАЯ СЕБЕСТ ВОДА 2019'!р71</definedName>
    <definedName name="р71_14" localSheetId="1">'ФАКТИЧЕСКАЯ СЕБЕСТ. СТОКИ 2019'!р71</definedName>
    <definedName name="р71_14">[0]!р71</definedName>
    <definedName name="р71_15" localSheetId="0">'ФАКТИЧЕСКАЯ СЕБЕСТ ВОДА 2019'!р71</definedName>
    <definedName name="р71_15" localSheetId="1">'ФАКТИЧЕСКАЯ СЕБЕСТ. СТОКИ 2019'!р71</definedName>
    <definedName name="р71_15">[0]!р71</definedName>
    <definedName name="р71_16" localSheetId="0">'ФАКТИЧЕСКАЯ СЕБЕСТ ВОДА 2019'!р71</definedName>
    <definedName name="р71_16" localSheetId="1">'ФАКТИЧЕСКАЯ СЕБЕСТ. СТОКИ 2019'!р71</definedName>
    <definedName name="р71_16">[0]!р71</definedName>
    <definedName name="р71_2" localSheetId="0">'ФАКТИЧЕСКАЯ СЕБЕСТ ВОДА 2019'!р71</definedName>
    <definedName name="р71_2" localSheetId="1">'ФАКТИЧЕСКАЯ СЕБЕСТ. СТОКИ 2019'!р71</definedName>
    <definedName name="р71_2">[0]!р71</definedName>
    <definedName name="ра71" localSheetId="0">#N/A</definedName>
    <definedName name="ра71" localSheetId="1">#N/A</definedName>
    <definedName name="ра71">ра71</definedName>
    <definedName name="ра71_10" localSheetId="0">'ФАКТИЧЕСКАЯ СЕБЕСТ ВОДА 2019'!ра71</definedName>
    <definedName name="ра71_10" localSheetId="1">'ФАКТИЧЕСКАЯ СЕБЕСТ. СТОКИ 2019'!ра71</definedName>
    <definedName name="ра71_10">[0]!ра71</definedName>
    <definedName name="ра71_14" localSheetId="0">'ФАКТИЧЕСКАЯ СЕБЕСТ ВОДА 2019'!ра71</definedName>
    <definedName name="ра71_14" localSheetId="1">'ФАКТИЧЕСКАЯ СЕБЕСТ. СТОКИ 2019'!ра71</definedName>
    <definedName name="ра71_14">[0]!ра71</definedName>
    <definedName name="ра71_15" localSheetId="0">'ФАКТИЧЕСКАЯ СЕБЕСТ ВОДА 2019'!ра71</definedName>
    <definedName name="ра71_15" localSheetId="1">'ФАКТИЧЕСКАЯ СЕБЕСТ. СТОКИ 2019'!ра71</definedName>
    <definedName name="ра71_15">[0]!ра71</definedName>
    <definedName name="ра71_16" localSheetId="0">'ФАКТИЧЕСКАЯ СЕБЕСТ ВОДА 2019'!ра71</definedName>
    <definedName name="ра71_16" localSheetId="1">'ФАКТИЧЕСКАЯ СЕБЕСТ. СТОКИ 2019'!ра71</definedName>
    <definedName name="ра71_16">[0]!ра71</definedName>
    <definedName name="ра71_2" localSheetId="0">'ФАКТИЧЕСКАЯ СЕБЕСТ ВОДА 2019'!ра71</definedName>
    <definedName name="ра71_2" localSheetId="1">'ФАКТИЧЕСКАЯ СЕБЕСТ. СТОКИ 2019'!ра71</definedName>
    <definedName name="ра71_2">[0]!ра71</definedName>
    <definedName name="РТВ" localSheetId="0">[11]Нормат!$J$12</definedName>
    <definedName name="РТВ" localSheetId="1">[11]Нормат!$J$12</definedName>
    <definedName name="РТВ">[11]Нормат!$J$12</definedName>
    <definedName name="РТВ_10">[8]Нормат!$J$12</definedName>
    <definedName name="РТВ_12">[12]Нормат!$J$12</definedName>
    <definedName name="РТВ_13">[12]Нормат!$J$12</definedName>
    <definedName name="РТВ_14">[8]Нормат!$J$12</definedName>
    <definedName name="РТВ_15">[8]Нормат!$J$12</definedName>
    <definedName name="РТВ_16">[8]Нормат!$J$12</definedName>
    <definedName name="РТВ_2">[8]Нормат!$J$12</definedName>
    <definedName name="РТВ_201" localSheetId="0">[11]Нормат!$J$23</definedName>
    <definedName name="РТВ_201" localSheetId="1">[11]Нормат!$J$23</definedName>
    <definedName name="РТВ_201">[11]Нормат!$J$23</definedName>
    <definedName name="РТВ_201_10">[8]Нормат!$J$23</definedName>
    <definedName name="РТВ_201_12">[12]Нормат!$J$23</definedName>
    <definedName name="РТВ_201_13">[12]Нормат!$J$23</definedName>
    <definedName name="РТВ_201_14">[8]Нормат!$J$23</definedName>
    <definedName name="РТВ_201_15">[8]Нормат!$J$23</definedName>
    <definedName name="РТВ_201_16">[8]Нормат!$J$23</definedName>
    <definedName name="РТВ_201_2">[8]Нормат!$J$23</definedName>
    <definedName name="РТВ_201_24" localSheetId="0">[13]Нормат!$J$23</definedName>
    <definedName name="РТВ_201_24" localSheetId="1">[13]Нормат!$J$23</definedName>
    <definedName name="РТВ_201_24">[13]Нормат!$J$23</definedName>
    <definedName name="РТВ_201_25" localSheetId="0">[14]Нормат!$J$23</definedName>
    <definedName name="РТВ_201_25" localSheetId="1">[14]Нормат!$J$23</definedName>
    <definedName name="РТВ_201_25">[14]Нормат!$J$23</definedName>
    <definedName name="РТВ_201_3" localSheetId="0">[15]Нормат!$J$23</definedName>
    <definedName name="РТВ_201_3" localSheetId="1">[15]Нормат!$J$23</definedName>
    <definedName name="РТВ_201_3">[15]Нормат!$J$23</definedName>
    <definedName name="РТВ_201_4">[10]Нормат!$J$23</definedName>
    <definedName name="РТВ_201_5">[9]Нормат!$J$23</definedName>
    <definedName name="РТВ_201_59" localSheetId="0">[16]Нормат!$J$23</definedName>
    <definedName name="РТВ_201_59" localSheetId="1">[16]Нормат!$J$23</definedName>
    <definedName name="РТВ_201_59">[16]Нормат!$J$23</definedName>
    <definedName name="РТВ_201_59_10">[17]Нормат!$J$23</definedName>
    <definedName name="РТВ_201_59_14">[17]Нормат!$J$23</definedName>
    <definedName name="РТВ_201_59_15">[17]Нормат!$J$23</definedName>
    <definedName name="РТВ_201_59_16">[17]Нормат!$J$23</definedName>
    <definedName name="РТВ_201_59_2">[17]Нормат!$J$23</definedName>
    <definedName name="РТВ_201_6" localSheetId="0">[18]Нормат!$J$23</definedName>
    <definedName name="РТВ_201_6" localSheetId="1">[18]Нормат!$J$23</definedName>
    <definedName name="РТВ_201_6">[18]Нормат!$J$23</definedName>
    <definedName name="РТВ_201_60" localSheetId="0">[16]Нормат!$J$23</definedName>
    <definedName name="РТВ_201_60" localSheetId="1">[16]Нормат!$J$23</definedName>
    <definedName name="РТВ_201_60">[16]Нормат!$J$23</definedName>
    <definedName name="РТВ_201_60_10">[17]Нормат!$J$23</definedName>
    <definedName name="РТВ_201_60_14">[17]Нормат!$J$23</definedName>
    <definedName name="РТВ_201_60_15">[17]Нормат!$J$23</definedName>
    <definedName name="РТВ_201_60_16">[17]Нормат!$J$23</definedName>
    <definedName name="РТВ_201_60_2">[17]Нормат!$J$23</definedName>
    <definedName name="РТВ_201_7">[9]Нормат!$J$23</definedName>
    <definedName name="РТВ_201_72" localSheetId="0">[11]Нормат!$J$23</definedName>
    <definedName name="РТВ_201_72" localSheetId="1">[11]Нормат!$J$23</definedName>
    <definedName name="РТВ_201_72">[11]Нормат!$J$23</definedName>
    <definedName name="РТВ_201_72_10">[8]Нормат!$J$23</definedName>
    <definedName name="РТВ_201_72_14">[8]Нормат!$J$23</definedName>
    <definedName name="РТВ_201_72_15">[8]Нормат!$J$23</definedName>
    <definedName name="РТВ_201_72_16">[8]Нормат!$J$23</definedName>
    <definedName name="РТВ_201_72_2">[8]Нормат!$J$23</definedName>
    <definedName name="РТВ_201_8">[9]Нормат!$J$23</definedName>
    <definedName name="РТВ_201_9">[9]Нормат!$J$23</definedName>
    <definedName name="РТВ_24" localSheetId="0">[13]Нормат!$J$12</definedName>
    <definedName name="РТВ_24" localSheetId="1">[13]Нормат!$J$12</definedName>
    <definedName name="РТВ_24">[13]Нормат!$J$12</definedName>
    <definedName name="РТВ_25" localSheetId="0">[14]Нормат!$J$12</definedName>
    <definedName name="РТВ_25" localSheetId="1">[14]Нормат!$J$12</definedName>
    <definedName name="РТВ_25">[14]Нормат!$J$12</definedName>
    <definedName name="РТВ_3" localSheetId="0">[15]Нормат!$J$12</definedName>
    <definedName name="РТВ_3" localSheetId="1">[15]Нормат!$J$12</definedName>
    <definedName name="РТВ_3">[15]Нормат!$J$12</definedName>
    <definedName name="РТВ_4">[10]Нормат!$J$12</definedName>
    <definedName name="РТВ_5">[9]Нормат!$J$12</definedName>
    <definedName name="РТВ_59" localSheetId="0">[16]Нормат!$J$12</definedName>
    <definedName name="РТВ_59" localSheetId="1">[16]Нормат!$J$12</definedName>
    <definedName name="РТВ_59">[16]Нормат!$J$12</definedName>
    <definedName name="РТВ_59_10">[17]Нормат!$J$12</definedName>
    <definedName name="РТВ_59_14">[17]Нормат!$J$12</definedName>
    <definedName name="РТВ_59_15">[17]Нормат!$J$12</definedName>
    <definedName name="РТВ_59_16">[17]Нормат!$J$12</definedName>
    <definedName name="РТВ_59_2">[17]Нормат!$J$12</definedName>
    <definedName name="РТВ_6" localSheetId="0">[18]Нормат!$J$12</definedName>
    <definedName name="РТВ_6" localSheetId="1">[18]Нормат!$J$12</definedName>
    <definedName name="РТВ_6">[18]Нормат!$J$12</definedName>
    <definedName name="РТВ_60" localSheetId="0">[16]Нормат!$J$12</definedName>
    <definedName name="РТВ_60" localSheetId="1">[16]Нормат!$J$12</definedName>
    <definedName name="РТВ_60">[16]Нормат!$J$12</definedName>
    <definedName name="РТВ_60_10">[17]Нормат!$J$12</definedName>
    <definedName name="РТВ_60_14">[17]Нормат!$J$12</definedName>
    <definedName name="РТВ_60_15">[17]Нормат!$J$12</definedName>
    <definedName name="РТВ_60_16">[17]Нормат!$J$12</definedName>
    <definedName name="РТВ_60_2">[17]Нормат!$J$12</definedName>
    <definedName name="РТВ_7">[9]Нормат!$J$12</definedName>
    <definedName name="РТВ_72" localSheetId="0">[11]Нормат!$J$12</definedName>
    <definedName name="РТВ_72" localSheetId="1">[11]Нормат!$J$12</definedName>
    <definedName name="РТВ_72">[11]Нормат!$J$12</definedName>
    <definedName name="РТВ_72_10">[8]Нормат!$J$12</definedName>
    <definedName name="РТВ_72_14">[8]Нормат!$J$12</definedName>
    <definedName name="РТВ_72_15">[8]Нормат!$J$12</definedName>
    <definedName name="РТВ_72_16">[8]Нормат!$J$12</definedName>
    <definedName name="РТВ_72_2">[8]Нормат!$J$12</definedName>
    <definedName name="РТВ_8">[9]Нормат!$J$12</definedName>
    <definedName name="РТВ_9">[9]Нормат!$J$12</definedName>
    <definedName name="смитронгглллльббб">#REF!</definedName>
    <definedName name="сммаапеенннннн">#N/A</definedName>
    <definedName name="спсп" localSheetId="0">'ФАКТИЧЕСКАЯ СЕБЕСТ ВОДА 2019'!_Pi1</definedName>
    <definedName name="спсп" localSheetId="1">'ФАКТИЧЕСКАЯ СЕБЕСТ. СТОКИ 2019'!_Pi1</definedName>
    <definedName name="спсп">[0]!_Pi1</definedName>
    <definedName name="спсп_1" localSheetId="0">'ФАКТИЧЕСКАЯ СЕБЕСТ ВОДА 2019'!_Pi1</definedName>
    <definedName name="спсп_1" localSheetId="1">'ФАКТИЧЕСКАЯ СЕБЕСТ. СТОКИ 2019'!_Pi1</definedName>
    <definedName name="спсп_1">[0]!_Pi1</definedName>
    <definedName name="спсп_13" localSheetId="0">'ФАКТИЧЕСКАЯ СЕБЕСТ ВОДА 2019'!_Pi1</definedName>
    <definedName name="спсп_13" localSheetId="1">'ФАКТИЧЕСКАЯ СЕБЕСТ. СТОКИ 2019'!_Pi1</definedName>
    <definedName name="спсп_13">[0]!_Pi1</definedName>
    <definedName name="спсп_2" localSheetId="0">'ФАКТИЧЕСКАЯ СЕБЕСТ ВОДА 2019'!_Pi1</definedName>
    <definedName name="спсп_2" localSheetId="1">'ФАКТИЧЕСКАЯ СЕБЕСТ. СТОКИ 2019'!_Pi1</definedName>
    <definedName name="спсп_2">[0]!_Pi1</definedName>
    <definedName name="тарифы" localSheetId="0">'ФАКТИЧЕСКАЯ СЕБЕСТ ВОДА 2019'!_Pi3</definedName>
    <definedName name="тарифы" localSheetId="1">'ФАКТИЧЕСКАЯ СЕБЕСТ. СТОКИ 2019'!_Pi3</definedName>
    <definedName name="тарифы">[0]!_Pi3</definedName>
    <definedName name="тарифы_1" localSheetId="0">'ФАКТИЧЕСКАЯ СЕБЕСТ ВОДА 2019'!_Pi3</definedName>
    <definedName name="тарифы_1" localSheetId="1">'ФАКТИЧЕСКАЯ СЕБЕСТ. СТОКИ 2019'!_Pi3</definedName>
    <definedName name="тарифы_1">[0]!_Pi3</definedName>
    <definedName name="тарифы_13" localSheetId="0">'ФАКТИЧЕСКАЯ СЕБЕСТ ВОДА 2019'!_Pi3</definedName>
    <definedName name="тарифы_13" localSheetId="1">'ФАКТИЧЕСКАЯ СЕБЕСТ. СТОКИ 2019'!_Pi3</definedName>
    <definedName name="тарифы_13">[0]!_Pi3</definedName>
    <definedName name="тарифы_2" localSheetId="0">'ФАКТИЧЕСКАЯ СЕБЕСТ ВОДА 2019'!_Pi3</definedName>
    <definedName name="тарифы_2" localSheetId="1">'ФАКТИЧЕСКАЯ СЕБЕСТ. СТОКИ 2019'!_Pi3</definedName>
    <definedName name="тарифы_2">[0]!_Pi3</definedName>
    <definedName name="тир" localSheetId="0">'[4]распределение январь по бухг.'!#REF!</definedName>
    <definedName name="тир" localSheetId="1">'[4]распределение январь по бухг.'!#REF!</definedName>
    <definedName name="тир">'[4]распределение январь по бухг.'!#REF!</definedName>
    <definedName name="тирчсвакеппрннгг">#N/A</definedName>
    <definedName name="тиьолббддщщшшшш">#N/A</definedName>
    <definedName name="тмпаекннг">#N/A</definedName>
    <definedName name="тпоанв">[9]Нормат!$J$23</definedName>
    <definedName name="тпп">#REF!</definedName>
    <definedName name="тпп_1">#REF!</definedName>
    <definedName name="тпп_13">#REF!</definedName>
    <definedName name="тпп_2">#REF!</definedName>
    <definedName name="тпроггнгнноллл">#N/A</definedName>
    <definedName name="тсимапкееенннннннн">#N/A</definedName>
    <definedName name="тьбюэжхзззз">#N/A</definedName>
    <definedName name="тьоогнррепеппп">#N/A</definedName>
    <definedName name="тьоррннгггоооооо">#N/A</definedName>
    <definedName name="фыцйувввв">#N/A</definedName>
    <definedName name="ц" localSheetId="0">#N/A</definedName>
    <definedName name="ц" localSheetId="1">#N/A</definedName>
    <definedName name="ц">ц</definedName>
    <definedName name="ц_10" localSheetId="0">'ФАКТИЧЕСКАЯ СЕБЕСТ ВОДА 2019'!ц</definedName>
    <definedName name="ц_10" localSheetId="1">'ФАКТИЧЕСКАЯ СЕБЕСТ. СТОКИ 2019'!ц</definedName>
    <definedName name="ц_10">[0]!ц</definedName>
    <definedName name="ц_14" localSheetId="0">'ФАКТИЧЕСКАЯ СЕБЕСТ ВОДА 2019'!ц</definedName>
    <definedName name="ц_14" localSheetId="1">'ФАКТИЧЕСКАЯ СЕБЕСТ. СТОКИ 2019'!ц</definedName>
    <definedName name="ц_14">[0]!ц</definedName>
    <definedName name="ц_15" localSheetId="0">'ФАКТИЧЕСКАЯ СЕБЕСТ ВОДА 2019'!ц</definedName>
    <definedName name="ц_15" localSheetId="1">'ФАКТИЧЕСКАЯ СЕБЕСТ. СТОКИ 2019'!ц</definedName>
    <definedName name="ц_15">[0]!ц</definedName>
    <definedName name="ц_16" localSheetId="0">'ФАКТИЧЕСКАЯ СЕБЕСТ ВОДА 2019'!ц</definedName>
    <definedName name="ц_16" localSheetId="1">'ФАКТИЧЕСКАЯ СЕБЕСТ. СТОКИ 2019'!ц</definedName>
    <definedName name="ц_16">[0]!ц</definedName>
    <definedName name="ц_2" localSheetId="0">'ФАКТИЧЕСКАЯ СЕБЕСТ ВОДА 2019'!ц</definedName>
    <definedName name="ц_2" localSheetId="1">'ФАКТИЧЕСКАЯ СЕБЕСТ. СТОКИ 2019'!ц</definedName>
    <definedName name="ц_2">[0]!ц</definedName>
    <definedName name="цу">#REF!</definedName>
    <definedName name="чсваакеппрроо">#N/A</definedName>
    <definedName name="чяыйфцуккееенен" localSheetId="0">[5]Прибыль1!#REF!</definedName>
    <definedName name="чяыйфцуккееенен" localSheetId="1">[5]Прибыль1!#REF!</definedName>
    <definedName name="чяыйфцуккееенен">[5]Прибыль1!#REF!</definedName>
    <definedName name="ш" localSheetId="0">'ФАКТИЧЕСКАЯ СЕБЕСТ ВОДА 2019'!про</definedName>
    <definedName name="ш" localSheetId="1">'ФАКТИЧЕСКАЯ СЕБЕСТ. СТОКИ 2019'!про</definedName>
    <definedName name="ш">[0]!про</definedName>
    <definedName name="ьблддююююю">#N/A</definedName>
    <definedName name="ьблогрнппппппппп">#N/A</definedName>
    <definedName name="ьорртттттттттроонн">#N/A</definedName>
    <definedName name="ьтбблдддддддддд">#N/A</definedName>
    <definedName name="ьтблдшщ">#N/A</definedName>
    <definedName name="яфыыыыыыыыт">#N/A</definedName>
  </definedNames>
  <calcPr calcId="152511"/>
</workbook>
</file>

<file path=xl/calcChain.xml><?xml version="1.0" encoding="utf-8"?>
<calcChain xmlns="http://schemas.openxmlformats.org/spreadsheetml/2006/main">
  <c r="FT80" i="3" l="1"/>
  <c r="FH80" i="3"/>
  <c r="EY80" i="3"/>
  <c r="EP80" i="3"/>
  <c r="FQ80" i="3" s="1"/>
  <c r="EG80" i="3"/>
  <c r="GF80" i="3" s="1"/>
  <c r="DU80" i="3"/>
  <c r="DI80" i="3"/>
  <c r="CZ80" i="3"/>
  <c r="DR80" i="3" s="1"/>
  <c r="CQ80" i="3"/>
  <c r="BV80" i="3"/>
  <c r="BJ80" i="3"/>
  <c r="BA80" i="3"/>
  <c r="AR80" i="3"/>
  <c r="BS80" i="3" s="1"/>
  <c r="AI80" i="3"/>
  <c r="CH80" i="3" s="1"/>
  <c r="W80" i="3"/>
  <c r="N80" i="3"/>
  <c r="AF80" i="3" s="1"/>
  <c r="E80" i="3"/>
  <c r="B80" i="3"/>
  <c r="FT79" i="3"/>
  <c r="FH79" i="3"/>
  <c r="EY79" i="3"/>
  <c r="EP79" i="3"/>
  <c r="FQ79" i="3" s="1"/>
  <c r="DU79" i="3"/>
  <c r="DU78" i="3" s="1"/>
  <c r="DI79" i="3"/>
  <c r="CZ79" i="3"/>
  <c r="DR79" i="3" s="1"/>
  <c r="CQ79" i="3"/>
  <c r="CH79" i="3"/>
  <c r="EG79" i="3" s="1"/>
  <c r="BV79" i="3"/>
  <c r="BJ79" i="3"/>
  <c r="BA79" i="3"/>
  <c r="AR79" i="3"/>
  <c r="BS79" i="3" s="1"/>
  <c r="AI79" i="3"/>
  <c r="W79" i="3"/>
  <c r="N79" i="3"/>
  <c r="AF79" i="3" s="1"/>
  <c r="K79" i="3"/>
  <c r="E79" i="3"/>
  <c r="B79" i="3"/>
  <c r="FT78" i="3"/>
  <c r="FK78" i="3"/>
  <c r="FH78" i="3"/>
  <c r="FB78" i="3"/>
  <c r="EY78" i="3"/>
  <c r="ES78" i="3"/>
  <c r="EP78" i="3"/>
  <c r="DL78" i="3"/>
  <c r="DI78" i="3"/>
  <c r="DC78" i="3"/>
  <c r="CZ78" i="3"/>
  <c r="CT78" i="3"/>
  <c r="CQ78" i="3"/>
  <c r="CH78" i="3"/>
  <c r="BV78" i="3"/>
  <c r="BM78" i="3"/>
  <c r="BJ78" i="3"/>
  <c r="BD78" i="3"/>
  <c r="BA78" i="3"/>
  <c r="AU78" i="3"/>
  <c r="AR78" i="3"/>
  <c r="AI78" i="3"/>
  <c r="Z78" i="3"/>
  <c r="W78" i="3"/>
  <c r="Q78" i="3"/>
  <c r="N78" i="3"/>
  <c r="H78" i="3"/>
  <c r="E78" i="3"/>
  <c r="B78" i="3"/>
  <c r="FV73" i="3"/>
  <c r="FU73" i="3"/>
  <c r="FS73" i="3"/>
  <c r="FR73" i="3"/>
  <c r="FQ73" i="3"/>
  <c r="FK73" i="3"/>
  <c r="FH73" i="3"/>
  <c r="FB73" i="3"/>
  <c r="EY73" i="3"/>
  <c r="ES73" i="3"/>
  <c r="EP73" i="3"/>
  <c r="DW73" i="3"/>
  <c r="DV73" i="3"/>
  <c r="DT73" i="3"/>
  <c r="DS73" i="3"/>
  <c r="DL73" i="3"/>
  <c r="DI73" i="3"/>
  <c r="DC73" i="3"/>
  <c r="DU73" i="3" s="1"/>
  <c r="CZ73" i="3"/>
  <c r="CT73" i="3"/>
  <c r="CQ73" i="3"/>
  <c r="DR73" i="3" s="1"/>
  <c r="BX73" i="3"/>
  <c r="BW73" i="3"/>
  <c r="BU73" i="3"/>
  <c r="BT73" i="3"/>
  <c r="BM73" i="3"/>
  <c r="BJ73" i="3"/>
  <c r="BD73" i="3"/>
  <c r="BA73" i="3"/>
  <c r="AU73" i="3"/>
  <c r="BV73" i="3" s="1"/>
  <c r="AR73" i="3"/>
  <c r="AK73" i="3"/>
  <c r="CJ73" i="3" s="1"/>
  <c r="EI73" i="3" s="1"/>
  <c r="GH73" i="3" s="1"/>
  <c r="AJ73" i="3"/>
  <c r="CI73" i="3" s="1"/>
  <c r="EH73" i="3" s="1"/>
  <c r="GG73" i="3" s="1"/>
  <c r="AH73" i="3"/>
  <c r="AG73" i="3"/>
  <c r="Z73" i="3"/>
  <c r="W73" i="3"/>
  <c r="Q73" i="3"/>
  <c r="N73" i="3"/>
  <c r="M73" i="3"/>
  <c r="H73" i="3"/>
  <c r="AI73" i="3" s="1"/>
  <c r="E73" i="3"/>
  <c r="AF73" i="3" s="1"/>
  <c r="C73" i="3"/>
  <c r="L73" i="3" s="1"/>
  <c r="FV72" i="3"/>
  <c r="FU72" i="3"/>
  <c r="FT72" i="3"/>
  <c r="FS72" i="3"/>
  <c r="FR72" i="3"/>
  <c r="FK72" i="3"/>
  <c r="FH72" i="3"/>
  <c r="FB72" i="3"/>
  <c r="EY72" i="3"/>
  <c r="ES72" i="3"/>
  <c r="EP72" i="3"/>
  <c r="EF72" i="3"/>
  <c r="DW72" i="3"/>
  <c r="DV72" i="3"/>
  <c r="DT72" i="3"/>
  <c r="DS72" i="3"/>
  <c r="DL72" i="3"/>
  <c r="DI72" i="3"/>
  <c r="DC72" i="3"/>
  <c r="CZ72" i="3"/>
  <c r="CT72" i="3"/>
  <c r="DU72" i="3" s="1"/>
  <c r="CQ72" i="3"/>
  <c r="CJ72" i="3"/>
  <c r="EI72" i="3" s="1"/>
  <c r="GH72" i="3" s="1"/>
  <c r="BX72" i="3"/>
  <c r="BW72" i="3"/>
  <c r="BU72" i="3"/>
  <c r="BT72" i="3"/>
  <c r="BM72" i="3"/>
  <c r="BJ72" i="3"/>
  <c r="BD72" i="3"/>
  <c r="BA72" i="3"/>
  <c r="AU72" i="3"/>
  <c r="BV72" i="3" s="1"/>
  <c r="AR72" i="3"/>
  <c r="BS72" i="3" s="1"/>
  <c r="AN72" i="3"/>
  <c r="AK72" i="3"/>
  <c r="AJ72" i="3"/>
  <c r="CI72" i="3" s="1"/>
  <c r="EH72" i="3" s="1"/>
  <c r="GG72" i="3" s="1"/>
  <c r="AH72" i="3"/>
  <c r="CG72" i="3" s="1"/>
  <c r="AG72" i="3"/>
  <c r="AF72" i="3"/>
  <c r="AE72" i="3"/>
  <c r="Z72" i="3"/>
  <c r="W72" i="3"/>
  <c r="Q72" i="3"/>
  <c r="AI72" i="3" s="1"/>
  <c r="CH72" i="3" s="1"/>
  <c r="EG72" i="3" s="1"/>
  <c r="GF72" i="3" s="1"/>
  <c r="N72" i="3"/>
  <c r="M72" i="3"/>
  <c r="V72" i="3" s="1"/>
  <c r="AQ72" i="3" s="1"/>
  <c r="H72" i="3"/>
  <c r="E72" i="3"/>
  <c r="C72" i="3"/>
  <c r="B72" i="3"/>
  <c r="P69" i="3"/>
  <c r="FT68" i="3"/>
  <c r="FJ68" i="3"/>
  <c r="FI68" i="3"/>
  <c r="FH68" i="3"/>
  <c r="FA68" i="3"/>
  <c r="EZ68" i="3"/>
  <c r="EY68" i="3"/>
  <c r="ER68" i="3"/>
  <c r="FS68" i="3" s="1"/>
  <c r="EQ68" i="3"/>
  <c r="FR68" i="3" s="1"/>
  <c r="EP68" i="3"/>
  <c r="FQ68" i="3" s="1"/>
  <c r="EO68" i="3"/>
  <c r="EN68" i="3"/>
  <c r="DU68" i="3"/>
  <c r="DK68" i="3"/>
  <c r="DJ68" i="3"/>
  <c r="DI68" i="3"/>
  <c r="DB68" i="3"/>
  <c r="DA68" i="3"/>
  <c r="CZ68" i="3"/>
  <c r="CY68" i="3"/>
  <c r="CS68" i="3"/>
  <c r="DT68" i="3" s="1"/>
  <c r="CR68" i="3"/>
  <c r="DS68" i="3" s="1"/>
  <c r="CQ68" i="3"/>
  <c r="DR68" i="3" s="1"/>
  <c r="CP68" i="3"/>
  <c r="CO68" i="3"/>
  <c r="BV68" i="3"/>
  <c r="CH68" i="3" s="1"/>
  <c r="EG68" i="3" s="1"/>
  <c r="GF68" i="3" s="1"/>
  <c r="BL68" i="3"/>
  <c r="BK68" i="3"/>
  <c r="BJ68" i="3"/>
  <c r="BC68" i="3"/>
  <c r="BB68" i="3"/>
  <c r="BA68" i="3"/>
  <c r="AT68" i="3"/>
  <c r="BU68" i="3" s="1"/>
  <c r="AS68" i="3"/>
  <c r="BT68" i="3" s="1"/>
  <c r="AR68" i="3"/>
  <c r="BS68" i="3" s="1"/>
  <c r="AQ68" i="3"/>
  <c r="AZ68" i="3" s="1"/>
  <c r="BI68" i="3" s="1"/>
  <c r="AP68" i="3"/>
  <c r="AI68" i="3"/>
  <c r="Y68" i="3"/>
  <c r="X68" i="3"/>
  <c r="W68" i="3"/>
  <c r="V68" i="3"/>
  <c r="P68" i="3"/>
  <c r="O68" i="3"/>
  <c r="N68" i="3"/>
  <c r="G68" i="3"/>
  <c r="AH68" i="3" s="1"/>
  <c r="F68" i="3"/>
  <c r="AG68" i="3" s="1"/>
  <c r="E68" i="3"/>
  <c r="AF68" i="3" s="1"/>
  <c r="D68" i="3"/>
  <c r="M68" i="3" s="1"/>
  <c r="AE68" i="3" s="1"/>
  <c r="C68" i="3"/>
  <c r="FT67" i="3"/>
  <c r="FJ67" i="3"/>
  <c r="FI67" i="3"/>
  <c r="FH67" i="3"/>
  <c r="FA67" i="3"/>
  <c r="EZ67" i="3"/>
  <c r="EY67" i="3"/>
  <c r="ER67" i="3"/>
  <c r="FS67" i="3" s="1"/>
  <c r="EQ67" i="3"/>
  <c r="FR67" i="3" s="1"/>
  <c r="EP67" i="3"/>
  <c r="FQ67" i="3" s="1"/>
  <c r="EO67" i="3"/>
  <c r="EN67" i="3"/>
  <c r="EG67" i="3"/>
  <c r="GF67" i="3" s="1"/>
  <c r="DU67" i="3"/>
  <c r="DK67" i="3"/>
  <c r="DJ67" i="3"/>
  <c r="DI67" i="3"/>
  <c r="DH67" i="3"/>
  <c r="DB67" i="3"/>
  <c r="DA67" i="3"/>
  <c r="CZ67" i="3"/>
  <c r="CS67" i="3"/>
  <c r="DT67" i="3" s="1"/>
  <c r="CR67" i="3"/>
  <c r="DS67" i="3" s="1"/>
  <c r="CQ67" i="3"/>
  <c r="DR67" i="3" s="1"/>
  <c r="CP67" i="3"/>
  <c r="CY67" i="3" s="1"/>
  <c r="CO67" i="3"/>
  <c r="BV67" i="3"/>
  <c r="BL67" i="3"/>
  <c r="BK67" i="3"/>
  <c r="BJ67" i="3"/>
  <c r="BC67" i="3"/>
  <c r="BB67" i="3"/>
  <c r="BA67" i="3"/>
  <c r="AT67" i="3"/>
  <c r="BU67" i="3" s="1"/>
  <c r="AS67" i="3"/>
  <c r="BT67" i="3" s="1"/>
  <c r="AR67" i="3"/>
  <c r="BS67" i="3" s="1"/>
  <c r="AQ67" i="3"/>
  <c r="AP67" i="3"/>
  <c r="AI67" i="3"/>
  <c r="CH67" i="3" s="1"/>
  <c r="Y67" i="3"/>
  <c r="X67" i="3"/>
  <c r="W67" i="3"/>
  <c r="P67" i="3"/>
  <c r="O67" i="3"/>
  <c r="N67" i="3"/>
  <c r="G67" i="3"/>
  <c r="AH67" i="3" s="1"/>
  <c r="F67" i="3"/>
  <c r="AG67" i="3" s="1"/>
  <c r="E67" i="3"/>
  <c r="AF67" i="3" s="1"/>
  <c r="D67" i="3"/>
  <c r="M67" i="3" s="1"/>
  <c r="V67" i="3" s="1"/>
  <c r="C67" i="3"/>
  <c r="FT66" i="3"/>
  <c r="FJ66" i="3"/>
  <c r="FI66" i="3"/>
  <c r="FH66" i="3"/>
  <c r="FA66" i="3"/>
  <c r="EZ66" i="3"/>
  <c r="EY66" i="3"/>
  <c r="EX66" i="3"/>
  <c r="ER66" i="3"/>
  <c r="FS66" i="3" s="1"/>
  <c r="EQ66" i="3"/>
  <c r="FR66" i="3" s="1"/>
  <c r="EP66" i="3"/>
  <c r="FQ66" i="3" s="1"/>
  <c r="EO66" i="3"/>
  <c r="EN66" i="3"/>
  <c r="DU66" i="3"/>
  <c r="EG66" i="3" s="1"/>
  <c r="GF66" i="3" s="1"/>
  <c r="DK66" i="3"/>
  <c r="DJ66" i="3"/>
  <c r="DI66" i="3"/>
  <c r="DB66" i="3"/>
  <c r="DA66" i="3"/>
  <c r="CZ66" i="3"/>
  <c r="CS66" i="3"/>
  <c r="DT66" i="3" s="1"/>
  <c r="CR66" i="3"/>
  <c r="DS66" i="3" s="1"/>
  <c r="CQ66" i="3"/>
  <c r="DR66" i="3" s="1"/>
  <c r="CP66" i="3"/>
  <c r="CO66" i="3"/>
  <c r="BV66" i="3"/>
  <c r="BL66" i="3"/>
  <c r="BK66" i="3"/>
  <c r="BJ66" i="3"/>
  <c r="BC66" i="3"/>
  <c r="BB66" i="3"/>
  <c r="BA66" i="3"/>
  <c r="AZ66" i="3"/>
  <c r="AT66" i="3"/>
  <c r="BU66" i="3" s="1"/>
  <c r="AS66" i="3"/>
  <c r="BT66" i="3" s="1"/>
  <c r="AR66" i="3"/>
  <c r="BS66" i="3" s="1"/>
  <c r="AQ66" i="3"/>
  <c r="AO66" i="3" s="1"/>
  <c r="AP66" i="3"/>
  <c r="AI66" i="3"/>
  <c r="CH66" i="3" s="1"/>
  <c r="Y66" i="3"/>
  <c r="X66" i="3"/>
  <c r="W66" i="3"/>
  <c r="P66" i="3"/>
  <c r="O66" i="3"/>
  <c r="N66" i="3"/>
  <c r="G66" i="3"/>
  <c r="AH66" i="3" s="1"/>
  <c r="F66" i="3"/>
  <c r="AG66" i="3" s="1"/>
  <c r="E66" i="3"/>
  <c r="AF66" i="3" s="1"/>
  <c r="D66" i="3"/>
  <c r="C66" i="3"/>
  <c r="GF65" i="3"/>
  <c r="FT65" i="3"/>
  <c r="FJ65" i="3"/>
  <c r="FI65" i="3"/>
  <c r="FH65" i="3"/>
  <c r="FG65" i="3"/>
  <c r="FA65" i="3"/>
  <c r="EZ65" i="3"/>
  <c r="EY65" i="3"/>
  <c r="ER65" i="3"/>
  <c r="FS65" i="3" s="1"/>
  <c r="EQ65" i="3"/>
  <c r="FR65" i="3" s="1"/>
  <c r="EP65" i="3"/>
  <c r="FQ65" i="3" s="1"/>
  <c r="EO65" i="3"/>
  <c r="EX65" i="3" s="1"/>
  <c r="FP65" i="3" s="1"/>
  <c r="EN65" i="3"/>
  <c r="DU65" i="3"/>
  <c r="DK65" i="3"/>
  <c r="DJ65" i="3"/>
  <c r="DI65" i="3"/>
  <c r="DB65" i="3"/>
  <c r="DA65" i="3"/>
  <c r="CZ65" i="3"/>
  <c r="CS65" i="3"/>
  <c r="DT65" i="3" s="1"/>
  <c r="CR65" i="3"/>
  <c r="DS65" i="3" s="1"/>
  <c r="CQ65" i="3"/>
  <c r="DR65" i="3" s="1"/>
  <c r="CP65" i="3"/>
  <c r="CO65" i="3"/>
  <c r="CH65" i="3"/>
  <c r="EG65" i="3" s="1"/>
  <c r="BV65" i="3"/>
  <c r="BL65" i="3"/>
  <c r="BK65" i="3"/>
  <c r="BJ65" i="3"/>
  <c r="BS65" i="3" s="1"/>
  <c r="BC65" i="3"/>
  <c r="BB65" i="3"/>
  <c r="BA65" i="3" s="1"/>
  <c r="AT65" i="3"/>
  <c r="BU65" i="3" s="1"/>
  <c r="AS65" i="3"/>
  <c r="BT65" i="3" s="1"/>
  <c r="AR65" i="3"/>
  <c r="AQ65" i="3"/>
  <c r="AP65" i="3"/>
  <c r="AO65" i="3"/>
  <c r="AI65" i="3"/>
  <c r="Y65" i="3"/>
  <c r="X65" i="3"/>
  <c r="W65" i="3"/>
  <c r="P65" i="3"/>
  <c r="O65" i="3"/>
  <c r="N65" i="3" s="1"/>
  <c r="G65" i="3"/>
  <c r="AH65" i="3" s="1"/>
  <c r="F65" i="3"/>
  <c r="D65" i="3"/>
  <c r="C65" i="3"/>
  <c r="B65" i="3"/>
  <c r="FT64" i="3"/>
  <c r="FJ64" i="3"/>
  <c r="FI64" i="3"/>
  <c r="FH64" i="3"/>
  <c r="FA64" i="3"/>
  <c r="EZ64" i="3"/>
  <c r="EY64" i="3"/>
  <c r="ER64" i="3"/>
  <c r="FS64" i="3" s="1"/>
  <c r="EQ64" i="3"/>
  <c r="FR64" i="3" s="1"/>
  <c r="EP64" i="3"/>
  <c r="FQ64" i="3" s="1"/>
  <c r="EO64" i="3"/>
  <c r="EN64" i="3"/>
  <c r="EM64" i="3"/>
  <c r="DU64" i="3"/>
  <c r="DK64" i="3"/>
  <c r="DI64" i="3" s="1"/>
  <c r="DJ64" i="3"/>
  <c r="DB64" i="3"/>
  <c r="CZ64" i="3" s="1"/>
  <c r="DA64" i="3"/>
  <c r="CY64" i="3"/>
  <c r="DH64" i="3" s="1"/>
  <c r="CS64" i="3"/>
  <c r="CQ64" i="3" s="1"/>
  <c r="DR64" i="3" s="1"/>
  <c r="CR64" i="3"/>
  <c r="DS64" i="3" s="1"/>
  <c r="CP64" i="3"/>
  <c r="CO64" i="3"/>
  <c r="CN64" i="3" s="1"/>
  <c r="BV64" i="3"/>
  <c r="BL64" i="3"/>
  <c r="BK64" i="3"/>
  <c r="BJ64" i="3"/>
  <c r="BC64" i="3"/>
  <c r="BB64" i="3"/>
  <c r="BA64" i="3"/>
  <c r="BS64" i="3" s="1"/>
  <c r="AZ64" i="3"/>
  <c r="BI64" i="3" s="1"/>
  <c r="AT64" i="3"/>
  <c r="BU64" i="3" s="1"/>
  <c r="AS64" i="3"/>
  <c r="BT64" i="3" s="1"/>
  <c r="AR64" i="3"/>
  <c r="AQ64" i="3"/>
  <c r="AP64" i="3"/>
  <c r="AI64" i="3"/>
  <c r="CH64" i="3" s="1"/>
  <c r="EG64" i="3" s="1"/>
  <c r="GF64" i="3" s="1"/>
  <c r="Y64" i="3"/>
  <c r="X64" i="3"/>
  <c r="W64" i="3"/>
  <c r="P64" i="3"/>
  <c r="O64" i="3"/>
  <c r="N64" i="3"/>
  <c r="AF64" i="3" s="1"/>
  <c r="G64" i="3"/>
  <c r="AH64" i="3" s="1"/>
  <c r="CG64" i="3" s="1"/>
  <c r="F64" i="3"/>
  <c r="AG64" i="3" s="1"/>
  <c r="E64" i="3"/>
  <c r="D64" i="3"/>
  <c r="C64" i="3"/>
  <c r="GF63" i="3"/>
  <c r="FT63" i="3"/>
  <c r="FJ63" i="3"/>
  <c r="FI63" i="3"/>
  <c r="FH63" i="3"/>
  <c r="FA63" i="3"/>
  <c r="EZ63" i="3"/>
  <c r="EY63" i="3"/>
  <c r="FQ63" i="3" s="1"/>
  <c r="EX63" i="3"/>
  <c r="FG63" i="3" s="1"/>
  <c r="ER63" i="3"/>
  <c r="FS63" i="3" s="1"/>
  <c r="EQ63" i="3"/>
  <c r="FR63" i="3" s="1"/>
  <c r="EP63" i="3"/>
  <c r="EO63" i="3"/>
  <c r="EN63" i="3"/>
  <c r="EG63" i="3"/>
  <c r="DU63" i="3"/>
  <c r="DK63" i="3"/>
  <c r="DJ63" i="3"/>
  <c r="DI63" i="3"/>
  <c r="DB63" i="3"/>
  <c r="DA63" i="3"/>
  <c r="CZ63" i="3"/>
  <c r="CY63" i="3"/>
  <c r="DH63" i="3" s="1"/>
  <c r="CS63" i="3"/>
  <c r="DT63" i="3" s="1"/>
  <c r="CR63" i="3"/>
  <c r="DS63" i="3" s="1"/>
  <c r="CQ63" i="3"/>
  <c r="DR63" i="3" s="1"/>
  <c r="CP63" i="3"/>
  <c r="CO63" i="3"/>
  <c r="CH63" i="3"/>
  <c r="BV63" i="3"/>
  <c r="BT63" i="3"/>
  <c r="BL63" i="3"/>
  <c r="BK63" i="3"/>
  <c r="BJ63" i="3" s="1"/>
  <c r="BC63" i="3"/>
  <c r="BB63" i="3"/>
  <c r="BA63" i="3"/>
  <c r="AT63" i="3"/>
  <c r="BU63" i="3" s="1"/>
  <c r="AS63" i="3"/>
  <c r="AR63" i="3"/>
  <c r="BS63" i="3" s="1"/>
  <c r="AQ63" i="3"/>
  <c r="AP63" i="3"/>
  <c r="AO63" i="3"/>
  <c r="AI63" i="3"/>
  <c r="AG63" i="3"/>
  <c r="Y63" i="3"/>
  <c r="X63" i="3"/>
  <c r="W63" i="3"/>
  <c r="P63" i="3"/>
  <c r="O63" i="3"/>
  <c r="N63" i="3"/>
  <c r="G63" i="3"/>
  <c r="AH63" i="3" s="1"/>
  <c r="CG63" i="3" s="1"/>
  <c r="EF63" i="3" s="1"/>
  <c r="F63" i="3"/>
  <c r="E63" i="3"/>
  <c r="AF63" i="3" s="1"/>
  <c r="D63" i="3"/>
  <c r="C63" i="3"/>
  <c r="B63" i="3"/>
  <c r="FT62" i="3"/>
  <c r="FJ62" i="3"/>
  <c r="FI62" i="3"/>
  <c r="FH62" i="3"/>
  <c r="FA62" i="3"/>
  <c r="EZ62" i="3"/>
  <c r="ER62" i="3"/>
  <c r="FS62" i="3" s="1"/>
  <c r="EQ62" i="3"/>
  <c r="EP62" i="3"/>
  <c r="EO62" i="3"/>
  <c r="EN62" i="3"/>
  <c r="EM62" i="3"/>
  <c r="DU62" i="3"/>
  <c r="DS62" i="3"/>
  <c r="DK62" i="3"/>
  <c r="DJ62" i="3"/>
  <c r="DI62" i="3"/>
  <c r="DB62" i="3"/>
  <c r="DA62" i="3"/>
  <c r="CZ62" i="3"/>
  <c r="CS62" i="3"/>
  <c r="DT62" i="3" s="1"/>
  <c r="CR62" i="3"/>
  <c r="CQ62" i="3"/>
  <c r="DR62" i="3" s="1"/>
  <c r="CP62" i="3"/>
  <c r="CO62" i="3"/>
  <c r="CN62" i="3"/>
  <c r="BV62" i="3"/>
  <c r="BL62" i="3"/>
  <c r="BK62" i="3"/>
  <c r="BJ62" i="3"/>
  <c r="BC62" i="3"/>
  <c r="BB62" i="3"/>
  <c r="BA62" i="3" s="1"/>
  <c r="AT62" i="3"/>
  <c r="BU62" i="3" s="1"/>
  <c r="AS62" i="3"/>
  <c r="BT62" i="3" s="1"/>
  <c r="AR62" i="3"/>
  <c r="AQ62" i="3"/>
  <c r="AP62" i="3"/>
  <c r="AO62" i="3"/>
  <c r="AI62" i="3"/>
  <c r="CH62" i="3" s="1"/>
  <c r="EG62" i="3" s="1"/>
  <c r="GF62" i="3" s="1"/>
  <c r="Y62" i="3"/>
  <c r="X62" i="3"/>
  <c r="W62" i="3"/>
  <c r="P62" i="3"/>
  <c r="O62" i="3"/>
  <c r="N62" i="3" s="1"/>
  <c r="G62" i="3"/>
  <c r="AH62" i="3" s="1"/>
  <c r="F62" i="3"/>
  <c r="D62" i="3"/>
  <c r="C62" i="3"/>
  <c r="B62" i="3"/>
  <c r="FT61" i="3"/>
  <c r="FR61" i="3"/>
  <c r="FJ61" i="3"/>
  <c r="FI61" i="3"/>
  <c r="FH61" i="3"/>
  <c r="FA61" i="3"/>
  <c r="EZ61" i="3"/>
  <c r="EY61" i="3"/>
  <c r="ER61" i="3"/>
  <c r="FS61" i="3" s="1"/>
  <c r="EQ61" i="3"/>
  <c r="EP61" i="3"/>
  <c r="FQ61" i="3" s="1"/>
  <c r="EO61" i="3"/>
  <c r="EN61" i="3"/>
  <c r="EM61" i="3"/>
  <c r="DU61" i="3"/>
  <c r="DK61" i="3"/>
  <c r="DJ61" i="3"/>
  <c r="DI61" i="3"/>
  <c r="DB61" i="3"/>
  <c r="DA61" i="3"/>
  <c r="CZ61" i="3" s="1"/>
  <c r="CS61" i="3"/>
  <c r="DT61" i="3" s="1"/>
  <c r="CR61" i="3"/>
  <c r="CP61" i="3"/>
  <c r="CO61" i="3"/>
  <c r="CN61" i="3"/>
  <c r="BV61" i="3"/>
  <c r="BT61" i="3"/>
  <c r="BL61" i="3"/>
  <c r="BK61" i="3"/>
  <c r="BJ61" i="3" s="1"/>
  <c r="BC61" i="3"/>
  <c r="BB61" i="3"/>
  <c r="BA61" i="3"/>
  <c r="AT61" i="3"/>
  <c r="BU61" i="3" s="1"/>
  <c r="AS61" i="3"/>
  <c r="AR61" i="3"/>
  <c r="AQ61" i="3"/>
  <c r="AP61" i="3"/>
  <c r="AO61" i="3"/>
  <c r="AI61" i="3"/>
  <c r="CH61" i="3" s="1"/>
  <c r="EG61" i="3" s="1"/>
  <c r="GF61" i="3" s="1"/>
  <c r="AG61" i="3"/>
  <c r="Y61" i="3"/>
  <c r="X61" i="3"/>
  <c r="W61" i="3"/>
  <c r="P61" i="3"/>
  <c r="O61" i="3"/>
  <c r="N61" i="3"/>
  <c r="G61" i="3"/>
  <c r="AH61" i="3" s="1"/>
  <c r="CG61" i="3" s="1"/>
  <c r="F61" i="3"/>
  <c r="E61" i="3"/>
  <c r="AF61" i="3" s="1"/>
  <c r="D61" i="3"/>
  <c r="C61" i="3"/>
  <c r="B61" i="3"/>
  <c r="FK60" i="3"/>
  <c r="FJ60" i="3"/>
  <c r="FI60" i="3"/>
  <c r="FR60" i="3" s="1"/>
  <c r="FH60" i="3"/>
  <c r="FB60" i="3"/>
  <c r="FA60" i="3"/>
  <c r="EZ60" i="3"/>
  <c r="EX60" i="3"/>
  <c r="FG60" i="3" s="1"/>
  <c r="EW60" i="3"/>
  <c r="EV60" i="3" s="1"/>
  <c r="ES60" i="3"/>
  <c r="ER60" i="3"/>
  <c r="EQ60" i="3"/>
  <c r="EP60" i="3"/>
  <c r="EO60" i="3"/>
  <c r="EN60" i="3"/>
  <c r="DL60" i="3"/>
  <c r="DK60" i="3"/>
  <c r="DJ60" i="3"/>
  <c r="DI60" i="3"/>
  <c r="DC60" i="3"/>
  <c r="DB60" i="3"/>
  <c r="DA60" i="3"/>
  <c r="CT60" i="3"/>
  <c r="DU60" i="3" s="1"/>
  <c r="CS60" i="3"/>
  <c r="CR60" i="3"/>
  <c r="CP60" i="3"/>
  <c r="CY60" i="3" s="1"/>
  <c r="DH60" i="3" s="1"/>
  <c r="CO60" i="3"/>
  <c r="BQ60" i="3"/>
  <c r="BM60" i="3"/>
  <c r="BV60" i="3" s="1"/>
  <c r="BL60" i="3"/>
  <c r="BK60" i="3"/>
  <c r="BJ60" i="3"/>
  <c r="BD60" i="3"/>
  <c r="BC60" i="3"/>
  <c r="BB60" i="3"/>
  <c r="BA60" i="3"/>
  <c r="AU60" i="3"/>
  <c r="AT60" i="3"/>
  <c r="BU60" i="3" s="1"/>
  <c r="AS60" i="3"/>
  <c r="AQ60" i="3"/>
  <c r="AZ60" i="3" s="1"/>
  <c r="BI60" i="3" s="1"/>
  <c r="BR60" i="3" s="1"/>
  <c r="AP60" i="3"/>
  <c r="AY60" i="3" s="1"/>
  <c r="BH60" i="3" s="1"/>
  <c r="AO60" i="3"/>
  <c r="AG60" i="3"/>
  <c r="Z60" i="3"/>
  <c r="Y60" i="3"/>
  <c r="AH60" i="3" s="1"/>
  <c r="X60" i="3"/>
  <c r="U60" i="3"/>
  <c r="Q60" i="3"/>
  <c r="P60" i="3"/>
  <c r="O60" i="3"/>
  <c r="N60" i="3"/>
  <c r="M60" i="3"/>
  <c r="V60" i="3" s="1"/>
  <c r="H60" i="3"/>
  <c r="AI60" i="3" s="1"/>
  <c r="G60" i="3"/>
  <c r="F60" i="3"/>
  <c r="E60" i="3"/>
  <c r="D60" i="3"/>
  <c r="AE60" i="3" s="1"/>
  <c r="C60" i="3"/>
  <c r="L60" i="3" s="1"/>
  <c r="K60" i="3" s="1"/>
  <c r="B60" i="3"/>
  <c r="FT59" i="3"/>
  <c r="FM59" i="3"/>
  <c r="FL59" i="3" s="1"/>
  <c r="FU59" i="3" s="1"/>
  <c r="FJ59" i="3"/>
  <c r="FI59" i="3"/>
  <c r="FH59" i="3"/>
  <c r="FD59" i="3"/>
  <c r="FC59" i="3" s="1"/>
  <c r="FA59" i="3"/>
  <c r="EZ59" i="3"/>
  <c r="EY59" i="3"/>
  <c r="EU59" i="3"/>
  <c r="ET59" i="3" s="1"/>
  <c r="ER59" i="3"/>
  <c r="FS59" i="3" s="1"/>
  <c r="EQ59" i="3"/>
  <c r="EO59" i="3"/>
  <c r="EN59" i="3"/>
  <c r="EM59" i="3"/>
  <c r="DW59" i="3"/>
  <c r="DU59" i="3"/>
  <c r="DN59" i="3"/>
  <c r="DM59" i="3" s="1"/>
  <c r="DK59" i="3"/>
  <c r="DJ59" i="3"/>
  <c r="DE59" i="3"/>
  <c r="DD59" i="3" s="1"/>
  <c r="DB59" i="3"/>
  <c r="DA59" i="3"/>
  <c r="CZ59" i="3" s="1"/>
  <c r="CV59" i="3"/>
  <c r="CU59" i="3" s="1"/>
  <c r="DV59" i="3" s="1"/>
  <c r="CS59" i="3"/>
  <c r="DT59" i="3" s="1"/>
  <c r="CR59" i="3"/>
  <c r="CQ59" i="3"/>
  <c r="CP59" i="3"/>
  <c r="CO59" i="3"/>
  <c r="CN59" i="3"/>
  <c r="BV59" i="3"/>
  <c r="BO59" i="3"/>
  <c r="BN59" i="3" s="1"/>
  <c r="BW59" i="3" s="1"/>
  <c r="BL59" i="3"/>
  <c r="BK59" i="3"/>
  <c r="BJ59" i="3"/>
  <c r="BF59" i="3"/>
  <c r="BE59" i="3" s="1"/>
  <c r="BC59" i="3"/>
  <c r="BB59" i="3"/>
  <c r="BA59" i="3"/>
  <c r="AW59" i="3"/>
  <c r="AV59" i="3" s="1"/>
  <c r="AT59" i="3"/>
  <c r="BU59" i="3" s="1"/>
  <c r="AS59" i="3"/>
  <c r="AQ59" i="3"/>
  <c r="AP59" i="3"/>
  <c r="AO59" i="3"/>
  <c r="AI59" i="3"/>
  <c r="CH59" i="3" s="1"/>
  <c r="EG59" i="3" s="1"/>
  <c r="GF59" i="3" s="1"/>
  <c r="AB59" i="3"/>
  <c r="AA59" i="3" s="1"/>
  <c r="AJ59" i="3" s="1"/>
  <c r="CI59" i="3" s="1"/>
  <c r="Y59" i="3"/>
  <c r="X59" i="3"/>
  <c r="W59" i="3"/>
  <c r="S59" i="3"/>
  <c r="R59" i="3" s="1"/>
  <c r="P59" i="3"/>
  <c r="O59" i="3"/>
  <c r="N59" i="3"/>
  <c r="J59" i="3"/>
  <c r="I59" i="3" s="1"/>
  <c r="G59" i="3"/>
  <c r="AH59" i="3" s="1"/>
  <c r="CG59" i="3" s="1"/>
  <c r="EF59" i="3" s="1"/>
  <c r="GE59" i="3" s="1"/>
  <c r="F59" i="3"/>
  <c r="D59" i="3"/>
  <c r="C59" i="3"/>
  <c r="B59" i="3"/>
  <c r="FT58" i="3"/>
  <c r="FQ58" i="3"/>
  <c r="FJ58" i="3"/>
  <c r="FI58" i="3"/>
  <c r="FR58" i="3" s="1"/>
  <c r="FH58" i="3"/>
  <c r="FA58" i="3"/>
  <c r="EZ58" i="3"/>
  <c r="EY58" i="3" s="1"/>
  <c r="ER58" i="3"/>
  <c r="FS58" i="3" s="1"/>
  <c r="EQ58" i="3"/>
  <c r="EP58" i="3"/>
  <c r="EO58" i="3"/>
  <c r="EN58" i="3"/>
  <c r="EM58" i="3"/>
  <c r="DU58" i="3"/>
  <c r="DK58" i="3"/>
  <c r="DJ58" i="3"/>
  <c r="DI58" i="3"/>
  <c r="DB58" i="3"/>
  <c r="DA58" i="3"/>
  <c r="CZ58" i="3"/>
  <c r="CS58" i="3"/>
  <c r="DT58" i="3" s="1"/>
  <c r="CR58" i="3"/>
  <c r="CP58" i="3"/>
  <c r="CO58" i="3"/>
  <c r="CN58" i="3"/>
  <c r="BV58" i="3"/>
  <c r="BL58" i="3"/>
  <c r="BK58" i="3"/>
  <c r="BC58" i="3"/>
  <c r="BB58" i="3"/>
  <c r="BA58" i="3" s="1"/>
  <c r="AT58" i="3"/>
  <c r="BU58" i="3" s="1"/>
  <c r="AS58" i="3"/>
  <c r="AR58" i="3"/>
  <c r="AQ58" i="3"/>
  <c r="AP58" i="3"/>
  <c r="AO58" i="3"/>
  <c r="AI58" i="3"/>
  <c r="CH58" i="3" s="1"/>
  <c r="EG58" i="3" s="1"/>
  <c r="GF58" i="3" s="1"/>
  <c r="Y58" i="3"/>
  <c r="X58" i="3"/>
  <c r="P58" i="3"/>
  <c r="O58" i="3"/>
  <c r="N58" i="3"/>
  <c r="G58" i="3"/>
  <c r="AH58" i="3" s="1"/>
  <c r="CG58" i="3" s="1"/>
  <c r="F58" i="3"/>
  <c r="E58" i="3"/>
  <c r="D58" i="3"/>
  <c r="C58" i="3"/>
  <c r="B58" i="3"/>
  <c r="FT57" i="3"/>
  <c r="FJ57" i="3"/>
  <c r="FI57" i="3"/>
  <c r="FH57" i="3"/>
  <c r="FA57" i="3"/>
  <c r="EZ57" i="3"/>
  <c r="EY57" i="3"/>
  <c r="ER57" i="3"/>
  <c r="FS57" i="3" s="1"/>
  <c r="EQ57" i="3"/>
  <c r="EO57" i="3"/>
  <c r="EN57" i="3"/>
  <c r="EM57" i="3"/>
  <c r="DU57" i="3"/>
  <c r="DK57" i="3"/>
  <c r="DJ57" i="3"/>
  <c r="DB57" i="3"/>
  <c r="DA57" i="3"/>
  <c r="CZ57" i="3" s="1"/>
  <c r="CS57" i="3"/>
  <c r="DT57" i="3" s="1"/>
  <c r="CR57" i="3"/>
  <c r="CQ57" i="3"/>
  <c r="CP57" i="3"/>
  <c r="CO57" i="3"/>
  <c r="CN57" i="3"/>
  <c r="BV57" i="3"/>
  <c r="BL57" i="3"/>
  <c r="BK57" i="3"/>
  <c r="BJ57" i="3"/>
  <c r="BC57" i="3"/>
  <c r="BB57" i="3"/>
  <c r="BA57" i="3"/>
  <c r="AT57" i="3"/>
  <c r="BU57" i="3" s="1"/>
  <c r="AS57" i="3"/>
  <c r="AQ57" i="3"/>
  <c r="AP57" i="3"/>
  <c r="AO57" i="3"/>
  <c r="AI57" i="3"/>
  <c r="CH57" i="3" s="1"/>
  <c r="EG57" i="3" s="1"/>
  <c r="GF57" i="3" s="1"/>
  <c r="Y57" i="3"/>
  <c r="X57" i="3"/>
  <c r="W57" i="3"/>
  <c r="P57" i="3"/>
  <c r="O57" i="3"/>
  <c r="N57" i="3" s="1"/>
  <c r="G57" i="3"/>
  <c r="F57" i="3"/>
  <c r="AG57" i="3" s="1"/>
  <c r="E57" i="3"/>
  <c r="AF57" i="3" s="1"/>
  <c r="D57" i="3"/>
  <c r="C57" i="3"/>
  <c r="B57" i="3"/>
  <c r="FT56" i="3"/>
  <c r="FJ56" i="3"/>
  <c r="FI56" i="3"/>
  <c r="FH56" i="3"/>
  <c r="FA56" i="3"/>
  <c r="EZ56" i="3"/>
  <c r="EY56" i="3"/>
  <c r="ER56" i="3"/>
  <c r="FS56" i="3" s="1"/>
  <c r="EQ56" i="3"/>
  <c r="FR56" i="3" s="1"/>
  <c r="EP56" i="3"/>
  <c r="EO56" i="3"/>
  <c r="EN56" i="3"/>
  <c r="EM56" i="3"/>
  <c r="DU56" i="3"/>
  <c r="DK56" i="3"/>
  <c r="DJ56" i="3"/>
  <c r="DI56" i="3"/>
  <c r="DB56" i="3"/>
  <c r="DA56" i="3"/>
  <c r="CZ56" i="3"/>
  <c r="CS56" i="3"/>
  <c r="DT56" i="3" s="1"/>
  <c r="CR56" i="3"/>
  <c r="DS56" i="3" s="1"/>
  <c r="CQ56" i="3"/>
  <c r="DR56" i="3" s="1"/>
  <c r="CP56" i="3"/>
  <c r="CO56" i="3"/>
  <c r="CN56" i="3"/>
  <c r="BV56" i="3"/>
  <c r="BL56" i="3"/>
  <c r="BK56" i="3"/>
  <c r="BJ56" i="3"/>
  <c r="BC56" i="3"/>
  <c r="BB56" i="3"/>
  <c r="BA56" i="3"/>
  <c r="AT56" i="3"/>
  <c r="BU56" i="3" s="1"/>
  <c r="AS56" i="3"/>
  <c r="BT56" i="3" s="1"/>
  <c r="AR56" i="3"/>
  <c r="BS56" i="3" s="1"/>
  <c r="AQ56" i="3"/>
  <c r="AP56" i="3"/>
  <c r="AO56" i="3"/>
  <c r="AI56" i="3"/>
  <c r="CH56" i="3" s="1"/>
  <c r="EG56" i="3" s="1"/>
  <c r="GF56" i="3" s="1"/>
  <c r="Y56" i="3"/>
  <c r="X56" i="3"/>
  <c r="W56" i="3"/>
  <c r="P56" i="3"/>
  <c r="O56" i="3"/>
  <c r="N56" i="3"/>
  <c r="G56" i="3"/>
  <c r="AH56" i="3" s="1"/>
  <c r="CG56" i="3" s="1"/>
  <c r="F56" i="3"/>
  <c r="AG56" i="3" s="1"/>
  <c r="E56" i="3"/>
  <c r="AF56" i="3" s="1"/>
  <c r="D56" i="3"/>
  <c r="C56" i="3"/>
  <c r="B56" i="3"/>
  <c r="FT55" i="3"/>
  <c r="FJ55" i="3"/>
  <c r="FI55" i="3"/>
  <c r="FH55" i="3"/>
  <c r="FA55" i="3"/>
  <c r="EZ55" i="3"/>
  <c r="EY55" i="3"/>
  <c r="ER55" i="3"/>
  <c r="FS55" i="3" s="1"/>
  <c r="EQ55" i="3"/>
  <c r="FR55" i="3" s="1"/>
  <c r="EP55" i="3"/>
  <c r="FQ55" i="3" s="1"/>
  <c r="EO55" i="3"/>
  <c r="EN55" i="3"/>
  <c r="EM55" i="3"/>
  <c r="DU55" i="3"/>
  <c r="DK55" i="3"/>
  <c r="DJ55" i="3"/>
  <c r="DI55" i="3"/>
  <c r="DB55" i="3"/>
  <c r="DA55" i="3"/>
  <c r="CZ55" i="3"/>
  <c r="CS55" i="3"/>
  <c r="DT55" i="3" s="1"/>
  <c r="CR55" i="3"/>
  <c r="DS55" i="3" s="1"/>
  <c r="CQ55" i="3"/>
  <c r="DR55" i="3" s="1"/>
  <c r="CP55" i="3"/>
  <c r="CO55" i="3"/>
  <c r="CN55" i="3"/>
  <c r="BV55" i="3"/>
  <c r="BL55" i="3"/>
  <c r="BK55" i="3"/>
  <c r="BJ55" i="3"/>
  <c r="BC55" i="3"/>
  <c r="BB55" i="3"/>
  <c r="BA55" i="3"/>
  <c r="AT55" i="3"/>
  <c r="BU55" i="3" s="1"/>
  <c r="AS55" i="3"/>
  <c r="BT55" i="3" s="1"/>
  <c r="AR55" i="3"/>
  <c r="BS55" i="3" s="1"/>
  <c r="AQ55" i="3"/>
  <c r="AP55" i="3"/>
  <c r="AO55" i="3"/>
  <c r="AI55" i="3"/>
  <c r="CH55" i="3" s="1"/>
  <c r="EG55" i="3" s="1"/>
  <c r="GF55" i="3" s="1"/>
  <c r="Y55" i="3"/>
  <c r="X55" i="3"/>
  <c r="W55" i="3"/>
  <c r="P55" i="3"/>
  <c r="O55" i="3"/>
  <c r="N55" i="3"/>
  <c r="G55" i="3"/>
  <c r="AH55" i="3" s="1"/>
  <c r="CG55" i="3" s="1"/>
  <c r="F55" i="3"/>
  <c r="AG55" i="3" s="1"/>
  <c r="E55" i="3"/>
  <c r="AF55" i="3" s="1"/>
  <c r="D55" i="3"/>
  <c r="C55" i="3"/>
  <c r="B55" i="3"/>
  <c r="FK54" i="3"/>
  <c r="FJ54" i="3"/>
  <c r="FI54" i="3"/>
  <c r="FR54" i="3" s="1"/>
  <c r="FH54" i="3"/>
  <c r="FB54" i="3"/>
  <c r="FA54" i="3"/>
  <c r="EZ54" i="3"/>
  <c r="EW54" i="3"/>
  <c r="ES54" i="3"/>
  <c r="FT54" i="3" s="1"/>
  <c r="ER54" i="3"/>
  <c r="FS54" i="3" s="1"/>
  <c r="EQ54" i="3"/>
  <c r="EP54" i="3"/>
  <c r="EO54" i="3"/>
  <c r="EN54" i="3"/>
  <c r="DU54" i="3"/>
  <c r="DL54" i="3"/>
  <c r="DK54" i="3"/>
  <c r="DJ54" i="3"/>
  <c r="DI54" i="3"/>
  <c r="DC54" i="3"/>
  <c r="DB54" i="3"/>
  <c r="DA54" i="3"/>
  <c r="CZ54" i="3" s="1"/>
  <c r="CT54" i="3"/>
  <c r="CS54" i="3"/>
  <c r="DT54" i="3" s="1"/>
  <c r="CR54" i="3"/>
  <c r="DS54" i="3" s="1"/>
  <c r="CP54" i="3"/>
  <c r="CY54" i="3" s="1"/>
  <c r="DH54" i="3" s="1"/>
  <c r="CO54" i="3"/>
  <c r="BU54" i="3"/>
  <c r="BM54" i="3"/>
  <c r="BV54" i="3" s="1"/>
  <c r="BL54" i="3"/>
  <c r="BK54" i="3"/>
  <c r="BJ54" i="3"/>
  <c r="BI54" i="3"/>
  <c r="BD54" i="3"/>
  <c r="BC54" i="3"/>
  <c r="BB54" i="3"/>
  <c r="BA54" i="3"/>
  <c r="AU54" i="3"/>
  <c r="AT54" i="3"/>
  <c r="AS54" i="3"/>
  <c r="AQ54" i="3"/>
  <c r="AZ54" i="3" s="1"/>
  <c r="AP54" i="3"/>
  <c r="AH54" i="3"/>
  <c r="AG54" i="3"/>
  <c r="Z54" i="3"/>
  <c r="Y54" i="3"/>
  <c r="X54" i="3"/>
  <c r="U54" i="3"/>
  <c r="Q54" i="3"/>
  <c r="P54" i="3"/>
  <c r="O54" i="3"/>
  <c r="N54" i="3"/>
  <c r="M54" i="3"/>
  <c r="V54" i="3" s="1"/>
  <c r="H54" i="3"/>
  <c r="G54" i="3"/>
  <c r="F54" i="3"/>
  <c r="E54" i="3"/>
  <c r="D54" i="3"/>
  <c r="C54" i="3"/>
  <c r="L54" i="3" s="1"/>
  <c r="K54" i="3" s="1"/>
  <c r="B54" i="3"/>
  <c r="FT53" i="3"/>
  <c r="FJ53" i="3"/>
  <c r="FI53" i="3"/>
  <c r="FH53" i="3"/>
  <c r="FA53" i="3"/>
  <c r="EZ53" i="3"/>
  <c r="EY53" i="3" s="1"/>
  <c r="ER53" i="3"/>
  <c r="FS53" i="3" s="1"/>
  <c r="EQ53" i="3"/>
  <c r="EO53" i="3"/>
  <c r="EN53" i="3"/>
  <c r="EM53" i="3"/>
  <c r="DU53" i="3"/>
  <c r="DS53" i="3"/>
  <c r="DK53" i="3"/>
  <c r="DJ53" i="3"/>
  <c r="DI53" i="3" s="1"/>
  <c r="DB53" i="3"/>
  <c r="DA53" i="3"/>
  <c r="CZ53" i="3" s="1"/>
  <c r="CS53" i="3"/>
  <c r="DT53" i="3" s="1"/>
  <c r="CR53" i="3"/>
  <c r="CQ53" i="3"/>
  <c r="DR53" i="3" s="1"/>
  <c r="CP53" i="3"/>
  <c r="CO53" i="3"/>
  <c r="CN53" i="3"/>
  <c r="BV53" i="3"/>
  <c r="BL53" i="3"/>
  <c r="BK53" i="3"/>
  <c r="BJ53" i="3"/>
  <c r="BC53" i="3"/>
  <c r="BB53" i="3"/>
  <c r="BA53" i="3" s="1"/>
  <c r="AT53" i="3"/>
  <c r="BU53" i="3" s="1"/>
  <c r="AS53" i="3"/>
  <c r="AQ53" i="3"/>
  <c r="AP53" i="3"/>
  <c r="AO53" i="3"/>
  <c r="AI53" i="3"/>
  <c r="CH53" i="3" s="1"/>
  <c r="EG53" i="3" s="1"/>
  <c r="GF53" i="3" s="1"/>
  <c r="Y53" i="3"/>
  <c r="X53" i="3"/>
  <c r="W53" i="3"/>
  <c r="P53" i="3"/>
  <c r="O53" i="3"/>
  <c r="N53" i="3" s="1"/>
  <c r="G53" i="3"/>
  <c r="AH53" i="3" s="1"/>
  <c r="F53" i="3"/>
  <c r="D53" i="3"/>
  <c r="C53" i="3"/>
  <c r="FT52" i="3"/>
  <c r="FJ52" i="3"/>
  <c r="FI52" i="3"/>
  <c r="FH52" i="3"/>
  <c r="FA52" i="3"/>
  <c r="EZ52" i="3"/>
  <c r="EY52" i="3" s="1"/>
  <c r="ER52" i="3"/>
  <c r="FS52" i="3" s="1"/>
  <c r="EQ52" i="3"/>
  <c r="EO52" i="3"/>
  <c r="EN52" i="3"/>
  <c r="EM52" i="3"/>
  <c r="DU52" i="3"/>
  <c r="DK52" i="3"/>
  <c r="DJ52" i="3"/>
  <c r="DI52" i="3" s="1"/>
  <c r="DB52" i="3"/>
  <c r="DA52" i="3"/>
  <c r="CZ52" i="3" s="1"/>
  <c r="CS52" i="3"/>
  <c r="DT52" i="3" s="1"/>
  <c r="CR52" i="3"/>
  <c r="CQ52" i="3" s="1"/>
  <c r="CP52" i="3"/>
  <c r="CO52" i="3"/>
  <c r="CN52" i="3"/>
  <c r="BV52" i="3"/>
  <c r="BL52" i="3"/>
  <c r="BK52" i="3"/>
  <c r="BJ52" i="3" s="1"/>
  <c r="BC52" i="3"/>
  <c r="BB52" i="3"/>
  <c r="BA52" i="3" s="1"/>
  <c r="AT52" i="3"/>
  <c r="BU52" i="3" s="1"/>
  <c r="AS52" i="3"/>
  <c r="AQ52" i="3"/>
  <c r="AP52" i="3"/>
  <c r="AO52" i="3"/>
  <c r="AI52" i="3"/>
  <c r="CH52" i="3" s="1"/>
  <c r="EG52" i="3" s="1"/>
  <c r="GF52" i="3" s="1"/>
  <c r="Y52" i="3"/>
  <c r="X52" i="3"/>
  <c r="W52" i="3" s="1"/>
  <c r="P52" i="3"/>
  <c r="O52" i="3"/>
  <c r="G52" i="3"/>
  <c r="AH52" i="3" s="1"/>
  <c r="F52" i="3"/>
  <c r="E52" i="3" s="1"/>
  <c r="D52" i="3"/>
  <c r="C52" i="3"/>
  <c r="B52" i="3"/>
  <c r="FT51" i="3"/>
  <c r="FR51" i="3"/>
  <c r="FJ51" i="3"/>
  <c r="FI51" i="3"/>
  <c r="FH51" i="3"/>
  <c r="FA51" i="3"/>
  <c r="EZ51" i="3"/>
  <c r="EY51" i="3" s="1"/>
  <c r="ER51" i="3"/>
  <c r="FS51" i="3" s="1"/>
  <c r="EQ51" i="3"/>
  <c r="EP51" i="3" s="1"/>
  <c r="FQ51" i="3" s="1"/>
  <c r="EO51" i="3"/>
  <c r="EN51" i="3"/>
  <c r="EM51" i="3"/>
  <c r="DU51" i="3"/>
  <c r="DK51" i="3"/>
  <c r="DJ51" i="3"/>
  <c r="DI51" i="3" s="1"/>
  <c r="DB51" i="3"/>
  <c r="DA51" i="3"/>
  <c r="CZ51" i="3" s="1"/>
  <c r="CS51" i="3"/>
  <c r="DT51" i="3" s="1"/>
  <c r="CR51" i="3"/>
  <c r="CP51" i="3"/>
  <c r="CO51" i="3"/>
  <c r="CN51" i="3"/>
  <c r="BV51" i="3"/>
  <c r="BL51" i="3"/>
  <c r="BK51" i="3"/>
  <c r="BJ51" i="3" s="1"/>
  <c r="BC51" i="3"/>
  <c r="BB51" i="3"/>
  <c r="BA51" i="3" s="1"/>
  <c r="AT51" i="3"/>
  <c r="BU51" i="3" s="1"/>
  <c r="AS51" i="3"/>
  <c r="AR51" i="3" s="1"/>
  <c r="AQ51" i="3"/>
  <c r="AP51" i="3"/>
  <c r="AO51" i="3"/>
  <c r="AI51" i="3"/>
  <c r="CH51" i="3" s="1"/>
  <c r="EG51" i="3" s="1"/>
  <c r="GF51" i="3" s="1"/>
  <c r="AG51" i="3"/>
  <c r="Y51" i="3"/>
  <c r="X51" i="3"/>
  <c r="W51" i="3" s="1"/>
  <c r="P51" i="3"/>
  <c r="O51" i="3"/>
  <c r="N51" i="3" s="1"/>
  <c r="G51" i="3"/>
  <c r="AH51" i="3" s="1"/>
  <c r="F51" i="3"/>
  <c r="E51" i="3" s="1"/>
  <c r="D51" i="3"/>
  <c r="C51" i="3"/>
  <c r="B51" i="3"/>
  <c r="FT50" i="3"/>
  <c r="FJ50" i="3"/>
  <c r="FI50" i="3"/>
  <c r="FH50" i="3"/>
  <c r="FA50" i="3"/>
  <c r="EZ50" i="3"/>
  <c r="EY50" i="3" s="1"/>
  <c r="ER50" i="3"/>
  <c r="FS50" i="3" s="1"/>
  <c r="EQ50" i="3"/>
  <c r="EO50" i="3"/>
  <c r="EN50" i="3"/>
  <c r="EM50" i="3"/>
  <c r="DU50" i="3"/>
  <c r="DK50" i="3"/>
  <c r="DJ50" i="3"/>
  <c r="DI50" i="3" s="1"/>
  <c r="DB50" i="3"/>
  <c r="DA50" i="3"/>
  <c r="CZ50" i="3" s="1"/>
  <c r="CS50" i="3"/>
  <c r="DT50" i="3" s="1"/>
  <c r="CR50" i="3"/>
  <c r="CQ50" i="3" s="1"/>
  <c r="CP50" i="3"/>
  <c r="CO50" i="3"/>
  <c r="CN50" i="3"/>
  <c r="BV50" i="3"/>
  <c r="BL50" i="3"/>
  <c r="BK50" i="3"/>
  <c r="BJ50" i="3" s="1"/>
  <c r="BC50" i="3"/>
  <c r="BB50" i="3"/>
  <c r="BA50" i="3" s="1"/>
  <c r="AT50" i="3"/>
  <c r="BU50" i="3" s="1"/>
  <c r="AS50" i="3"/>
  <c r="AQ50" i="3"/>
  <c r="AP50" i="3"/>
  <c r="AO50" i="3"/>
  <c r="AI50" i="3"/>
  <c r="CH50" i="3" s="1"/>
  <c r="EG50" i="3" s="1"/>
  <c r="GF50" i="3" s="1"/>
  <c r="Y50" i="3"/>
  <c r="X50" i="3"/>
  <c r="W50" i="3" s="1"/>
  <c r="P50" i="3"/>
  <c r="O50" i="3"/>
  <c r="G50" i="3"/>
  <c r="AH50" i="3" s="1"/>
  <c r="F50" i="3"/>
  <c r="E50" i="3" s="1"/>
  <c r="D50" i="3"/>
  <c r="C50" i="3"/>
  <c r="B50" i="3"/>
  <c r="FR49" i="3"/>
  <c r="FK49" i="3"/>
  <c r="FK69" i="3" s="1"/>
  <c r="FJ49" i="3"/>
  <c r="FI49" i="3"/>
  <c r="FH49" i="3"/>
  <c r="FF49" i="3"/>
  <c r="FB49" i="3"/>
  <c r="FB69" i="3" s="1"/>
  <c r="FA49" i="3"/>
  <c r="EY49" i="3" s="1"/>
  <c r="EZ49" i="3"/>
  <c r="EX49" i="3"/>
  <c r="FG49" i="3" s="1"/>
  <c r="EW49" i="3"/>
  <c r="EV49" i="3" s="1"/>
  <c r="ES49" i="3"/>
  <c r="FT49" i="3" s="1"/>
  <c r="ER49" i="3"/>
  <c r="EQ49" i="3"/>
  <c r="EP49" i="3"/>
  <c r="FQ49" i="3" s="1"/>
  <c r="EO49" i="3"/>
  <c r="FP49" i="3" s="1"/>
  <c r="EN49" i="3"/>
  <c r="FO49" i="3" s="1"/>
  <c r="DL49" i="3"/>
  <c r="DL69" i="3" s="1"/>
  <c r="DK49" i="3"/>
  <c r="DJ49" i="3"/>
  <c r="DI49" i="3" s="1"/>
  <c r="DC49" i="3"/>
  <c r="DC69" i="3" s="1"/>
  <c r="DB49" i="3"/>
  <c r="DA49" i="3"/>
  <c r="CX49" i="3"/>
  <c r="CT49" i="3"/>
  <c r="CS49" i="3"/>
  <c r="DT49" i="3" s="1"/>
  <c r="CR49" i="3"/>
  <c r="DS49" i="3" s="1"/>
  <c r="CP49" i="3"/>
  <c r="CO49" i="3"/>
  <c r="BV49" i="3"/>
  <c r="BM49" i="3"/>
  <c r="BM69" i="3" s="1"/>
  <c r="BL49" i="3"/>
  <c r="BK49" i="3"/>
  <c r="BJ49" i="3"/>
  <c r="BD49" i="3"/>
  <c r="BD69" i="3" s="1"/>
  <c r="BC49" i="3"/>
  <c r="BB49" i="3"/>
  <c r="BA49" i="3" s="1"/>
  <c r="AU49" i="3"/>
  <c r="AU69" i="3" s="1"/>
  <c r="AT49" i="3"/>
  <c r="BU49" i="3" s="1"/>
  <c r="AS49" i="3"/>
  <c r="BT49" i="3" s="1"/>
  <c r="AQ49" i="3"/>
  <c r="AZ49" i="3" s="1"/>
  <c r="BI49" i="3" s="1"/>
  <c r="AP49" i="3"/>
  <c r="AH49" i="3"/>
  <c r="Z49" i="3"/>
  <c r="Z69" i="3" s="1"/>
  <c r="Y49" i="3"/>
  <c r="X49" i="3"/>
  <c r="W49" i="3" s="1"/>
  <c r="V49" i="3"/>
  <c r="Q49" i="3"/>
  <c r="Q69" i="3" s="1"/>
  <c r="P49" i="3"/>
  <c r="O49" i="3"/>
  <c r="N49" i="3"/>
  <c r="M49" i="3"/>
  <c r="H49" i="3"/>
  <c r="H69" i="3" s="1"/>
  <c r="G49" i="3"/>
  <c r="F49" i="3"/>
  <c r="D49" i="3"/>
  <c r="AE49" i="3" s="1"/>
  <c r="C49" i="3"/>
  <c r="L49" i="3" s="1"/>
  <c r="B49" i="3"/>
  <c r="FK48" i="3"/>
  <c r="FJ48" i="3"/>
  <c r="FB48" i="3"/>
  <c r="ES48" i="3"/>
  <c r="DL48" i="3"/>
  <c r="DC48" i="3"/>
  <c r="DB48" i="3"/>
  <c r="CT48" i="3"/>
  <c r="CP48" i="3"/>
  <c r="BV48" i="3"/>
  <c r="BM48" i="3"/>
  <c r="BD48" i="3"/>
  <c r="AU48" i="3"/>
  <c r="AT48" i="3"/>
  <c r="AP48" i="3"/>
  <c r="Z48" i="3"/>
  <c r="Q48" i="3"/>
  <c r="H48" i="3"/>
  <c r="FT47" i="3"/>
  <c r="FT48" i="3" s="1"/>
  <c r="FJ47" i="3"/>
  <c r="FI47" i="3"/>
  <c r="FI48" i="3" s="1"/>
  <c r="FH47" i="3"/>
  <c r="FH48" i="3" s="1"/>
  <c r="FA47" i="3"/>
  <c r="FA48" i="3" s="1"/>
  <c r="EZ47" i="3"/>
  <c r="ER47" i="3"/>
  <c r="ER48" i="3" s="1"/>
  <c r="EQ47" i="3"/>
  <c r="EO47" i="3"/>
  <c r="EO48" i="3" s="1"/>
  <c r="EN47" i="3"/>
  <c r="EN48" i="3" s="1"/>
  <c r="EM47" i="3"/>
  <c r="DU47" i="3"/>
  <c r="DU48" i="3" s="1"/>
  <c r="DS47" i="3"/>
  <c r="DK47" i="3"/>
  <c r="DK48" i="3" s="1"/>
  <c r="DJ47" i="3"/>
  <c r="DI47" i="3" s="1"/>
  <c r="DB47" i="3"/>
  <c r="DA47" i="3"/>
  <c r="CS47" i="3"/>
  <c r="CS48" i="3" s="1"/>
  <c r="CR47" i="3"/>
  <c r="CP47" i="3"/>
  <c r="CO47" i="3"/>
  <c r="CO48" i="3" s="1"/>
  <c r="CN47" i="3"/>
  <c r="BV47" i="3"/>
  <c r="BL47" i="3"/>
  <c r="BL48" i="3" s="1"/>
  <c r="BK47" i="3"/>
  <c r="BC47" i="3"/>
  <c r="BC48" i="3" s="1"/>
  <c r="BB47" i="3"/>
  <c r="AT47" i="3"/>
  <c r="BU47" i="3" s="1"/>
  <c r="AS47" i="3"/>
  <c r="AQ47" i="3"/>
  <c r="AP47" i="3"/>
  <c r="AO47" i="3"/>
  <c r="AO48" i="3" s="1"/>
  <c r="AI47" i="3"/>
  <c r="CH47" i="3" s="1"/>
  <c r="Y47" i="3"/>
  <c r="Y48" i="3" s="1"/>
  <c r="X47" i="3"/>
  <c r="P47" i="3"/>
  <c r="P48" i="3" s="1"/>
  <c r="O47" i="3"/>
  <c r="G47" i="3"/>
  <c r="F47" i="3"/>
  <c r="E47" i="3" s="1"/>
  <c r="D47" i="3"/>
  <c r="C47" i="3"/>
  <c r="C48" i="3" s="1"/>
  <c r="B47" i="3"/>
  <c r="FT46" i="3"/>
  <c r="FJ46" i="3"/>
  <c r="FI46" i="3"/>
  <c r="FH46" i="3"/>
  <c r="FA46" i="3"/>
  <c r="EZ46" i="3"/>
  <c r="EY46" i="3" s="1"/>
  <c r="ER46" i="3"/>
  <c r="FS46" i="3" s="1"/>
  <c r="EQ46" i="3"/>
  <c r="EP46" i="3" s="1"/>
  <c r="EO46" i="3"/>
  <c r="EN46" i="3"/>
  <c r="EM46" i="3"/>
  <c r="DU46" i="3"/>
  <c r="DK46" i="3"/>
  <c r="DJ46" i="3"/>
  <c r="DI46" i="3"/>
  <c r="DB46" i="3"/>
  <c r="DA46" i="3"/>
  <c r="CS46" i="3"/>
  <c r="DT46" i="3" s="1"/>
  <c r="CR46" i="3"/>
  <c r="CQ46" i="3"/>
  <c r="CP46" i="3"/>
  <c r="CO46" i="3"/>
  <c r="CN46" i="3"/>
  <c r="BV46" i="3"/>
  <c r="BT46" i="3"/>
  <c r="BL46" i="3"/>
  <c r="BK46" i="3"/>
  <c r="BJ46" i="3"/>
  <c r="BC46" i="3"/>
  <c r="BB46" i="3"/>
  <c r="BA46" i="3" s="1"/>
  <c r="AT46" i="3"/>
  <c r="BU46" i="3" s="1"/>
  <c r="AS46" i="3"/>
  <c r="AR46" i="3"/>
  <c r="BS46" i="3" s="1"/>
  <c r="AQ46" i="3"/>
  <c r="AP46" i="3"/>
  <c r="AO46" i="3"/>
  <c r="AI46" i="3"/>
  <c r="CH46" i="3" s="1"/>
  <c r="EG46" i="3" s="1"/>
  <c r="GF46" i="3" s="1"/>
  <c r="AG46" i="3"/>
  <c r="Y46" i="3"/>
  <c r="X46" i="3"/>
  <c r="W46" i="3"/>
  <c r="P46" i="3"/>
  <c r="O46" i="3"/>
  <c r="N46" i="3" s="1"/>
  <c r="G46" i="3"/>
  <c r="AH46" i="3" s="1"/>
  <c r="F46" i="3"/>
  <c r="E46" i="3" s="1"/>
  <c r="AF46" i="3" s="1"/>
  <c r="D46" i="3"/>
  <c r="C46" i="3"/>
  <c r="FV45" i="3"/>
  <c r="FT45" i="3"/>
  <c r="FP45" i="3"/>
  <c r="FL45" i="3"/>
  <c r="FJ45" i="3"/>
  <c r="FI45" i="3"/>
  <c r="FH45" i="3"/>
  <c r="FC45" i="3"/>
  <c r="FA45" i="3"/>
  <c r="EZ45" i="3"/>
  <c r="EX45" i="3"/>
  <c r="FG45" i="3" s="1"/>
  <c r="ET45" i="3"/>
  <c r="FU45" i="3" s="1"/>
  <c r="ER45" i="3"/>
  <c r="FS45" i="3" s="1"/>
  <c r="FY45" i="3" s="1"/>
  <c r="EQ45" i="3"/>
  <c r="EP45" i="3"/>
  <c r="EO45" i="3"/>
  <c r="EN45" i="3"/>
  <c r="DW45" i="3"/>
  <c r="DU45" i="3"/>
  <c r="DM45" i="3"/>
  <c r="DV45" i="3" s="1"/>
  <c r="DK45" i="3"/>
  <c r="DJ45" i="3"/>
  <c r="DI45" i="3" s="1"/>
  <c r="DD45" i="3"/>
  <c r="DB45" i="3"/>
  <c r="DA45" i="3"/>
  <c r="CX45" i="3"/>
  <c r="CU45" i="3"/>
  <c r="CS45" i="3"/>
  <c r="CR45" i="3"/>
  <c r="CP45" i="3"/>
  <c r="CO45" i="3"/>
  <c r="CN45" i="3"/>
  <c r="BX45" i="3"/>
  <c r="CJ45" i="3" s="1"/>
  <c r="EI45" i="3" s="1"/>
  <c r="GH45" i="3" s="1"/>
  <c r="BV45" i="3"/>
  <c r="CH45" i="3" s="1"/>
  <c r="EG45" i="3" s="1"/>
  <c r="GF45" i="3" s="1"/>
  <c r="BT45" i="3"/>
  <c r="BN45" i="3"/>
  <c r="BL45" i="3"/>
  <c r="BK45" i="3"/>
  <c r="BJ45" i="3"/>
  <c r="BE45" i="3"/>
  <c r="BC45" i="3"/>
  <c r="BB45" i="3"/>
  <c r="BA45" i="3" s="1"/>
  <c r="AZ45" i="3"/>
  <c r="AV45" i="3"/>
  <c r="BW45" i="3" s="1"/>
  <c r="AT45" i="3"/>
  <c r="AS45" i="3"/>
  <c r="AQ45" i="3"/>
  <c r="AP45" i="3"/>
  <c r="AK45" i="3"/>
  <c r="AI45" i="3"/>
  <c r="AH45" i="3"/>
  <c r="AA45" i="3"/>
  <c r="Y45" i="3"/>
  <c r="X45" i="3"/>
  <c r="W45" i="3" s="1"/>
  <c r="R45" i="3"/>
  <c r="P45" i="3"/>
  <c r="O45" i="3"/>
  <c r="N45" i="3"/>
  <c r="L45" i="3"/>
  <c r="U45" i="3" s="1"/>
  <c r="AD45" i="3" s="1"/>
  <c r="I45" i="3"/>
  <c r="AJ45" i="3" s="1"/>
  <c r="CI45" i="3" s="1"/>
  <c r="EH45" i="3" s="1"/>
  <c r="GG45" i="3" s="1"/>
  <c r="G45" i="3"/>
  <c r="F45" i="3"/>
  <c r="D45" i="3"/>
  <c r="C45" i="3"/>
  <c r="FT44" i="3"/>
  <c r="FJ44" i="3"/>
  <c r="FI44" i="3"/>
  <c r="FH44" i="3"/>
  <c r="FA44" i="3"/>
  <c r="EZ44" i="3"/>
  <c r="EY44" i="3" s="1"/>
  <c r="ER44" i="3"/>
  <c r="FS44" i="3" s="1"/>
  <c r="EQ44" i="3"/>
  <c r="FR44" i="3" s="1"/>
  <c r="EO44" i="3"/>
  <c r="EM44" i="3" s="1"/>
  <c r="EN44" i="3"/>
  <c r="DU44" i="3"/>
  <c r="DK44" i="3"/>
  <c r="DJ44" i="3"/>
  <c r="DI44" i="3" s="1"/>
  <c r="DB44" i="3"/>
  <c r="DA44" i="3"/>
  <c r="CZ44" i="3" s="1"/>
  <c r="CS44" i="3"/>
  <c r="DT44" i="3" s="1"/>
  <c r="CR44" i="3"/>
  <c r="DS44" i="3" s="1"/>
  <c r="CP44" i="3"/>
  <c r="CN44" i="3" s="1"/>
  <c r="CO44" i="3"/>
  <c r="BV44" i="3"/>
  <c r="BL44" i="3"/>
  <c r="BK44" i="3"/>
  <c r="BJ44" i="3" s="1"/>
  <c r="BC44" i="3"/>
  <c r="BB44" i="3"/>
  <c r="BA44" i="3" s="1"/>
  <c r="AT44" i="3"/>
  <c r="BU44" i="3" s="1"/>
  <c r="AS44" i="3"/>
  <c r="BT44" i="3" s="1"/>
  <c r="AQ44" i="3"/>
  <c r="AO44" i="3" s="1"/>
  <c r="AP44" i="3"/>
  <c r="AI44" i="3"/>
  <c r="CH44" i="3" s="1"/>
  <c r="EG44" i="3" s="1"/>
  <c r="GF44" i="3" s="1"/>
  <c r="Y44" i="3"/>
  <c r="X44" i="3"/>
  <c r="W44" i="3" s="1"/>
  <c r="P44" i="3"/>
  <c r="O44" i="3"/>
  <c r="N44" i="3" s="1"/>
  <c r="G44" i="3"/>
  <c r="AH44" i="3" s="1"/>
  <c r="F44" i="3"/>
  <c r="AG44" i="3" s="1"/>
  <c r="CF44" i="3" s="1"/>
  <c r="EE44" i="3" s="1"/>
  <c r="GD44" i="3" s="1"/>
  <c r="D44" i="3"/>
  <c r="B44" i="3" s="1"/>
  <c r="C44" i="3"/>
  <c r="FV43" i="3"/>
  <c r="FT43" i="3"/>
  <c r="FP43" i="3"/>
  <c r="FL43" i="3"/>
  <c r="FJ43" i="3"/>
  <c r="FI43" i="3"/>
  <c r="FH43" i="3"/>
  <c r="FC43" i="3"/>
  <c r="FA43" i="3"/>
  <c r="EZ43" i="3"/>
  <c r="EX43" i="3"/>
  <c r="FG43" i="3" s="1"/>
  <c r="ET43" i="3"/>
  <c r="FU43" i="3" s="1"/>
  <c r="ER43" i="3"/>
  <c r="EQ43" i="3"/>
  <c r="EP43" i="3"/>
  <c r="EO43" i="3"/>
  <c r="EN43" i="3"/>
  <c r="DW43" i="3"/>
  <c r="DV43" i="3"/>
  <c r="DU43" i="3"/>
  <c r="DM43" i="3"/>
  <c r="DK43" i="3"/>
  <c r="DJ43" i="3"/>
  <c r="DI43" i="3" s="1"/>
  <c r="DD43" i="3"/>
  <c r="DB43" i="3"/>
  <c r="DA43" i="3"/>
  <c r="CX43" i="3"/>
  <c r="CU43" i="3"/>
  <c r="CS43" i="3"/>
  <c r="CR43" i="3"/>
  <c r="CP43" i="3"/>
  <c r="CO43" i="3"/>
  <c r="CN43" i="3"/>
  <c r="BX43" i="3"/>
  <c r="CJ43" i="3" s="1"/>
  <c r="EI43" i="3" s="1"/>
  <c r="GH43" i="3" s="1"/>
  <c r="BV43" i="3"/>
  <c r="CH43" i="3" s="1"/>
  <c r="EG43" i="3" s="1"/>
  <c r="GF43" i="3" s="1"/>
  <c r="BT43" i="3"/>
  <c r="BN43" i="3"/>
  <c r="BL43" i="3"/>
  <c r="BK43" i="3"/>
  <c r="BJ43" i="3"/>
  <c r="BE43" i="3"/>
  <c r="BC43" i="3"/>
  <c r="BB43" i="3"/>
  <c r="BA43" i="3" s="1"/>
  <c r="AZ43" i="3"/>
  <c r="AV43" i="3"/>
  <c r="BW43" i="3" s="1"/>
  <c r="AT43" i="3"/>
  <c r="AS43" i="3"/>
  <c r="AQ43" i="3"/>
  <c r="AP43" i="3"/>
  <c r="AK43" i="3"/>
  <c r="AI43" i="3"/>
  <c r="AH43" i="3"/>
  <c r="AD43" i="3"/>
  <c r="AA43" i="3"/>
  <c r="Y43" i="3"/>
  <c r="X43" i="3"/>
  <c r="W43" i="3" s="1"/>
  <c r="R43" i="3"/>
  <c r="P43" i="3"/>
  <c r="O43" i="3"/>
  <c r="N43" i="3"/>
  <c r="L43" i="3"/>
  <c r="U43" i="3" s="1"/>
  <c r="I43" i="3"/>
  <c r="AJ43" i="3" s="1"/>
  <c r="G43" i="3"/>
  <c r="F43" i="3"/>
  <c r="D43" i="3"/>
  <c r="C43" i="3"/>
  <c r="FT42" i="3"/>
  <c r="FJ42" i="3"/>
  <c r="FI42" i="3"/>
  <c r="FH42" i="3"/>
  <c r="FA42" i="3"/>
  <c r="EZ42" i="3"/>
  <c r="EY42" i="3" s="1"/>
  <c r="ER42" i="3"/>
  <c r="FS42" i="3" s="1"/>
  <c r="EQ42" i="3"/>
  <c r="FR42" i="3" s="1"/>
  <c r="EO42" i="3"/>
  <c r="EM42" i="3" s="1"/>
  <c r="EN42" i="3"/>
  <c r="DU42" i="3"/>
  <c r="DK42" i="3"/>
  <c r="DJ42" i="3"/>
  <c r="DI42" i="3" s="1"/>
  <c r="DB42" i="3"/>
  <c r="DA42" i="3"/>
  <c r="CZ42" i="3" s="1"/>
  <c r="CS42" i="3"/>
  <c r="DT42" i="3" s="1"/>
  <c r="CR42" i="3"/>
  <c r="DS42" i="3" s="1"/>
  <c r="CP42" i="3"/>
  <c r="CN42" i="3" s="1"/>
  <c r="CO42" i="3"/>
  <c r="CH42" i="3"/>
  <c r="EG42" i="3" s="1"/>
  <c r="GF42" i="3" s="1"/>
  <c r="BV42" i="3"/>
  <c r="BL42" i="3"/>
  <c r="BK42" i="3"/>
  <c r="BJ42" i="3" s="1"/>
  <c r="BC42" i="3"/>
  <c r="BB42" i="3"/>
  <c r="BA42" i="3" s="1"/>
  <c r="AT42" i="3"/>
  <c r="BU42" i="3" s="1"/>
  <c r="AS42" i="3"/>
  <c r="BT42" i="3" s="1"/>
  <c r="AQ42" i="3"/>
  <c r="AO42" i="3" s="1"/>
  <c r="AP42" i="3"/>
  <c r="AI42" i="3"/>
  <c r="Y42" i="3"/>
  <c r="X42" i="3"/>
  <c r="W42" i="3" s="1"/>
  <c r="P42" i="3"/>
  <c r="O42" i="3"/>
  <c r="N42" i="3" s="1"/>
  <c r="G42" i="3"/>
  <c r="AH42" i="3" s="1"/>
  <c r="F42" i="3"/>
  <c r="AG42" i="3" s="1"/>
  <c r="CF42" i="3" s="1"/>
  <c r="D42" i="3"/>
  <c r="B42" i="3" s="1"/>
  <c r="C42" i="3"/>
  <c r="FT41" i="3"/>
  <c r="FJ41" i="3"/>
  <c r="FI41" i="3"/>
  <c r="FH41" i="3"/>
  <c r="FA41" i="3"/>
  <c r="FA69" i="3" s="1"/>
  <c r="EZ41" i="3"/>
  <c r="EY41" i="3" s="1"/>
  <c r="ER41" i="3"/>
  <c r="ER69" i="3" s="1"/>
  <c r="EQ41" i="3"/>
  <c r="EQ69" i="3" s="1"/>
  <c r="EO41" i="3"/>
  <c r="EN41" i="3"/>
  <c r="EN69" i="3" s="1"/>
  <c r="DU41" i="3"/>
  <c r="DK41" i="3"/>
  <c r="DK69" i="3" s="1"/>
  <c r="DJ41" i="3"/>
  <c r="DJ69" i="3" s="1"/>
  <c r="DB41" i="3"/>
  <c r="DA41" i="3"/>
  <c r="CZ41" i="3" s="1"/>
  <c r="CS41" i="3"/>
  <c r="CS69" i="3" s="1"/>
  <c r="CR41" i="3"/>
  <c r="CQ41" i="3" s="1"/>
  <c r="CP41" i="3"/>
  <c r="CO41" i="3"/>
  <c r="CO69" i="3" s="1"/>
  <c r="BV41" i="3"/>
  <c r="BL41" i="3"/>
  <c r="BL69" i="3" s="1"/>
  <c r="BK41" i="3"/>
  <c r="BK69" i="3" s="1"/>
  <c r="BC41" i="3"/>
  <c r="BC69" i="3" s="1"/>
  <c r="BB41" i="3"/>
  <c r="BA41" i="3" s="1"/>
  <c r="AT41" i="3"/>
  <c r="AS41" i="3"/>
  <c r="AS69" i="3" s="1"/>
  <c r="AQ41" i="3"/>
  <c r="AP41" i="3"/>
  <c r="AI41" i="3"/>
  <c r="CH41" i="3" s="1"/>
  <c r="EG41" i="3" s="1"/>
  <c r="Y41" i="3"/>
  <c r="Y69" i="3" s="1"/>
  <c r="X41" i="3"/>
  <c r="W41" i="3" s="1"/>
  <c r="P41" i="3"/>
  <c r="O41" i="3"/>
  <c r="O69" i="3" s="1"/>
  <c r="G41" i="3"/>
  <c r="G69" i="3" s="1"/>
  <c r="F41" i="3"/>
  <c r="F69" i="3" s="1"/>
  <c r="D41" i="3"/>
  <c r="C41" i="3"/>
  <c r="C69" i="3" s="1"/>
  <c r="GJ36" i="3"/>
  <c r="FX36" i="3"/>
  <c r="FG36" i="3"/>
  <c r="FE36" i="3"/>
  <c r="EO36" i="3"/>
  <c r="EM36" i="3"/>
  <c r="CZ36" i="3"/>
  <c r="CY36" i="3"/>
  <c r="CW36" i="3"/>
  <c r="CP36" i="3"/>
  <c r="EX36" i="3" s="1"/>
  <c r="EV36" i="3" s="1"/>
  <c r="CN36" i="3"/>
  <c r="BI36" i="3"/>
  <c r="BG36" i="3"/>
  <c r="AX36" i="3"/>
  <c r="AQ36" i="3"/>
  <c r="AO36" i="3"/>
  <c r="Z36" i="3"/>
  <c r="M36" i="3"/>
  <c r="K36" i="3"/>
  <c r="J36" i="3"/>
  <c r="H36" i="3"/>
  <c r="D36" i="3"/>
  <c r="AZ36" i="3" s="1"/>
  <c r="B36" i="3"/>
  <c r="GK35" i="3"/>
  <c r="FY35" i="3"/>
  <c r="FE35" i="3"/>
  <c r="EW35" i="3"/>
  <c r="EV35" i="3"/>
  <c r="ES35" i="3"/>
  <c r="EL35" i="3"/>
  <c r="DZ35" i="3"/>
  <c r="DL35" i="3"/>
  <c r="CX35" i="3"/>
  <c r="CW35" i="3"/>
  <c r="CO35" i="3"/>
  <c r="FF35" i="3" s="1"/>
  <c r="CN35" i="3"/>
  <c r="CM35" i="3"/>
  <c r="CA35" i="3"/>
  <c r="AN35" i="3"/>
  <c r="L35" i="3"/>
  <c r="K35" i="3" s="1"/>
  <c r="C35" i="3"/>
  <c r="AY35" i="3" s="1"/>
  <c r="AX35" i="3" s="1"/>
  <c r="GK34" i="3"/>
  <c r="FY34" i="3"/>
  <c r="FI34" i="3"/>
  <c r="EL34" i="3"/>
  <c r="DZ34" i="3"/>
  <c r="CM34" i="3"/>
  <c r="CA34" i="3"/>
  <c r="AS34" i="3"/>
  <c r="AN34" i="3"/>
  <c r="Q34" i="3"/>
  <c r="GK33" i="3"/>
  <c r="FY33" i="3"/>
  <c r="FB33" i="3"/>
  <c r="EL33" i="3"/>
  <c r="DZ33" i="3"/>
  <c r="DC33" i="3"/>
  <c r="CO33" i="3"/>
  <c r="FF33" i="3" s="1"/>
  <c r="FE33" i="3" s="1"/>
  <c r="CN33" i="3"/>
  <c r="CM33" i="3"/>
  <c r="CA33" i="3"/>
  <c r="BD33" i="3"/>
  <c r="AN33" i="3"/>
  <c r="U33" i="3"/>
  <c r="T33" i="3" s="1"/>
  <c r="C33" i="3"/>
  <c r="FS31" i="3"/>
  <c r="FM31" i="3"/>
  <c r="FJ31" i="3"/>
  <c r="FD31" i="3"/>
  <c r="FA31" i="3"/>
  <c r="EU31" i="3"/>
  <c r="ER31" i="3"/>
  <c r="DW31" i="3"/>
  <c r="DN31" i="3"/>
  <c r="DK31" i="3"/>
  <c r="DE31" i="3"/>
  <c r="DB31" i="3"/>
  <c r="CV31" i="3"/>
  <c r="CU31" i="3"/>
  <c r="CS31" i="3"/>
  <c r="DT31" i="3" s="1"/>
  <c r="BO31" i="3"/>
  <c r="BL31" i="3"/>
  <c r="BF31" i="3"/>
  <c r="BC31" i="3"/>
  <c r="AW31" i="3"/>
  <c r="BX31" i="3" s="1"/>
  <c r="AT31" i="3"/>
  <c r="AB31" i="3"/>
  <c r="AA31" i="3"/>
  <c r="Y31" i="3"/>
  <c r="W31" i="3"/>
  <c r="S31" i="3"/>
  <c r="P31" i="3"/>
  <c r="O31" i="3"/>
  <c r="J31" i="3"/>
  <c r="G31" i="3"/>
  <c r="FV30" i="3"/>
  <c r="FU30" i="3"/>
  <c r="FS30" i="3"/>
  <c r="FY30" i="3" s="1"/>
  <c r="FR30" i="3"/>
  <c r="FP30" i="3"/>
  <c r="FK30" i="3"/>
  <c r="FH30" i="3"/>
  <c r="FB30" i="3"/>
  <c r="EY30" i="3"/>
  <c r="ES30" i="3"/>
  <c r="FT30" i="3" s="1"/>
  <c r="EP30" i="3"/>
  <c r="FQ30" i="3" s="1"/>
  <c r="DW30" i="3"/>
  <c r="DV30" i="3"/>
  <c r="DT30" i="3"/>
  <c r="DZ30" i="3" s="1"/>
  <c r="DS30" i="3"/>
  <c r="DQ30" i="3"/>
  <c r="DL30" i="3"/>
  <c r="DI30" i="3"/>
  <c r="DC30" i="3"/>
  <c r="CZ30" i="3"/>
  <c r="CX30" i="3"/>
  <c r="CW30" i="3" s="1"/>
  <c r="CT30" i="3"/>
  <c r="DU30" i="3" s="1"/>
  <c r="CQ30" i="3"/>
  <c r="DR30" i="3" s="1"/>
  <c r="CG30" i="3"/>
  <c r="CM30" i="3" s="1"/>
  <c r="BX30" i="3"/>
  <c r="BW30" i="3"/>
  <c r="BU30" i="3"/>
  <c r="CA30" i="3" s="1"/>
  <c r="BT30" i="3"/>
  <c r="BS30" i="3"/>
  <c r="BR30" i="3"/>
  <c r="BM30" i="3"/>
  <c r="BJ30" i="3"/>
  <c r="BD30" i="3"/>
  <c r="BA30" i="3"/>
  <c r="AY30" i="3"/>
  <c r="AX30" i="3" s="1"/>
  <c r="AU30" i="3"/>
  <c r="BV30" i="3" s="1"/>
  <c r="AR30" i="3"/>
  <c r="AK30" i="3"/>
  <c r="CJ30" i="3" s="1"/>
  <c r="EI30" i="3" s="1"/>
  <c r="GH30" i="3" s="1"/>
  <c r="AJ30" i="3"/>
  <c r="CI30" i="3" s="1"/>
  <c r="EH30" i="3" s="1"/>
  <c r="GG30" i="3" s="1"/>
  <c r="AH30" i="3"/>
  <c r="AN30" i="3" s="1"/>
  <c r="AG30" i="3"/>
  <c r="CF30" i="3" s="1"/>
  <c r="AF30" i="3"/>
  <c r="CE30" i="3" s="1"/>
  <c r="ED30" i="3" s="1"/>
  <c r="GC30" i="3" s="1"/>
  <c r="AE30" i="3"/>
  <c r="CD30" i="3" s="1"/>
  <c r="EC30" i="3" s="1"/>
  <c r="GB30" i="3" s="1"/>
  <c r="Z30" i="3"/>
  <c r="W30" i="3"/>
  <c r="Q30" i="3"/>
  <c r="N30" i="3"/>
  <c r="H30" i="3"/>
  <c r="AI30" i="3" s="1"/>
  <c r="E30" i="3"/>
  <c r="C30" i="3"/>
  <c r="FV29" i="3"/>
  <c r="FU29" i="3"/>
  <c r="FS29" i="3"/>
  <c r="FY29" i="3" s="1"/>
  <c r="FR29" i="3"/>
  <c r="FQ29" i="3"/>
  <c r="FP29" i="3"/>
  <c r="FK29" i="3"/>
  <c r="FH29" i="3"/>
  <c r="FB29" i="3"/>
  <c r="EY29" i="3"/>
  <c r="ES29" i="3"/>
  <c r="FT29" i="3" s="1"/>
  <c r="EP29" i="3"/>
  <c r="DW29" i="3"/>
  <c r="DV29" i="3"/>
  <c r="DT29" i="3"/>
  <c r="DZ29" i="3" s="1"/>
  <c r="DS29" i="3"/>
  <c r="DQ29" i="3"/>
  <c r="DL29" i="3"/>
  <c r="DI29" i="3"/>
  <c r="DC29" i="3"/>
  <c r="CZ29" i="3"/>
  <c r="CX29" i="3"/>
  <c r="CT29" i="3"/>
  <c r="DU29" i="3" s="1"/>
  <c r="CQ29" i="3"/>
  <c r="DR29" i="3" s="1"/>
  <c r="CG29" i="3"/>
  <c r="EF29" i="3" s="1"/>
  <c r="BX29" i="3"/>
  <c r="BW29" i="3"/>
  <c r="BU29" i="3"/>
  <c r="CA29" i="3" s="1"/>
  <c r="BT29" i="3"/>
  <c r="BR29" i="3"/>
  <c r="BM29" i="3"/>
  <c r="BJ29" i="3"/>
  <c r="BD29" i="3"/>
  <c r="BA29" i="3"/>
  <c r="AU29" i="3"/>
  <c r="BV29" i="3" s="1"/>
  <c r="AR29" i="3"/>
  <c r="BS29" i="3" s="1"/>
  <c r="AK29" i="3"/>
  <c r="CJ29" i="3" s="1"/>
  <c r="EI29" i="3" s="1"/>
  <c r="GH29" i="3" s="1"/>
  <c r="AJ29" i="3"/>
  <c r="CI29" i="3" s="1"/>
  <c r="EH29" i="3" s="1"/>
  <c r="GG29" i="3" s="1"/>
  <c r="AH29" i="3"/>
  <c r="AN29" i="3" s="1"/>
  <c r="AG29" i="3"/>
  <c r="CF29" i="3" s="1"/>
  <c r="AE29" i="3"/>
  <c r="CD29" i="3" s="1"/>
  <c r="EC29" i="3" s="1"/>
  <c r="GB29" i="3" s="1"/>
  <c r="Z29" i="3"/>
  <c r="W29" i="3"/>
  <c r="Q29" i="3"/>
  <c r="N29" i="3"/>
  <c r="H29" i="3"/>
  <c r="AI29" i="3" s="1"/>
  <c r="CH29" i="3" s="1"/>
  <c r="EG29" i="3" s="1"/>
  <c r="GF29" i="3" s="1"/>
  <c r="E29" i="3"/>
  <c r="AF29" i="3" s="1"/>
  <c r="CE29" i="3" s="1"/>
  <c r="ED29" i="3" s="1"/>
  <c r="GC29" i="3" s="1"/>
  <c r="FV28" i="3"/>
  <c r="FS28" i="3"/>
  <c r="FY28" i="3" s="1"/>
  <c r="FP28" i="3"/>
  <c r="FL28" i="3"/>
  <c r="FK28" i="3"/>
  <c r="FI28" i="3"/>
  <c r="FC28" i="3"/>
  <c r="FC31" i="3" s="1"/>
  <c r="FB28" i="3"/>
  <c r="EZ28" i="3"/>
  <c r="ET28" i="3"/>
  <c r="ET31" i="3" s="1"/>
  <c r="ES28" i="3"/>
  <c r="FT28" i="3" s="1"/>
  <c r="EQ28" i="3"/>
  <c r="DZ28" i="3"/>
  <c r="DW28" i="3"/>
  <c r="DT28" i="3"/>
  <c r="DQ28" i="3"/>
  <c r="DM28" i="3"/>
  <c r="DL28" i="3"/>
  <c r="DJ28" i="3"/>
  <c r="DD28" i="3"/>
  <c r="DC28" i="3"/>
  <c r="DA28" i="3"/>
  <c r="CU28" i="3"/>
  <c r="DV28" i="3" s="1"/>
  <c r="CT28" i="3"/>
  <c r="DU28" i="3" s="1"/>
  <c r="CR28" i="3"/>
  <c r="BX28" i="3"/>
  <c r="BU28" i="3"/>
  <c r="CA28" i="3" s="1"/>
  <c r="BR28" i="3"/>
  <c r="BN28" i="3"/>
  <c r="BN31" i="3" s="1"/>
  <c r="BM28" i="3"/>
  <c r="BK28" i="3"/>
  <c r="BE28" i="3"/>
  <c r="BD28" i="3"/>
  <c r="BB28" i="3"/>
  <c r="BB31" i="3" s="1"/>
  <c r="AV28" i="3"/>
  <c r="BW28" i="3" s="1"/>
  <c r="AU28" i="3"/>
  <c r="BV28" i="3" s="1"/>
  <c r="AS28" i="3"/>
  <c r="AN28" i="3"/>
  <c r="AK28" i="3"/>
  <c r="CJ28" i="3" s="1"/>
  <c r="EI28" i="3" s="1"/>
  <c r="GH28" i="3" s="1"/>
  <c r="AH28" i="3"/>
  <c r="AE28" i="3"/>
  <c r="CD28" i="3" s="1"/>
  <c r="EC28" i="3" s="1"/>
  <c r="GB28" i="3" s="1"/>
  <c r="AA28" i="3"/>
  <c r="Z28" i="3"/>
  <c r="X28" i="3"/>
  <c r="X31" i="3" s="1"/>
  <c r="R28" i="3"/>
  <c r="R31" i="3" s="1"/>
  <c r="Q28" i="3"/>
  <c r="O28" i="3"/>
  <c r="I28" i="3"/>
  <c r="H28" i="3"/>
  <c r="AI28" i="3" s="1"/>
  <c r="CH28" i="3" s="1"/>
  <c r="EG28" i="3" s="1"/>
  <c r="GF28" i="3" s="1"/>
  <c r="F28" i="3"/>
  <c r="F31" i="3" s="1"/>
  <c r="FV27" i="3"/>
  <c r="FU27" i="3"/>
  <c r="FS27" i="3"/>
  <c r="FR27" i="3"/>
  <c r="FQ27" i="3"/>
  <c r="FO27" i="3"/>
  <c r="FK27" i="3"/>
  <c r="FH27" i="3"/>
  <c r="FG27" i="3"/>
  <c r="FB27" i="3"/>
  <c r="EY27" i="3"/>
  <c r="ES27" i="3"/>
  <c r="ES36" i="3" s="1"/>
  <c r="EP27" i="3"/>
  <c r="DW27" i="3"/>
  <c r="DV27" i="3"/>
  <c r="DT27" i="3"/>
  <c r="DS27" i="3"/>
  <c r="DR27" i="3"/>
  <c r="DP27" i="3"/>
  <c r="DL27" i="3"/>
  <c r="DI27" i="3"/>
  <c r="DC27" i="3"/>
  <c r="DC36" i="3" s="1"/>
  <c r="CZ27" i="3"/>
  <c r="CT27" i="3"/>
  <c r="DU27" i="3" s="1"/>
  <c r="CQ27" i="3"/>
  <c r="CQ36" i="3" s="1"/>
  <c r="CP27" i="3"/>
  <c r="CC27" i="3"/>
  <c r="EB27" i="3" s="1"/>
  <c r="GA27" i="3" s="1"/>
  <c r="BX27" i="3"/>
  <c r="BW27" i="3"/>
  <c r="BU27" i="3"/>
  <c r="BT27" i="3"/>
  <c r="BZ27" i="3" s="1"/>
  <c r="BS27" i="3"/>
  <c r="BQ27" i="3"/>
  <c r="BM27" i="3"/>
  <c r="BM36" i="3" s="1"/>
  <c r="BJ27" i="3"/>
  <c r="BD27" i="3"/>
  <c r="BA27" i="3"/>
  <c r="BA36" i="3" s="1"/>
  <c r="AZ27" i="3"/>
  <c r="AU27" i="3"/>
  <c r="AR27" i="3"/>
  <c r="AQ27" i="3"/>
  <c r="AK27" i="3"/>
  <c r="AJ27" i="3"/>
  <c r="CI27" i="3" s="1"/>
  <c r="EH27" i="3" s="1"/>
  <c r="GG27" i="3" s="1"/>
  <c r="AH27" i="3"/>
  <c r="AG27" i="3"/>
  <c r="CF27" i="3" s="1"/>
  <c r="AF27" i="3"/>
  <c r="CE27" i="3" s="1"/>
  <c r="AD27" i="3"/>
  <c r="Z27" i="3"/>
  <c r="W27" i="3"/>
  <c r="W36" i="3" s="1"/>
  <c r="Q27" i="3"/>
  <c r="N27" i="3"/>
  <c r="M27" i="3"/>
  <c r="H27" i="3"/>
  <c r="AI27" i="3" s="1"/>
  <c r="E27" i="3"/>
  <c r="D27" i="3"/>
  <c r="FV26" i="3"/>
  <c r="FU26" i="3"/>
  <c r="FS26" i="3"/>
  <c r="FY26" i="3" s="1"/>
  <c r="FR26" i="3"/>
  <c r="FQ26" i="3"/>
  <c r="FP26" i="3"/>
  <c r="FK26" i="3"/>
  <c r="FH26" i="3"/>
  <c r="FB26" i="3"/>
  <c r="EY26" i="3"/>
  <c r="EW26" i="3"/>
  <c r="EV26" i="3" s="1"/>
  <c r="ES26" i="3"/>
  <c r="FT26" i="3" s="1"/>
  <c r="EP26" i="3"/>
  <c r="DW26" i="3"/>
  <c r="DV26" i="3"/>
  <c r="DT26" i="3"/>
  <c r="DZ26" i="3" s="1"/>
  <c r="DS26" i="3"/>
  <c r="DR26" i="3"/>
  <c r="DQ26" i="3"/>
  <c r="DL26" i="3"/>
  <c r="DI26" i="3"/>
  <c r="DC26" i="3"/>
  <c r="CZ26" i="3"/>
  <c r="CX26" i="3"/>
  <c r="CW26" i="3" s="1"/>
  <c r="CT26" i="3"/>
  <c r="DU26" i="3" s="1"/>
  <c r="CQ26" i="3"/>
  <c r="CO26" i="3"/>
  <c r="BX26" i="3"/>
  <c r="BW26" i="3"/>
  <c r="BU26" i="3"/>
  <c r="CA26" i="3" s="1"/>
  <c r="BT26" i="3"/>
  <c r="BS26" i="3"/>
  <c r="BR26" i="3"/>
  <c r="BM26" i="3"/>
  <c r="BJ26" i="3"/>
  <c r="BD26" i="3"/>
  <c r="BA26" i="3"/>
  <c r="AY26" i="3"/>
  <c r="AX26" i="3" s="1"/>
  <c r="AU26" i="3"/>
  <c r="BV26" i="3" s="1"/>
  <c r="AR26" i="3"/>
  <c r="AK26" i="3"/>
  <c r="CJ26" i="3" s="1"/>
  <c r="EI26" i="3" s="1"/>
  <c r="GH26" i="3" s="1"/>
  <c r="AJ26" i="3"/>
  <c r="CI26" i="3" s="1"/>
  <c r="EH26" i="3" s="1"/>
  <c r="GG26" i="3" s="1"/>
  <c r="AH26" i="3"/>
  <c r="AG26" i="3"/>
  <c r="CF26" i="3" s="1"/>
  <c r="AF26" i="3"/>
  <c r="CE26" i="3" s="1"/>
  <c r="AE26" i="3"/>
  <c r="CD26" i="3" s="1"/>
  <c r="EC26" i="3" s="1"/>
  <c r="GB26" i="3" s="1"/>
  <c r="Z26" i="3"/>
  <c r="W26" i="3"/>
  <c r="Q26" i="3"/>
  <c r="Q35" i="3" s="1"/>
  <c r="N26" i="3"/>
  <c r="H26" i="3"/>
  <c r="E26" i="3"/>
  <c r="C26" i="3"/>
  <c r="B26" i="3" s="1"/>
  <c r="FV25" i="3"/>
  <c r="FU25" i="3"/>
  <c r="FS25" i="3"/>
  <c r="FY25" i="3" s="1"/>
  <c r="FR25" i="3"/>
  <c r="FQ25" i="3"/>
  <c r="FP25" i="3"/>
  <c r="FK25" i="3"/>
  <c r="FK34" i="3" s="1"/>
  <c r="FH25" i="3"/>
  <c r="FB25" i="3"/>
  <c r="FB34" i="3" s="1"/>
  <c r="EY25" i="3"/>
  <c r="ES25" i="3"/>
  <c r="ES34" i="3" s="1"/>
  <c r="EP25" i="3"/>
  <c r="DW25" i="3"/>
  <c r="DV25" i="3"/>
  <c r="DT25" i="3"/>
  <c r="DZ25" i="3" s="1"/>
  <c r="DS25" i="3"/>
  <c r="DR25" i="3"/>
  <c r="DQ25" i="3"/>
  <c r="DL25" i="3"/>
  <c r="DL34" i="3" s="1"/>
  <c r="DI25" i="3"/>
  <c r="DC25" i="3"/>
  <c r="DC34" i="3" s="1"/>
  <c r="CZ25" i="3"/>
  <c r="CT25" i="3"/>
  <c r="CT34" i="3" s="1"/>
  <c r="CQ25" i="3"/>
  <c r="BX25" i="3"/>
  <c r="BW25" i="3"/>
  <c r="BU25" i="3"/>
  <c r="CA25" i="3" s="1"/>
  <c r="BT25" i="3"/>
  <c r="BS25" i="3"/>
  <c r="BR25" i="3"/>
  <c r="BM25" i="3"/>
  <c r="BM34" i="3" s="1"/>
  <c r="BJ25" i="3"/>
  <c r="BD25" i="3"/>
  <c r="BD34" i="3" s="1"/>
  <c r="BA25" i="3"/>
  <c r="AU25" i="3"/>
  <c r="AU34" i="3" s="1"/>
  <c r="AR25" i="3"/>
  <c r="AK25" i="3"/>
  <c r="CJ25" i="3" s="1"/>
  <c r="EI25" i="3" s="1"/>
  <c r="GH25" i="3" s="1"/>
  <c r="AJ25" i="3"/>
  <c r="CI25" i="3" s="1"/>
  <c r="AH25" i="3"/>
  <c r="AN25" i="3" s="1"/>
  <c r="AG25" i="3"/>
  <c r="AF25" i="3"/>
  <c r="AE25" i="3"/>
  <c r="CD25" i="3" s="1"/>
  <c r="EC25" i="3" s="1"/>
  <c r="GB25" i="3" s="1"/>
  <c r="Z25" i="3"/>
  <c r="Z34" i="3" s="1"/>
  <c r="W25" i="3"/>
  <c r="Q25" i="3"/>
  <c r="N25" i="3"/>
  <c r="H25" i="3"/>
  <c r="H34" i="3" s="1"/>
  <c r="E25" i="3"/>
  <c r="FV24" i="3"/>
  <c r="FU24" i="3"/>
  <c r="FS24" i="3"/>
  <c r="FY24" i="3" s="1"/>
  <c r="FR24" i="3"/>
  <c r="FQ24" i="3"/>
  <c r="FP24" i="3"/>
  <c r="FK24" i="3"/>
  <c r="FK33" i="3" s="1"/>
  <c r="FH24" i="3"/>
  <c r="FF24" i="3"/>
  <c r="FB24" i="3"/>
  <c r="EY24" i="3"/>
  <c r="ES24" i="3"/>
  <c r="ES33" i="3" s="1"/>
  <c r="EP24" i="3"/>
  <c r="DW24" i="3"/>
  <c r="DV24" i="3"/>
  <c r="DT24" i="3"/>
  <c r="DZ24" i="3" s="1"/>
  <c r="DS24" i="3"/>
  <c r="DR24" i="3"/>
  <c r="DQ24" i="3"/>
  <c r="DL24" i="3"/>
  <c r="DL33" i="3" s="1"/>
  <c r="DI24" i="3"/>
  <c r="DC24" i="3"/>
  <c r="CZ24" i="3"/>
  <c r="CT24" i="3"/>
  <c r="CT33" i="3" s="1"/>
  <c r="CQ24" i="3"/>
  <c r="CG24" i="3"/>
  <c r="CM24" i="3" s="1"/>
  <c r="BX24" i="3"/>
  <c r="BW24" i="3"/>
  <c r="BU24" i="3"/>
  <c r="CA24" i="3" s="1"/>
  <c r="BT24" i="3"/>
  <c r="BS24" i="3"/>
  <c r="BR24" i="3"/>
  <c r="BM24" i="3"/>
  <c r="BM33" i="3" s="1"/>
  <c r="BJ24" i="3"/>
  <c r="BD24" i="3"/>
  <c r="BA24" i="3"/>
  <c r="AU24" i="3"/>
  <c r="AU33" i="3" s="1"/>
  <c r="AR24" i="3"/>
  <c r="AK24" i="3"/>
  <c r="CJ24" i="3" s="1"/>
  <c r="EI24" i="3" s="1"/>
  <c r="GH24" i="3" s="1"/>
  <c r="AJ24" i="3"/>
  <c r="AH24" i="3"/>
  <c r="AN24" i="3" s="1"/>
  <c r="AG24" i="3"/>
  <c r="CF24" i="3" s="1"/>
  <c r="AF24" i="3"/>
  <c r="AE24" i="3"/>
  <c r="CD24" i="3" s="1"/>
  <c r="EC24" i="3" s="1"/>
  <c r="GB24" i="3" s="1"/>
  <c r="Z24" i="3"/>
  <c r="Z33" i="3" s="1"/>
  <c r="W24" i="3"/>
  <c r="Q24" i="3"/>
  <c r="Q33" i="3" s="1"/>
  <c r="N24" i="3"/>
  <c r="H24" i="3"/>
  <c r="H33" i="3" s="1"/>
  <c r="E24" i="3"/>
  <c r="GB19" i="3"/>
  <c r="GA19" i="3"/>
  <c r="FZ19" i="3" s="1"/>
  <c r="FV19" i="3"/>
  <c r="FU19" i="3"/>
  <c r="FT19" i="3"/>
  <c r="FJ19" i="3"/>
  <c r="FI19" i="3"/>
  <c r="FH19" i="3"/>
  <c r="FG19" i="3"/>
  <c r="FF19" i="3"/>
  <c r="FE19" i="3" s="1"/>
  <c r="FA19" i="3"/>
  <c r="FS19" i="3" s="1"/>
  <c r="EZ19" i="3"/>
  <c r="EX19" i="3"/>
  <c r="EW19" i="3"/>
  <c r="ER19" i="3"/>
  <c r="EP19" i="3" s="1"/>
  <c r="EQ19" i="3"/>
  <c r="FR19" i="3" s="1"/>
  <c r="EO19" i="3"/>
  <c r="FP19" i="3" s="1"/>
  <c r="EN19" i="3"/>
  <c r="EM19" i="3" s="1"/>
  <c r="EH19" i="3"/>
  <c r="GG19" i="3" s="1"/>
  <c r="DW19" i="3"/>
  <c r="DV19" i="3"/>
  <c r="DU19" i="3"/>
  <c r="DK19" i="3"/>
  <c r="DJ19" i="3"/>
  <c r="DH19" i="3"/>
  <c r="DG19" i="3"/>
  <c r="DB19" i="3"/>
  <c r="DT19" i="3" s="1"/>
  <c r="DR19" i="3" s="1"/>
  <c r="DA19" i="3"/>
  <c r="CY19" i="3"/>
  <c r="CX19" i="3"/>
  <c r="CW19" i="3" s="1"/>
  <c r="CS19" i="3"/>
  <c r="CR19" i="3"/>
  <c r="DS19" i="3" s="1"/>
  <c r="CQ19" i="3"/>
  <c r="CP19" i="3"/>
  <c r="DQ19" i="3" s="1"/>
  <c r="CO19" i="3"/>
  <c r="CN19" i="3" s="1"/>
  <c r="BX19" i="3"/>
  <c r="BX17" i="3" s="1"/>
  <c r="BW19" i="3"/>
  <c r="CI19" i="3" s="1"/>
  <c r="BV19" i="3"/>
  <c r="BT19" i="3"/>
  <c r="BL19" i="3"/>
  <c r="BK19" i="3"/>
  <c r="BJ19" i="3" s="1"/>
  <c r="BI19" i="3"/>
  <c r="BH19" i="3"/>
  <c r="BC19" i="3"/>
  <c r="BB19" i="3"/>
  <c r="BA19" i="3" s="1"/>
  <c r="AZ19" i="3"/>
  <c r="AY19" i="3"/>
  <c r="AX19" i="3"/>
  <c r="AT19" i="3"/>
  <c r="BU19" i="3" s="1"/>
  <c r="AS19" i="3"/>
  <c r="AR19" i="3" s="1"/>
  <c r="AQ19" i="3"/>
  <c r="AP19" i="3"/>
  <c r="AO19" i="3" s="1"/>
  <c r="AK19" i="3"/>
  <c r="AJ19" i="3"/>
  <c r="AI19" i="3"/>
  <c r="CH19" i="3" s="1"/>
  <c r="EG19" i="3" s="1"/>
  <c r="GF19" i="3" s="1"/>
  <c r="Y19" i="3"/>
  <c r="X19" i="3"/>
  <c r="V19" i="3"/>
  <c r="U19" i="3"/>
  <c r="T19" i="3"/>
  <c r="P19" i="3"/>
  <c r="AH19" i="3" s="1"/>
  <c r="O19" i="3"/>
  <c r="N19" i="3" s="1"/>
  <c r="M19" i="3"/>
  <c r="AE19" i="3" s="1"/>
  <c r="L19" i="3"/>
  <c r="L30" i="3" s="1"/>
  <c r="K30" i="3" s="1"/>
  <c r="G19" i="3"/>
  <c r="F19" i="3"/>
  <c r="D19" i="3"/>
  <c r="C19" i="3"/>
  <c r="B19" i="3"/>
  <c r="GB18" i="3"/>
  <c r="EO18" i="3" s="1"/>
  <c r="GA18" i="3"/>
  <c r="FZ18" i="3"/>
  <c r="FV18" i="3"/>
  <c r="FT18" i="3"/>
  <c r="FR18" i="3"/>
  <c r="FL18" i="3"/>
  <c r="FL17" i="3" s="1"/>
  <c r="FJ18" i="3"/>
  <c r="FI18" i="3"/>
  <c r="FH18" i="3"/>
  <c r="FG18" i="3"/>
  <c r="FG17" i="3" s="1"/>
  <c r="FF18" i="3"/>
  <c r="FF29" i="3" s="1"/>
  <c r="FC18" i="3"/>
  <c r="FA18" i="3"/>
  <c r="EZ18" i="3"/>
  <c r="EY18" i="3" s="1"/>
  <c r="EX18" i="3"/>
  <c r="EX17" i="3" s="1"/>
  <c r="EW18" i="3"/>
  <c r="EW29" i="3" s="1"/>
  <c r="ET18" i="3"/>
  <c r="ER18" i="3"/>
  <c r="EQ18" i="3"/>
  <c r="EP18" i="3" s="1"/>
  <c r="EN18" i="3"/>
  <c r="DW18" i="3"/>
  <c r="DW17" i="3" s="1"/>
  <c r="DU18" i="3"/>
  <c r="DT18" i="3"/>
  <c r="DP18" i="3"/>
  <c r="DM18" i="3"/>
  <c r="DK18" i="3"/>
  <c r="DJ18" i="3"/>
  <c r="DH18" i="3"/>
  <c r="DG18" i="3"/>
  <c r="DF18" i="3"/>
  <c r="DD18" i="3"/>
  <c r="DD17" i="3" s="1"/>
  <c r="DB18" i="3"/>
  <c r="DA18" i="3"/>
  <c r="CZ18" i="3"/>
  <c r="CY18" i="3"/>
  <c r="CY17" i="3" s="1"/>
  <c r="CX18" i="3"/>
  <c r="CW18" i="3" s="1"/>
  <c r="CU18" i="3"/>
  <c r="CS18" i="3"/>
  <c r="CR18" i="3"/>
  <c r="CQ18" i="3" s="1"/>
  <c r="CP18" i="3"/>
  <c r="DQ18" i="3" s="1"/>
  <c r="DQ17" i="3" s="1"/>
  <c r="CO18" i="3"/>
  <c r="CN18" i="3" s="1"/>
  <c r="BX18" i="3"/>
  <c r="CJ18" i="3" s="1"/>
  <c r="BV18" i="3"/>
  <c r="CH18" i="3" s="1"/>
  <c r="BN18" i="3"/>
  <c r="BL18" i="3"/>
  <c r="BK18" i="3"/>
  <c r="BJ18" i="3" s="1"/>
  <c r="BH18" i="3"/>
  <c r="BE18" i="3"/>
  <c r="BC18" i="3"/>
  <c r="BB18" i="3"/>
  <c r="AZ18" i="3"/>
  <c r="AY18" i="3"/>
  <c r="AY29" i="3" s="1"/>
  <c r="AX18" i="3"/>
  <c r="AV18" i="3"/>
  <c r="AV17" i="3" s="1"/>
  <c r="AT18" i="3"/>
  <c r="AS18" i="3"/>
  <c r="AR18" i="3"/>
  <c r="AQ18" i="3"/>
  <c r="AQ17" i="3" s="1"/>
  <c r="AP18" i="3"/>
  <c r="AK18" i="3"/>
  <c r="AJ18" i="3"/>
  <c r="AI18" i="3"/>
  <c r="AI17" i="3" s="1"/>
  <c r="AA18" i="3"/>
  <c r="AA17" i="3" s="1"/>
  <c r="Y18" i="3"/>
  <c r="X18" i="3"/>
  <c r="W18" i="3" s="1"/>
  <c r="V18" i="3"/>
  <c r="U18" i="3"/>
  <c r="R18" i="3"/>
  <c r="P18" i="3"/>
  <c r="O18" i="3"/>
  <c r="N18" i="3" s="1"/>
  <c r="L18" i="3"/>
  <c r="I18" i="3"/>
  <c r="G18" i="3"/>
  <c r="F18" i="3"/>
  <c r="D18" i="3"/>
  <c r="C18" i="3"/>
  <c r="C29" i="3" s="1"/>
  <c r="B18" i="3"/>
  <c r="GB17" i="3"/>
  <c r="GA17" i="3"/>
  <c r="FZ17" i="3"/>
  <c r="FV17" i="3"/>
  <c r="FT17" i="3"/>
  <c r="FR17" i="3"/>
  <c r="FM17" i="3"/>
  <c r="FK17" i="3"/>
  <c r="FK35" i="3" s="1"/>
  <c r="FJ17" i="3"/>
  <c r="FI17" i="3"/>
  <c r="FH17" i="3" s="1"/>
  <c r="FF17" i="3"/>
  <c r="FE17" i="3" s="1"/>
  <c r="FD17" i="3"/>
  <c r="FB17" i="3"/>
  <c r="FB14" i="3" s="1"/>
  <c r="EZ17" i="3"/>
  <c r="EU17" i="3"/>
  <c r="ET17" i="3"/>
  <c r="ES17" i="3"/>
  <c r="DU17" i="3"/>
  <c r="DN17" i="3"/>
  <c r="DM17" i="3"/>
  <c r="DL17" i="3"/>
  <c r="DJ17" i="3"/>
  <c r="DH17" i="3"/>
  <c r="DE17" i="3"/>
  <c r="DC17" i="3"/>
  <c r="DB17" i="3"/>
  <c r="DA17" i="3"/>
  <c r="CZ17" i="3" s="1"/>
  <c r="CX17" i="3"/>
  <c r="CV17" i="3"/>
  <c r="CT17" i="3"/>
  <c r="CS17" i="3"/>
  <c r="CR17" i="3"/>
  <c r="CQ17" i="3" s="1"/>
  <c r="CP17" i="3"/>
  <c r="CO17" i="3"/>
  <c r="BV17" i="3"/>
  <c r="BV14" i="3" s="1"/>
  <c r="BO17" i="3"/>
  <c r="BN17" i="3"/>
  <c r="BM17" i="3"/>
  <c r="BM35" i="3" s="1"/>
  <c r="BF17" i="3"/>
  <c r="BE17" i="3"/>
  <c r="BD17" i="3"/>
  <c r="BC17" i="3"/>
  <c r="BB17" i="3"/>
  <c r="BA17" i="3" s="1"/>
  <c r="AZ17" i="3"/>
  <c r="AY17" i="3"/>
  <c r="AX17" i="3"/>
  <c r="AW17" i="3"/>
  <c r="AU17" i="3"/>
  <c r="AT17" i="3"/>
  <c r="AS17" i="3"/>
  <c r="AP17" i="3"/>
  <c r="AO17" i="3" s="1"/>
  <c r="AK17" i="3"/>
  <c r="AB17" i="3"/>
  <c r="Z17" i="3"/>
  <c r="Z14" i="3" s="1"/>
  <c r="Y17" i="3"/>
  <c r="V17" i="3"/>
  <c r="U17" i="3"/>
  <c r="S17" i="3"/>
  <c r="R17" i="3"/>
  <c r="Q17" i="3"/>
  <c r="J17" i="3"/>
  <c r="J14" i="3" s="1"/>
  <c r="J70" i="3" s="1"/>
  <c r="I17" i="3"/>
  <c r="H17" i="3"/>
  <c r="G17" i="3"/>
  <c r="F17" i="3"/>
  <c r="D17" i="3"/>
  <c r="C17" i="3"/>
  <c r="B17" i="3"/>
  <c r="GB16" i="3"/>
  <c r="GA16" i="3"/>
  <c r="FZ16" i="3"/>
  <c r="FV16" i="3"/>
  <c r="FV14" i="3" s="1"/>
  <c r="FV70" i="3" s="1"/>
  <c r="FT16" i="3"/>
  <c r="FM16" i="3"/>
  <c r="FM36" i="3" s="1"/>
  <c r="FJ16" i="3"/>
  <c r="FJ36" i="3" s="1"/>
  <c r="FI16" i="3"/>
  <c r="FH16" i="3" s="1"/>
  <c r="FG16" i="3"/>
  <c r="FF16" i="3"/>
  <c r="FF26" i="3" s="1"/>
  <c r="FE26" i="3" s="1"/>
  <c r="FE16" i="3"/>
  <c r="FD16" i="3"/>
  <c r="FD36" i="3" s="1"/>
  <c r="FA16" i="3"/>
  <c r="FA36" i="3" s="1"/>
  <c r="EZ16" i="3"/>
  <c r="EX16" i="3"/>
  <c r="EX27" i="3" s="1"/>
  <c r="EW16" i="3"/>
  <c r="EV16" i="3"/>
  <c r="EU16" i="3"/>
  <c r="EU36" i="3" s="1"/>
  <c r="ER16" i="3"/>
  <c r="ER36" i="3" s="1"/>
  <c r="EQ16" i="3"/>
  <c r="EP16" i="3" s="1"/>
  <c r="EO16" i="3"/>
  <c r="EO27" i="3" s="1"/>
  <c r="EN16" i="3"/>
  <c r="FO16" i="3" s="1"/>
  <c r="EM16" i="3"/>
  <c r="DW16" i="3"/>
  <c r="DU16" i="3"/>
  <c r="DN16" i="3"/>
  <c r="DN36" i="3" s="1"/>
  <c r="DK16" i="3"/>
  <c r="DK36" i="3" s="1"/>
  <c r="DJ16" i="3"/>
  <c r="DH16" i="3"/>
  <c r="DG16" i="3"/>
  <c r="DF16" i="3"/>
  <c r="DE16" i="3"/>
  <c r="DE36" i="3" s="1"/>
  <c r="DB16" i="3"/>
  <c r="DB36" i="3" s="1"/>
  <c r="DA16" i="3"/>
  <c r="CZ16" i="3" s="1"/>
  <c r="CY16" i="3"/>
  <c r="CY27" i="3" s="1"/>
  <c r="CX16" i="3"/>
  <c r="CW16" i="3"/>
  <c r="CV16" i="3"/>
  <c r="CV36" i="3" s="1"/>
  <c r="CS16" i="3"/>
  <c r="CS36" i="3" s="1"/>
  <c r="CR16" i="3"/>
  <c r="CP16" i="3"/>
  <c r="DQ16" i="3" s="1"/>
  <c r="CO16" i="3"/>
  <c r="DP16" i="3" s="1"/>
  <c r="DO16" i="3" s="1"/>
  <c r="CN16" i="3"/>
  <c r="CJ16" i="3"/>
  <c r="EI16" i="3" s="1"/>
  <c r="GH16" i="3" s="1"/>
  <c r="BX16" i="3"/>
  <c r="BX14" i="3" s="1"/>
  <c r="BX70" i="3" s="1"/>
  <c r="BV16" i="3"/>
  <c r="BO16" i="3"/>
  <c r="BO36" i="3" s="1"/>
  <c r="BL16" i="3"/>
  <c r="BL36" i="3" s="1"/>
  <c r="BK16" i="3"/>
  <c r="BJ16" i="3" s="1"/>
  <c r="BI16" i="3"/>
  <c r="BI27" i="3" s="1"/>
  <c r="BH16" i="3"/>
  <c r="BG16" i="3"/>
  <c r="BF16" i="3"/>
  <c r="BF36" i="3" s="1"/>
  <c r="BC16" i="3"/>
  <c r="BC36" i="3" s="1"/>
  <c r="BB16" i="3"/>
  <c r="AZ16" i="3"/>
  <c r="AY16" i="3"/>
  <c r="AX16" i="3"/>
  <c r="AW16" i="3"/>
  <c r="AW36" i="3" s="1"/>
  <c r="AT16" i="3"/>
  <c r="AT36" i="3" s="1"/>
  <c r="AS16" i="3"/>
  <c r="AR16" i="3" s="1"/>
  <c r="AQ16" i="3"/>
  <c r="BR16" i="3" s="1"/>
  <c r="BP16" i="3" s="1"/>
  <c r="AP16" i="3"/>
  <c r="BQ16" i="3" s="1"/>
  <c r="AO16" i="3"/>
  <c r="AK16" i="3"/>
  <c r="AI16" i="3"/>
  <c r="CH16" i="3" s="1"/>
  <c r="EG16" i="3" s="1"/>
  <c r="GF16" i="3" s="1"/>
  <c r="AC16" i="3"/>
  <c r="AB16" i="3"/>
  <c r="AB36" i="3" s="1"/>
  <c r="Y16" i="3"/>
  <c r="Y36" i="3" s="1"/>
  <c r="X16" i="3"/>
  <c r="V16" i="3"/>
  <c r="U16" i="3"/>
  <c r="T16" i="3"/>
  <c r="S16" i="3"/>
  <c r="S36" i="3" s="1"/>
  <c r="P16" i="3"/>
  <c r="P36" i="3" s="1"/>
  <c r="O16" i="3"/>
  <c r="N16" i="3" s="1"/>
  <c r="M16" i="3"/>
  <c r="L16" i="3"/>
  <c r="L26" i="3" s="1"/>
  <c r="K26" i="3" s="1"/>
  <c r="K16" i="3"/>
  <c r="I16" i="3"/>
  <c r="G16" i="3"/>
  <c r="G36" i="3" s="1"/>
  <c r="F16" i="3"/>
  <c r="E16" i="3"/>
  <c r="D16" i="3"/>
  <c r="AE16" i="3" s="1"/>
  <c r="C16" i="3"/>
  <c r="AD16" i="3" s="1"/>
  <c r="CC16" i="3" s="1"/>
  <c r="EB16" i="3" s="1"/>
  <c r="GB15" i="3"/>
  <c r="EO15" i="3" s="1"/>
  <c r="GA15" i="3"/>
  <c r="FZ15" i="3" s="1"/>
  <c r="FV15" i="3"/>
  <c r="FU15" i="3"/>
  <c r="FU34" i="3" s="1"/>
  <c r="FT15" i="3"/>
  <c r="FL15" i="3"/>
  <c r="FJ15" i="3"/>
  <c r="FJ14" i="3" s="1"/>
  <c r="FJ70" i="3" s="1"/>
  <c r="FI15" i="3"/>
  <c r="FI33" i="3" s="1"/>
  <c r="FG15" i="3"/>
  <c r="FG14" i="3" s="1"/>
  <c r="FG70" i="3" s="1"/>
  <c r="FF15" i="3"/>
  <c r="FC15" i="3"/>
  <c r="FC33" i="3" s="1"/>
  <c r="FA15" i="3"/>
  <c r="FS15" i="3" s="1"/>
  <c r="EZ15" i="3"/>
  <c r="EY15" i="3" s="1"/>
  <c r="EW15" i="3"/>
  <c r="ET15" i="3"/>
  <c r="ER15" i="3"/>
  <c r="EQ15" i="3"/>
  <c r="DW15" i="3"/>
  <c r="DW14" i="3" s="1"/>
  <c r="DU15" i="3"/>
  <c r="DS15" i="3"/>
  <c r="DM15" i="3"/>
  <c r="DK15" i="3"/>
  <c r="DJ15" i="3"/>
  <c r="DJ33" i="3" s="1"/>
  <c r="DI15" i="3"/>
  <c r="DI33" i="3" s="1"/>
  <c r="DH15" i="3"/>
  <c r="DG15" i="3"/>
  <c r="DD15" i="3"/>
  <c r="DB15" i="3"/>
  <c r="DB14" i="3" s="1"/>
  <c r="DB70" i="3" s="1"/>
  <c r="DA15" i="3"/>
  <c r="CZ15" i="3" s="1"/>
  <c r="CY15" i="3"/>
  <c r="CY14" i="3" s="1"/>
  <c r="CY70" i="3" s="1"/>
  <c r="CX15" i="3"/>
  <c r="CU15" i="3"/>
  <c r="CS15" i="3"/>
  <c r="DT15" i="3" s="1"/>
  <c r="CR15" i="3"/>
  <c r="CR33" i="3" s="1"/>
  <c r="CO15" i="3"/>
  <c r="BX15" i="3"/>
  <c r="CJ15" i="3" s="1"/>
  <c r="EI15" i="3" s="1"/>
  <c r="BV15" i="3"/>
  <c r="BU15" i="3"/>
  <c r="BN15" i="3"/>
  <c r="BL15" i="3"/>
  <c r="BK15" i="3"/>
  <c r="BE15" i="3"/>
  <c r="BE33" i="3" s="1"/>
  <c r="BC15" i="3"/>
  <c r="BB15" i="3"/>
  <c r="BA15" i="3"/>
  <c r="AZ15" i="3"/>
  <c r="AY15" i="3"/>
  <c r="AV15" i="3"/>
  <c r="AT15" i="3"/>
  <c r="AT14" i="3" s="1"/>
  <c r="AT70" i="3" s="1"/>
  <c r="AS15" i="3"/>
  <c r="AS33" i="3" s="1"/>
  <c r="AQ15" i="3"/>
  <c r="AP15" i="3"/>
  <c r="AK15" i="3"/>
  <c r="AI15" i="3"/>
  <c r="AA15" i="3"/>
  <c r="AA34" i="3" s="1"/>
  <c r="Y15" i="3"/>
  <c r="AH15" i="3" s="1"/>
  <c r="CG15" i="3" s="1"/>
  <c r="X15" i="3"/>
  <c r="U15" i="3"/>
  <c r="R15" i="3"/>
  <c r="P15" i="3"/>
  <c r="O15" i="3"/>
  <c r="I15" i="3"/>
  <c r="I34" i="3" s="1"/>
  <c r="G15" i="3"/>
  <c r="F15" i="3"/>
  <c r="E15" i="3"/>
  <c r="E34" i="3" s="1"/>
  <c r="D15" i="3"/>
  <c r="C15" i="3"/>
  <c r="GB14" i="3"/>
  <c r="GB70" i="3" s="1"/>
  <c r="GA14" i="3"/>
  <c r="GA70" i="3" s="1"/>
  <c r="FT14" i="3"/>
  <c r="FM14" i="3"/>
  <c r="FM70" i="3" s="1"/>
  <c r="FK14" i="3"/>
  <c r="FI14" i="3"/>
  <c r="FD14" i="3"/>
  <c r="FD70" i="3" s="1"/>
  <c r="ES14" i="3"/>
  <c r="DU14" i="3"/>
  <c r="DL14" i="3"/>
  <c r="DH14" i="3"/>
  <c r="DH70" i="3" s="1"/>
  <c r="DE14" i="3"/>
  <c r="DC14" i="3"/>
  <c r="DA14" i="3"/>
  <c r="CV14" i="3"/>
  <c r="CV70" i="3" s="1"/>
  <c r="CS14" i="3"/>
  <c r="CS70" i="3" s="1"/>
  <c r="CO14" i="3"/>
  <c r="BM14" i="3"/>
  <c r="BD14" i="3"/>
  <c r="BC14" i="3"/>
  <c r="BC70" i="3" s="1"/>
  <c r="AZ14" i="3"/>
  <c r="AZ70" i="3" s="1"/>
  <c r="AY14" i="3"/>
  <c r="AY70" i="3" s="1"/>
  <c r="AW14" i="3"/>
  <c r="AW70" i="3" s="1"/>
  <c r="AU14" i="3"/>
  <c r="AS14" i="3"/>
  <c r="AK14" i="3"/>
  <c r="AK70" i="3" s="1"/>
  <c r="AB14" i="3"/>
  <c r="AB70" i="3" s="1"/>
  <c r="Y14" i="3"/>
  <c r="Y70" i="3" s="1"/>
  <c r="Q14" i="3"/>
  <c r="I14" i="3"/>
  <c r="I70" i="3" s="1"/>
  <c r="H70" i="3" s="1"/>
  <c r="H14" i="3"/>
  <c r="G14" i="3"/>
  <c r="G70" i="3" s="1"/>
  <c r="D14" i="3"/>
  <c r="D70" i="3" s="1"/>
  <c r="C14" i="3"/>
  <c r="C70" i="3" s="1"/>
  <c r="FD12" i="3"/>
  <c r="FD13" i="3" s="1"/>
  <c r="DL12" i="3"/>
  <c r="DL13" i="3" s="1"/>
  <c r="BD12" i="3"/>
  <c r="BD13" i="3" s="1"/>
  <c r="AB12" i="3"/>
  <c r="AB13" i="3" s="1"/>
  <c r="FM11" i="3"/>
  <c r="FM12" i="3" s="1"/>
  <c r="FM13" i="3" s="1"/>
  <c r="FK11" i="3"/>
  <c r="FK12" i="3" s="1"/>
  <c r="FK13" i="3" s="1"/>
  <c r="FI11" i="3"/>
  <c r="FD11" i="3"/>
  <c r="FC11" i="3"/>
  <c r="FB11" i="3"/>
  <c r="FB12" i="3" s="1"/>
  <c r="FB13" i="3" s="1"/>
  <c r="FA11" i="3"/>
  <c r="EU11" i="3"/>
  <c r="ES11" i="3"/>
  <c r="ES12" i="3" s="1"/>
  <c r="ES13" i="3" s="1"/>
  <c r="ER11" i="3"/>
  <c r="DU11" i="3"/>
  <c r="DU12" i="3" s="1"/>
  <c r="DU13" i="3" s="1"/>
  <c r="DN11" i="3"/>
  <c r="DM11" i="3"/>
  <c r="DL11" i="3"/>
  <c r="DE11" i="3"/>
  <c r="DE12" i="3" s="1"/>
  <c r="DE13" i="3" s="1"/>
  <c r="DC11" i="3"/>
  <c r="DC12" i="3" s="1"/>
  <c r="DC13" i="3" s="1"/>
  <c r="DA11" i="3"/>
  <c r="DA12" i="3" s="1"/>
  <c r="DA13" i="3" s="1"/>
  <c r="CV11" i="3"/>
  <c r="CV12" i="3" s="1"/>
  <c r="CV13" i="3" s="1"/>
  <c r="CU11" i="3"/>
  <c r="CT11" i="3"/>
  <c r="BO11" i="3"/>
  <c r="BM11" i="3"/>
  <c r="BM12" i="3" s="1"/>
  <c r="BM13" i="3" s="1"/>
  <c r="BL11" i="3"/>
  <c r="BF11" i="3"/>
  <c r="BD11" i="3"/>
  <c r="AW11" i="3"/>
  <c r="AW12" i="3" s="1"/>
  <c r="AW13" i="3" s="1"/>
  <c r="AV11" i="3"/>
  <c r="AU11" i="3"/>
  <c r="AU12" i="3" s="1"/>
  <c r="AU13" i="3" s="1"/>
  <c r="AS11" i="3"/>
  <c r="AB11" i="3"/>
  <c r="AA11" i="3"/>
  <c r="Z11" i="3"/>
  <c r="Z12" i="3" s="1"/>
  <c r="Z13" i="3" s="1"/>
  <c r="Y11" i="3"/>
  <c r="Y12" i="3" s="1"/>
  <c r="Y13" i="3" s="1"/>
  <c r="S11" i="3"/>
  <c r="Q11" i="3"/>
  <c r="Q12" i="3" s="1"/>
  <c r="Q13" i="3" s="1"/>
  <c r="P11" i="3"/>
  <c r="H11" i="3"/>
  <c r="H12" i="3" s="1"/>
  <c r="H13" i="3" s="1"/>
  <c r="FM10" i="3"/>
  <c r="FK10" i="3"/>
  <c r="FI10" i="3"/>
  <c r="FD10" i="3"/>
  <c r="FC10" i="3"/>
  <c r="FB10" i="3"/>
  <c r="EW10" i="3"/>
  <c r="EU10" i="3"/>
  <c r="ES10" i="3"/>
  <c r="ER10" i="3"/>
  <c r="DU10" i="3"/>
  <c r="DN10" i="3"/>
  <c r="DM10" i="3"/>
  <c r="DL10" i="3"/>
  <c r="DE10" i="3"/>
  <c r="DC10" i="3"/>
  <c r="DA10" i="3"/>
  <c r="CV10" i="3"/>
  <c r="CU10" i="3"/>
  <c r="CT10" i="3"/>
  <c r="BO10" i="3"/>
  <c r="BM10" i="3"/>
  <c r="BL10" i="3"/>
  <c r="BF10" i="3"/>
  <c r="BD10" i="3"/>
  <c r="AW10" i="3"/>
  <c r="AV10" i="3"/>
  <c r="AU10" i="3"/>
  <c r="AS10" i="3"/>
  <c r="AB10" i="3"/>
  <c r="AA10" i="3"/>
  <c r="Z10" i="3"/>
  <c r="S10" i="3"/>
  <c r="Q10" i="3"/>
  <c r="P10" i="3"/>
  <c r="H10" i="3"/>
  <c r="GB9" i="3"/>
  <c r="GA9" i="3"/>
  <c r="GA10" i="3" s="1"/>
  <c r="FV9" i="3"/>
  <c r="FV10" i="3" s="1"/>
  <c r="FT9" i="3"/>
  <c r="FL9" i="3"/>
  <c r="FU9" i="3" s="1"/>
  <c r="FJ9" i="3"/>
  <c r="FI9" i="3"/>
  <c r="FG9" i="3"/>
  <c r="FG10" i="3" s="1"/>
  <c r="FF9" i="3"/>
  <c r="FC9" i="3"/>
  <c r="FA9" i="3"/>
  <c r="EZ9" i="3"/>
  <c r="EW9" i="3"/>
  <c r="ET9" i="3"/>
  <c r="ET10" i="3" s="1"/>
  <c r="ER9" i="3"/>
  <c r="EQ9" i="3"/>
  <c r="EP9" i="3"/>
  <c r="DW9" i="3"/>
  <c r="DV9" i="3"/>
  <c r="DV10" i="3" s="1"/>
  <c r="DU9" i="3"/>
  <c r="DM9" i="3"/>
  <c r="DK9" i="3"/>
  <c r="DK10" i="3" s="1"/>
  <c r="DJ9" i="3"/>
  <c r="DJ10" i="3" s="1"/>
  <c r="DI9" i="3"/>
  <c r="DI10" i="3" s="1"/>
  <c r="DG9" i="3"/>
  <c r="DG10" i="3" s="1"/>
  <c r="DD9" i="3"/>
  <c r="DD10" i="3" s="1"/>
  <c r="DB9" i="3"/>
  <c r="DB10" i="3" s="1"/>
  <c r="DA9" i="3"/>
  <c r="CX9" i="3"/>
  <c r="CU9" i="3"/>
  <c r="CS9" i="3"/>
  <c r="CR9" i="3"/>
  <c r="CQ9" i="3" s="1"/>
  <c r="CO9" i="3"/>
  <c r="DP9" i="3" s="1"/>
  <c r="BX9" i="3"/>
  <c r="CJ9" i="3" s="1"/>
  <c r="BV9" i="3"/>
  <c r="BV10" i="3" s="1"/>
  <c r="BN9" i="3"/>
  <c r="BN10" i="3" s="1"/>
  <c r="BL9" i="3"/>
  <c r="BK9" i="3"/>
  <c r="BK10" i="3" s="1"/>
  <c r="BE9" i="3"/>
  <c r="BE10" i="3" s="1"/>
  <c r="BC9" i="3"/>
  <c r="BC10" i="3" s="1"/>
  <c r="BB9" i="3"/>
  <c r="BB10" i="3" s="1"/>
  <c r="BA9" i="3"/>
  <c r="BA10" i="3" s="1"/>
  <c r="AY9" i="3"/>
  <c r="AY10" i="3" s="1"/>
  <c r="AV9" i="3"/>
  <c r="AT9" i="3"/>
  <c r="BU9" i="3" s="1"/>
  <c r="AS9" i="3"/>
  <c r="AQ9" i="3"/>
  <c r="AP9" i="3"/>
  <c r="AK9" i="3"/>
  <c r="AI9" i="3"/>
  <c r="AA9" i="3"/>
  <c r="Y9" i="3"/>
  <c r="Y10" i="3" s="1"/>
  <c r="X9" i="3"/>
  <c r="U9" i="3"/>
  <c r="R9" i="3"/>
  <c r="R10" i="3" s="1"/>
  <c r="P9" i="3"/>
  <c r="O9" i="3"/>
  <c r="I9" i="3"/>
  <c r="AJ9" i="3" s="1"/>
  <c r="G9" i="3"/>
  <c r="G11" i="3" s="1"/>
  <c r="G12" i="3" s="1"/>
  <c r="G13" i="3" s="1"/>
  <c r="F9" i="3"/>
  <c r="E9" i="3"/>
  <c r="C9" i="3"/>
  <c r="GB8" i="3"/>
  <c r="GB11" i="3" s="1"/>
  <c r="GB12" i="3" s="1"/>
  <c r="GB13" i="3" s="1"/>
  <c r="GA8" i="3"/>
  <c r="GA11" i="3" s="1"/>
  <c r="FV8" i="3"/>
  <c r="FV11" i="3" s="1"/>
  <c r="FV12" i="3" s="1"/>
  <c r="FV13" i="3" s="1"/>
  <c r="FT8" i="3"/>
  <c r="FT11" i="3" s="1"/>
  <c r="FT12" i="3" s="1"/>
  <c r="FT13" i="3" s="1"/>
  <c r="FL8" i="3"/>
  <c r="FL11" i="3" s="1"/>
  <c r="FJ8" i="3"/>
  <c r="FJ11" i="3" s="1"/>
  <c r="FJ12" i="3" s="1"/>
  <c r="FJ13" i="3" s="1"/>
  <c r="FI8" i="3"/>
  <c r="FG8" i="3"/>
  <c r="FF8" i="3"/>
  <c r="FC8" i="3"/>
  <c r="FA8" i="3"/>
  <c r="EZ8" i="3"/>
  <c r="EW8" i="3"/>
  <c r="EW11" i="3" s="1"/>
  <c r="ET8" i="3"/>
  <c r="ET11" i="3" s="1"/>
  <c r="ER8" i="3"/>
  <c r="EQ8" i="3"/>
  <c r="EP8" i="3"/>
  <c r="DW8" i="3"/>
  <c r="DW11" i="3" s="1"/>
  <c r="DW12" i="3" s="1"/>
  <c r="DW13" i="3" s="1"/>
  <c r="DV8" i="3"/>
  <c r="DU8" i="3"/>
  <c r="DM8" i="3"/>
  <c r="DK8" i="3"/>
  <c r="DK11" i="3" s="1"/>
  <c r="DI11" i="3" s="1"/>
  <c r="DJ8" i="3"/>
  <c r="DJ11" i="3" s="1"/>
  <c r="DI8" i="3"/>
  <c r="DG8" i="3"/>
  <c r="DG11" i="3" s="1"/>
  <c r="DD8" i="3"/>
  <c r="DD11" i="3" s="1"/>
  <c r="DB8" i="3"/>
  <c r="DA8" i="3"/>
  <c r="CY8" i="3"/>
  <c r="CX8" i="3"/>
  <c r="CU8" i="3"/>
  <c r="CS8" i="3"/>
  <c r="CR8" i="3"/>
  <c r="CQ8" i="3" s="1"/>
  <c r="CO8" i="3"/>
  <c r="BX8" i="3"/>
  <c r="BX11" i="3" s="1"/>
  <c r="BX12" i="3" s="1"/>
  <c r="BX13" i="3" s="1"/>
  <c r="BV8" i="3"/>
  <c r="BV11" i="3" s="1"/>
  <c r="BV12" i="3" s="1"/>
  <c r="BV13" i="3" s="1"/>
  <c r="BN8" i="3"/>
  <c r="BN11" i="3" s="1"/>
  <c r="BL8" i="3"/>
  <c r="BK8" i="3"/>
  <c r="BJ8" i="3" s="1"/>
  <c r="BE8" i="3"/>
  <c r="BE11" i="3" s="1"/>
  <c r="BC8" i="3"/>
  <c r="BC11" i="3" s="1"/>
  <c r="BC12" i="3" s="1"/>
  <c r="BC13" i="3" s="1"/>
  <c r="BB8" i="3"/>
  <c r="BB11" i="3" s="1"/>
  <c r="BA8" i="3"/>
  <c r="AY8" i="3"/>
  <c r="AY11" i="3" s="1"/>
  <c r="AV8" i="3"/>
  <c r="BW8" i="3" s="1"/>
  <c r="AT8" i="3"/>
  <c r="AT11" i="3" s="1"/>
  <c r="AT12" i="3" s="1"/>
  <c r="AT13" i="3" s="1"/>
  <c r="AS8" i="3"/>
  <c r="AQ8" i="3"/>
  <c r="AP8" i="3"/>
  <c r="AI8" i="3"/>
  <c r="AA8" i="3"/>
  <c r="Y8" i="3"/>
  <c r="AH8" i="3" s="1"/>
  <c r="X8" i="3"/>
  <c r="U8" i="3"/>
  <c r="U11" i="3" s="1"/>
  <c r="R8" i="3"/>
  <c r="R11" i="3" s="1"/>
  <c r="P8" i="3"/>
  <c r="O8" i="3"/>
  <c r="N8" i="3"/>
  <c r="J8" i="3"/>
  <c r="G8" i="3"/>
  <c r="F8" i="3"/>
  <c r="E8" i="3" s="1"/>
  <c r="FT68" i="2"/>
  <c r="FH68" i="2"/>
  <c r="EY68" i="2"/>
  <c r="EP68" i="2"/>
  <c r="FQ68" i="2" s="1"/>
  <c r="EG68" i="2"/>
  <c r="GF68" i="2" s="1"/>
  <c r="DU68" i="2"/>
  <c r="DI68" i="2"/>
  <c r="CZ68" i="2"/>
  <c r="CQ68" i="2"/>
  <c r="DR68" i="2" s="1"/>
  <c r="BV68" i="2"/>
  <c r="BJ68" i="2"/>
  <c r="BA68" i="2"/>
  <c r="AR68" i="2"/>
  <c r="BS68" i="2" s="1"/>
  <c r="AI68" i="2"/>
  <c r="CH68" i="2" s="1"/>
  <c r="W68" i="2"/>
  <c r="N68" i="2"/>
  <c r="E68" i="2"/>
  <c r="AF68" i="2" s="1"/>
  <c r="B68" i="2"/>
  <c r="FT67" i="2"/>
  <c r="FH67" i="2"/>
  <c r="EY67" i="2"/>
  <c r="EP67" i="2"/>
  <c r="FQ67" i="2" s="1"/>
  <c r="DU67" i="2"/>
  <c r="DU66" i="2" s="1"/>
  <c r="DI67" i="2"/>
  <c r="CZ67" i="2"/>
  <c r="CQ67" i="2"/>
  <c r="DR67" i="2" s="1"/>
  <c r="BV67" i="2"/>
  <c r="BJ67" i="2"/>
  <c r="BA67" i="2"/>
  <c r="AR67" i="2"/>
  <c r="BS67" i="2" s="1"/>
  <c r="AI67" i="2"/>
  <c r="W67" i="2"/>
  <c r="N67" i="2"/>
  <c r="E67" i="2"/>
  <c r="AF67" i="2" s="1"/>
  <c r="B67" i="2"/>
  <c r="FT66" i="2"/>
  <c r="FK66" i="2"/>
  <c r="FH66" i="2"/>
  <c r="FB66" i="2"/>
  <c r="EY66" i="2"/>
  <c r="ES66" i="2"/>
  <c r="EP66" i="2"/>
  <c r="DL66" i="2"/>
  <c r="DI66" i="2"/>
  <c r="DC66" i="2"/>
  <c r="CZ66" i="2"/>
  <c r="CT66" i="2"/>
  <c r="CQ66" i="2"/>
  <c r="BV66" i="2"/>
  <c r="BM66" i="2"/>
  <c r="BJ66" i="2"/>
  <c r="BD66" i="2"/>
  <c r="BA66" i="2"/>
  <c r="AU66" i="2"/>
  <c r="AR66" i="2"/>
  <c r="Z66" i="2"/>
  <c r="W66" i="2"/>
  <c r="Q66" i="2"/>
  <c r="N66" i="2"/>
  <c r="H66" i="2"/>
  <c r="E66" i="2"/>
  <c r="FV61" i="2"/>
  <c r="FU61" i="2"/>
  <c r="FS61" i="2"/>
  <c r="FR61" i="2"/>
  <c r="FK61" i="2"/>
  <c r="FH61" i="2"/>
  <c r="FB61" i="2"/>
  <c r="FT61" i="2" s="1"/>
  <c r="EY61" i="2"/>
  <c r="ES61" i="2"/>
  <c r="EP61" i="2"/>
  <c r="FQ61" i="2" s="1"/>
  <c r="DW61" i="2"/>
  <c r="DV61" i="2"/>
  <c r="DT61" i="2"/>
  <c r="DS61" i="2"/>
  <c r="DR61" i="2"/>
  <c r="DL61" i="2"/>
  <c r="DI61" i="2"/>
  <c r="DC61" i="2"/>
  <c r="CZ61" i="2"/>
  <c r="CT61" i="2"/>
  <c r="DU61" i="2" s="1"/>
  <c r="CQ61" i="2"/>
  <c r="BX61" i="2"/>
  <c r="BW61" i="2"/>
  <c r="BU61" i="2"/>
  <c r="BT61" i="2"/>
  <c r="BM61" i="2"/>
  <c r="BJ61" i="2"/>
  <c r="BD61" i="2"/>
  <c r="BV61" i="2" s="1"/>
  <c r="BA61" i="2"/>
  <c r="AU61" i="2"/>
  <c r="AR61" i="2"/>
  <c r="BS61" i="2" s="1"/>
  <c r="AK61" i="2"/>
  <c r="CJ61" i="2" s="1"/>
  <c r="EI61" i="2" s="1"/>
  <c r="GH61" i="2" s="1"/>
  <c r="AJ61" i="2"/>
  <c r="CI61" i="2" s="1"/>
  <c r="EH61" i="2" s="1"/>
  <c r="GG61" i="2" s="1"/>
  <c r="AH61" i="2"/>
  <c r="AG61" i="2"/>
  <c r="CF61" i="2" s="1"/>
  <c r="EE61" i="2" s="1"/>
  <c r="Z61" i="2"/>
  <c r="W61" i="2"/>
  <c r="V61" i="2"/>
  <c r="AQ61" i="2" s="1"/>
  <c r="AZ61" i="2" s="1"/>
  <c r="BI61" i="2" s="1"/>
  <c r="CP61" i="2" s="1"/>
  <c r="Q61" i="2"/>
  <c r="N61" i="2"/>
  <c r="M61" i="2"/>
  <c r="H61" i="2"/>
  <c r="AI61" i="2" s="1"/>
  <c r="E61" i="2"/>
  <c r="C61" i="2"/>
  <c r="L61" i="2" s="1"/>
  <c r="FV60" i="2"/>
  <c r="FU60" i="2"/>
  <c r="GG60" i="2" s="1"/>
  <c r="FS60" i="2"/>
  <c r="FR60" i="2"/>
  <c r="FQ60" i="2"/>
  <c r="FK60" i="2"/>
  <c r="FH60" i="2"/>
  <c r="FB60" i="2"/>
  <c r="EY60" i="2"/>
  <c r="ES60" i="2"/>
  <c r="FT60" i="2" s="1"/>
  <c r="EP60" i="2"/>
  <c r="EG60" i="2"/>
  <c r="DW60" i="2"/>
  <c r="DV60" i="2"/>
  <c r="DU60" i="2"/>
  <c r="DT60" i="2"/>
  <c r="DS60" i="2"/>
  <c r="DL60" i="2"/>
  <c r="DI60" i="2"/>
  <c r="DC60" i="2"/>
  <c r="CZ60" i="2"/>
  <c r="CT60" i="2"/>
  <c r="CQ60" i="2"/>
  <c r="CG60" i="2"/>
  <c r="BX60" i="2"/>
  <c r="BW60" i="2"/>
  <c r="BU60" i="2"/>
  <c r="BT60" i="2"/>
  <c r="BM60" i="2"/>
  <c r="BJ60" i="2"/>
  <c r="BD60" i="2"/>
  <c r="BA60" i="2"/>
  <c r="BS60" i="2" s="1"/>
  <c r="AU60" i="2"/>
  <c r="BV60" i="2" s="1"/>
  <c r="AR60" i="2"/>
  <c r="AK60" i="2"/>
  <c r="CJ60" i="2" s="1"/>
  <c r="EI60" i="2" s="1"/>
  <c r="GH60" i="2" s="1"/>
  <c r="AJ60" i="2"/>
  <c r="CI60" i="2" s="1"/>
  <c r="EH60" i="2" s="1"/>
  <c r="AH60" i="2"/>
  <c r="AG60" i="2"/>
  <c r="Z60" i="2"/>
  <c r="W60" i="2"/>
  <c r="Q60" i="2"/>
  <c r="AI60" i="2" s="1"/>
  <c r="CH60" i="2" s="1"/>
  <c r="N60" i="2"/>
  <c r="M60" i="2"/>
  <c r="V60" i="2" s="1"/>
  <c r="AQ60" i="2" s="1"/>
  <c r="H60" i="2"/>
  <c r="E60" i="2"/>
  <c r="AF60" i="2" s="1"/>
  <c r="D60" i="2"/>
  <c r="C60" i="2"/>
  <c r="L60" i="2" s="1"/>
  <c r="FT56" i="2"/>
  <c r="FJ56" i="2"/>
  <c r="FI56" i="2"/>
  <c r="FH56" i="2" s="1"/>
  <c r="FA56" i="2"/>
  <c r="EZ56" i="2"/>
  <c r="ER56" i="2"/>
  <c r="FS56" i="2" s="1"/>
  <c r="EQ56" i="2"/>
  <c r="EP56" i="2" s="1"/>
  <c r="EO56" i="2"/>
  <c r="EN56" i="2"/>
  <c r="EM56" i="2"/>
  <c r="DU56" i="2"/>
  <c r="DK56" i="2"/>
  <c r="DJ56" i="2"/>
  <c r="DI56" i="2" s="1"/>
  <c r="DB56" i="2"/>
  <c r="DA56" i="2"/>
  <c r="CZ56" i="2" s="1"/>
  <c r="CY56" i="2"/>
  <c r="CS56" i="2"/>
  <c r="DT56" i="2" s="1"/>
  <c r="CR56" i="2"/>
  <c r="CP56" i="2"/>
  <c r="CO56" i="2"/>
  <c r="CN56" i="2"/>
  <c r="BV56" i="2"/>
  <c r="BL56" i="2"/>
  <c r="BK56" i="2"/>
  <c r="BJ56" i="2" s="1"/>
  <c r="BC56" i="2"/>
  <c r="BB56" i="2"/>
  <c r="AZ56" i="2"/>
  <c r="BI56" i="2" s="1"/>
  <c r="AT56" i="2"/>
  <c r="BU56" i="2" s="1"/>
  <c r="CA56" i="2" s="1"/>
  <c r="AS56" i="2"/>
  <c r="AQ56" i="2"/>
  <c r="BR56" i="2" s="1"/>
  <c r="AP56" i="2"/>
  <c r="AO56" i="2"/>
  <c r="AI56" i="2"/>
  <c r="Y56" i="2"/>
  <c r="X56" i="2"/>
  <c r="W56" i="2" s="1"/>
  <c r="P56" i="2"/>
  <c r="O56" i="2"/>
  <c r="N56" i="2" s="1"/>
  <c r="G56" i="2"/>
  <c r="AH56" i="2" s="1"/>
  <c r="F56" i="2"/>
  <c r="D56" i="2"/>
  <c r="M56" i="2" s="1"/>
  <c r="V56" i="2" s="1"/>
  <c r="C56" i="2"/>
  <c r="L56" i="2" s="1"/>
  <c r="B56" i="2"/>
  <c r="FT55" i="2"/>
  <c r="FJ55" i="2"/>
  <c r="FI55" i="2"/>
  <c r="FH55" i="2" s="1"/>
  <c r="FA55" i="2"/>
  <c r="EZ55" i="2"/>
  <c r="EY55" i="2" s="1"/>
  <c r="ER55" i="2"/>
  <c r="FS55" i="2" s="1"/>
  <c r="EQ55" i="2"/>
  <c r="EO55" i="2"/>
  <c r="EN55" i="2"/>
  <c r="EM55" i="2"/>
  <c r="DU55" i="2"/>
  <c r="DK55" i="2"/>
  <c r="DJ55" i="2"/>
  <c r="DI55" i="2" s="1"/>
  <c r="DB55" i="2"/>
  <c r="DA55" i="2"/>
  <c r="CZ55" i="2" s="1"/>
  <c r="CS55" i="2"/>
  <c r="DT55" i="2" s="1"/>
  <c r="CR55" i="2"/>
  <c r="CQ55" i="2" s="1"/>
  <c r="CP55" i="2"/>
  <c r="CO55" i="2"/>
  <c r="CN55" i="2"/>
  <c r="BV55" i="2"/>
  <c r="BL55" i="2"/>
  <c r="BK55" i="2"/>
  <c r="BJ55" i="2" s="1"/>
  <c r="BC55" i="2"/>
  <c r="BB55" i="2"/>
  <c r="BA55" i="2" s="1"/>
  <c r="AT55" i="2"/>
  <c r="BU55" i="2" s="1"/>
  <c r="AS55" i="2"/>
  <c r="AQ55" i="2"/>
  <c r="AP55" i="2"/>
  <c r="AO55" i="2"/>
  <c r="AI55" i="2"/>
  <c r="CH55" i="2" s="1"/>
  <c r="EG55" i="2" s="1"/>
  <c r="GF55" i="2" s="1"/>
  <c r="Y55" i="2"/>
  <c r="X55" i="2"/>
  <c r="W55" i="2" s="1"/>
  <c r="P55" i="2"/>
  <c r="O55" i="2"/>
  <c r="G55" i="2"/>
  <c r="AH55" i="2" s="1"/>
  <c r="F55" i="2"/>
  <c r="E55" i="2" s="1"/>
  <c r="D55" i="2"/>
  <c r="C55" i="2"/>
  <c r="B55" i="2"/>
  <c r="FT54" i="2"/>
  <c r="FR54" i="2"/>
  <c r="FJ54" i="2"/>
  <c r="FI54" i="2"/>
  <c r="FH54" i="2" s="1"/>
  <c r="FA54" i="2"/>
  <c r="EZ54" i="2"/>
  <c r="EY54" i="2" s="1"/>
  <c r="ER54" i="2"/>
  <c r="FS54" i="2" s="1"/>
  <c r="EQ54" i="2"/>
  <c r="EP54" i="2" s="1"/>
  <c r="EO54" i="2"/>
  <c r="EN54" i="2"/>
  <c r="EM54" i="2"/>
  <c r="DU54" i="2"/>
  <c r="DK54" i="2"/>
  <c r="DJ54" i="2"/>
  <c r="DI54" i="2" s="1"/>
  <c r="DB54" i="2"/>
  <c r="DA54" i="2"/>
  <c r="CS54" i="2"/>
  <c r="DT54" i="2" s="1"/>
  <c r="CR54" i="2"/>
  <c r="CQ54" i="2" s="1"/>
  <c r="CP54" i="2"/>
  <c r="CO54" i="2"/>
  <c r="CN54" i="2"/>
  <c r="BV54" i="2"/>
  <c r="BT54" i="2"/>
  <c r="BL54" i="2"/>
  <c r="BK54" i="2"/>
  <c r="BJ54" i="2" s="1"/>
  <c r="BC54" i="2"/>
  <c r="BB54" i="2"/>
  <c r="BA54" i="2" s="1"/>
  <c r="AT54" i="2"/>
  <c r="BU54" i="2" s="1"/>
  <c r="AS54" i="2"/>
  <c r="AR54" i="2" s="1"/>
  <c r="AQ54" i="2"/>
  <c r="AP54" i="2"/>
  <c r="AO54" i="2"/>
  <c r="AI54" i="2"/>
  <c r="CH54" i="2" s="1"/>
  <c r="EG54" i="2" s="1"/>
  <c r="GF54" i="2" s="1"/>
  <c r="Y54" i="2"/>
  <c r="X54" i="2"/>
  <c r="W54" i="2" s="1"/>
  <c r="P54" i="2"/>
  <c r="O54" i="2"/>
  <c r="N54" i="2" s="1"/>
  <c r="G54" i="2"/>
  <c r="AH54" i="2" s="1"/>
  <c r="F54" i="2"/>
  <c r="D54" i="2"/>
  <c r="C54" i="2"/>
  <c r="B54" i="2"/>
  <c r="FT53" i="2"/>
  <c r="FJ53" i="2"/>
  <c r="FI53" i="2"/>
  <c r="FH53" i="2" s="1"/>
  <c r="FA53" i="2"/>
  <c r="EZ53" i="2"/>
  <c r="EY53" i="2" s="1"/>
  <c r="ER53" i="2"/>
  <c r="FS53" i="2" s="1"/>
  <c r="EQ53" i="2"/>
  <c r="EP53" i="2" s="1"/>
  <c r="EO53" i="2"/>
  <c r="EN53" i="2"/>
  <c r="EM53" i="2"/>
  <c r="DU53" i="2"/>
  <c r="DK53" i="2"/>
  <c r="DJ53" i="2"/>
  <c r="DI53" i="2" s="1"/>
  <c r="DB53" i="2"/>
  <c r="DA53" i="2"/>
  <c r="CZ53" i="2" s="1"/>
  <c r="CS53" i="2"/>
  <c r="DT53" i="2" s="1"/>
  <c r="CR53" i="2"/>
  <c r="CP53" i="2"/>
  <c r="CO53" i="2"/>
  <c r="CN53" i="2"/>
  <c r="BV53" i="2"/>
  <c r="BL53" i="2"/>
  <c r="BK53" i="2"/>
  <c r="BJ53" i="2" s="1"/>
  <c r="BC53" i="2"/>
  <c r="BB53" i="2"/>
  <c r="BA53" i="2" s="1"/>
  <c r="AT53" i="2"/>
  <c r="BU53" i="2" s="1"/>
  <c r="AS53" i="2"/>
  <c r="AR53" i="2" s="1"/>
  <c r="AQ53" i="2"/>
  <c r="AP53" i="2"/>
  <c r="AO53" i="2"/>
  <c r="AI53" i="2"/>
  <c r="CH53" i="2" s="1"/>
  <c r="EG53" i="2" s="1"/>
  <c r="GF53" i="2" s="1"/>
  <c r="AG53" i="2"/>
  <c r="Y53" i="2"/>
  <c r="X53" i="2"/>
  <c r="W53" i="2" s="1"/>
  <c r="P53" i="2"/>
  <c r="O53" i="2"/>
  <c r="N53" i="2" s="1"/>
  <c r="G53" i="2"/>
  <c r="AH53" i="2" s="1"/>
  <c r="F53" i="2"/>
  <c r="E53" i="2" s="1"/>
  <c r="D53" i="2"/>
  <c r="C53" i="2"/>
  <c r="B53" i="2"/>
  <c r="FT52" i="2"/>
  <c r="FJ52" i="2"/>
  <c r="FI52" i="2"/>
  <c r="FH52" i="2" s="1"/>
  <c r="FA52" i="2"/>
  <c r="EZ52" i="2"/>
  <c r="ER52" i="2"/>
  <c r="FS52" i="2" s="1"/>
  <c r="EQ52" i="2"/>
  <c r="EP52" i="2" s="1"/>
  <c r="EO52" i="2"/>
  <c r="EN52" i="2"/>
  <c r="EM52" i="2"/>
  <c r="DU52" i="2"/>
  <c r="DS52" i="2"/>
  <c r="DK52" i="2"/>
  <c r="DJ52" i="2"/>
  <c r="DB52" i="2"/>
  <c r="DA52" i="2"/>
  <c r="CS52" i="2"/>
  <c r="CR52" i="2"/>
  <c r="CP52" i="2"/>
  <c r="CO52" i="2"/>
  <c r="CX52" i="2" s="1"/>
  <c r="DG52" i="2" s="1"/>
  <c r="BV52" i="2"/>
  <c r="BL52" i="2"/>
  <c r="BK52" i="2"/>
  <c r="BC52" i="2"/>
  <c r="BU52" i="2" s="1"/>
  <c r="BB52" i="2"/>
  <c r="AT52" i="2"/>
  <c r="AS52" i="2"/>
  <c r="AQ52" i="2"/>
  <c r="AP52" i="2"/>
  <c r="AI52" i="2"/>
  <c r="CH52" i="2" s="1"/>
  <c r="EG52" i="2" s="1"/>
  <c r="GF52" i="2" s="1"/>
  <c r="AG52" i="2"/>
  <c r="Y52" i="2"/>
  <c r="X52" i="2"/>
  <c r="W52" i="2"/>
  <c r="P52" i="2"/>
  <c r="O52" i="2"/>
  <c r="N52" i="2"/>
  <c r="G52" i="2"/>
  <c r="AH52" i="2" s="1"/>
  <c r="F52" i="2"/>
  <c r="E52" i="2"/>
  <c r="AF52" i="2" s="1"/>
  <c r="D52" i="2"/>
  <c r="C52" i="2"/>
  <c r="FT51" i="2"/>
  <c r="FJ51" i="2"/>
  <c r="FI51" i="2"/>
  <c r="FH51" i="2"/>
  <c r="FA51" i="2"/>
  <c r="EZ51" i="2"/>
  <c r="EY51" i="2"/>
  <c r="ER51" i="2"/>
  <c r="FS51" i="2" s="1"/>
  <c r="EQ51" i="2"/>
  <c r="FR51" i="2" s="1"/>
  <c r="EP51" i="2"/>
  <c r="FQ51" i="2" s="1"/>
  <c r="EO51" i="2"/>
  <c r="EN51" i="2"/>
  <c r="DU51" i="2"/>
  <c r="DK51" i="2"/>
  <c r="DJ51" i="2"/>
  <c r="DI51" i="2"/>
  <c r="DB51" i="2"/>
  <c r="DA51" i="2"/>
  <c r="CZ51" i="2"/>
  <c r="CS51" i="2"/>
  <c r="DT51" i="2" s="1"/>
  <c r="CR51" i="2"/>
  <c r="DS51" i="2" s="1"/>
  <c r="CQ51" i="2"/>
  <c r="DR51" i="2" s="1"/>
  <c r="CP51" i="2"/>
  <c r="CO51" i="2"/>
  <c r="BV51" i="2"/>
  <c r="BL51" i="2"/>
  <c r="BK51" i="2"/>
  <c r="BJ51" i="2"/>
  <c r="BC51" i="2"/>
  <c r="BB51" i="2"/>
  <c r="BA51" i="2"/>
  <c r="AT51" i="2"/>
  <c r="BU51" i="2" s="1"/>
  <c r="AS51" i="2"/>
  <c r="BT51" i="2" s="1"/>
  <c r="AR51" i="2"/>
  <c r="BS51" i="2" s="1"/>
  <c r="AQ51" i="2"/>
  <c r="AP51" i="2"/>
  <c r="AI51" i="2"/>
  <c r="CH51" i="2" s="1"/>
  <c r="EG51" i="2" s="1"/>
  <c r="GF51" i="2" s="1"/>
  <c r="Y51" i="2"/>
  <c r="X51" i="2"/>
  <c r="W51" i="2"/>
  <c r="P51" i="2"/>
  <c r="O51" i="2"/>
  <c r="N51" i="2"/>
  <c r="G51" i="2"/>
  <c r="AH51" i="2" s="1"/>
  <c r="F51" i="2"/>
  <c r="AG51" i="2" s="1"/>
  <c r="E51" i="2"/>
  <c r="AF51" i="2" s="1"/>
  <c r="D51" i="2"/>
  <c r="C51" i="2"/>
  <c r="FT50" i="2"/>
  <c r="FJ50" i="2"/>
  <c r="FI50" i="2"/>
  <c r="FH50" i="2"/>
  <c r="FA50" i="2"/>
  <c r="EZ50" i="2"/>
  <c r="EY50" i="2"/>
  <c r="ER50" i="2"/>
  <c r="FS50" i="2" s="1"/>
  <c r="EQ50" i="2"/>
  <c r="FR50" i="2" s="1"/>
  <c r="EP50" i="2"/>
  <c r="FQ50" i="2" s="1"/>
  <c r="EO50" i="2"/>
  <c r="EN50" i="2"/>
  <c r="DU50" i="2"/>
  <c r="DK50" i="2"/>
  <c r="DJ50" i="2"/>
  <c r="DI50" i="2"/>
  <c r="DB50" i="2"/>
  <c r="DA50" i="2"/>
  <c r="CZ50" i="2"/>
  <c r="CS50" i="2"/>
  <c r="DT50" i="2" s="1"/>
  <c r="CR50" i="2"/>
  <c r="DS50" i="2" s="1"/>
  <c r="CQ50" i="2"/>
  <c r="DR50" i="2" s="1"/>
  <c r="CP50" i="2"/>
  <c r="CO50" i="2"/>
  <c r="BV50" i="2"/>
  <c r="BL50" i="2"/>
  <c r="BK50" i="2"/>
  <c r="BJ50" i="2"/>
  <c r="BC50" i="2"/>
  <c r="BB50" i="2"/>
  <c r="BA50" i="2"/>
  <c r="AT50" i="2"/>
  <c r="BU50" i="2" s="1"/>
  <c r="AS50" i="2"/>
  <c r="BT50" i="2" s="1"/>
  <c r="AR50" i="2"/>
  <c r="BS50" i="2" s="1"/>
  <c r="AQ50" i="2"/>
  <c r="AP50" i="2"/>
  <c r="AI50" i="2"/>
  <c r="CH50" i="2" s="1"/>
  <c r="EG50" i="2" s="1"/>
  <c r="GF50" i="2" s="1"/>
  <c r="Y50" i="2"/>
  <c r="X50" i="2"/>
  <c r="W50" i="2"/>
  <c r="P50" i="2"/>
  <c r="O50" i="2"/>
  <c r="N50" i="2"/>
  <c r="G50" i="2"/>
  <c r="AH50" i="2" s="1"/>
  <c r="CG50" i="2" s="1"/>
  <c r="F50" i="2"/>
  <c r="AG50" i="2" s="1"/>
  <c r="E50" i="2"/>
  <c r="AF50" i="2" s="1"/>
  <c r="D50" i="2"/>
  <c r="C50" i="2"/>
  <c r="FT49" i="2"/>
  <c r="FJ49" i="2"/>
  <c r="FI49" i="2"/>
  <c r="FH49" i="2"/>
  <c r="FA49" i="2"/>
  <c r="EZ49" i="2"/>
  <c r="EY49" i="2"/>
  <c r="ER49" i="2"/>
  <c r="FS49" i="2" s="1"/>
  <c r="EQ49" i="2"/>
  <c r="FR49" i="2" s="1"/>
  <c r="EP49" i="2"/>
  <c r="FQ49" i="2" s="1"/>
  <c r="EO49" i="2"/>
  <c r="EN49" i="2"/>
  <c r="DU49" i="2"/>
  <c r="DK49" i="2"/>
  <c r="DJ49" i="2"/>
  <c r="DI49" i="2"/>
  <c r="DB49" i="2"/>
  <c r="DA49" i="2"/>
  <c r="CZ49" i="2"/>
  <c r="CS49" i="2"/>
  <c r="DT49" i="2" s="1"/>
  <c r="CR49" i="2"/>
  <c r="DS49" i="2" s="1"/>
  <c r="CQ49" i="2"/>
  <c r="DR49" i="2" s="1"/>
  <c r="CP49" i="2"/>
  <c r="CO49" i="2"/>
  <c r="BV49" i="2"/>
  <c r="BS49" i="2"/>
  <c r="BL49" i="2"/>
  <c r="BK49" i="2"/>
  <c r="BJ49" i="2"/>
  <c r="BC49" i="2"/>
  <c r="BB49" i="2"/>
  <c r="BA49" i="2"/>
  <c r="AT49" i="2"/>
  <c r="BU49" i="2" s="1"/>
  <c r="AS49" i="2"/>
  <c r="BT49" i="2" s="1"/>
  <c r="AR49" i="2"/>
  <c r="AQ49" i="2"/>
  <c r="AP49" i="2"/>
  <c r="AI49" i="2"/>
  <c r="CH49" i="2" s="1"/>
  <c r="EG49" i="2" s="1"/>
  <c r="GF49" i="2" s="1"/>
  <c r="Y49" i="2"/>
  <c r="X49" i="2"/>
  <c r="W49" i="2"/>
  <c r="P49" i="2"/>
  <c r="O49" i="2"/>
  <c r="N49" i="2"/>
  <c r="G49" i="2"/>
  <c r="AH49" i="2" s="1"/>
  <c r="F49" i="2"/>
  <c r="AG49" i="2" s="1"/>
  <c r="E49" i="2"/>
  <c r="AF49" i="2" s="1"/>
  <c r="D49" i="2"/>
  <c r="C49" i="2"/>
  <c r="FK48" i="2"/>
  <c r="FJ48" i="2"/>
  <c r="FI48" i="2"/>
  <c r="FH48" i="2" s="1"/>
  <c r="FB48" i="2"/>
  <c r="FA48" i="2"/>
  <c r="EZ48" i="2"/>
  <c r="EW48" i="2"/>
  <c r="ES48" i="2"/>
  <c r="FT48" i="2" s="1"/>
  <c r="ER48" i="2"/>
  <c r="EQ48" i="2"/>
  <c r="FR48" i="2" s="1"/>
  <c r="EO48" i="2"/>
  <c r="EN48" i="2"/>
  <c r="DU48" i="2"/>
  <c r="DL48" i="2"/>
  <c r="DK48" i="2"/>
  <c r="DJ48" i="2"/>
  <c r="DI48" i="2"/>
  <c r="DC48" i="2"/>
  <c r="DB48" i="2"/>
  <c r="DA48" i="2"/>
  <c r="CY48" i="2"/>
  <c r="DH48" i="2" s="1"/>
  <c r="DQ48" i="2" s="1"/>
  <c r="CT48" i="2"/>
  <c r="CS48" i="2"/>
  <c r="CR48" i="2"/>
  <c r="CP48" i="2"/>
  <c r="CO48" i="2"/>
  <c r="BU48" i="2"/>
  <c r="BQ48" i="2"/>
  <c r="BM48" i="2"/>
  <c r="BL48" i="2"/>
  <c r="BK48" i="2"/>
  <c r="BJ48" i="2" s="1"/>
  <c r="BI48" i="2"/>
  <c r="BD48" i="2"/>
  <c r="BC48" i="2"/>
  <c r="BB48" i="2"/>
  <c r="BA48" i="2"/>
  <c r="AY48" i="2"/>
  <c r="BH48" i="2" s="1"/>
  <c r="AU48" i="2"/>
  <c r="BV48" i="2" s="1"/>
  <c r="AT48" i="2"/>
  <c r="AS48" i="2"/>
  <c r="AQ48" i="2"/>
  <c r="AZ48" i="2" s="1"/>
  <c r="AP48" i="2"/>
  <c r="AO48" i="2"/>
  <c r="AG48" i="2"/>
  <c r="Z48" i="2"/>
  <c r="Y48" i="2"/>
  <c r="W48" i="2" s="1"/>
  <c r="X48" i="2"/>
  <c r="U48" i="2"/>
  <c r="Q48" i="2"/>
  <c r="AI48" i="2" s="1"/>
  <c r="P48" i="2"/>
  <c r="O48" i="2"/>
  <c r="N48" i="2" s="1"/>
  <c r="M48" i="2"/>
  <c r="H48" i="2"/>
  <c r="G48" i="2"/>
  <c r="F48" i="2"/>
  <c r="E48" i="2"/>
  <c r="D48" i="2"/>
  <c r="C48" i="2"/>
  <c r="L48" i="2" s="1"/>
  <c r="FT47" i="2"/>
  <c r="FJ47" i="2"/>
  <c r="FI47" i="2"/>
  <c r="FH47" i="2"/>
  <c r="FA47" i="2"/>
  <c r="EZ47" i="2"/>
  <c r="EY47" i="2"/>
  <c r="ER47" i="2"/>
  <c r="FS47" i="2" s="1"/>
  <c r="EQ47" i="2"/>
  <c r="FR47" i="2" s="1"/>
  <c r="EP47" i="2"/>
  <c r="FQ47" i="2" s="1"/>
  <c r="EO47" i="2"/>
  <c r="EN47" i="2"/>
  <c r="DU47" i="2"/>
  <c r="DK47" i="2"/>
  <c r="DJ47" i="2"/>
  <c r="DI47" i="2"/>
  <c r="DB47" i="2"/>
  <c r="DA47" i="2"/>
  <c r="CZ47" i="2"/>
  <c r="CS47" i="2"/>
  <c r="DT47" i="2" s="1"/>
  <c r="CR47" i="2"/>
  <c r="DS47" i="2" s="1"/>
  <c r="CQ47" i="2"/>
  <c r="DR47" i="2" s="1"/>
  <c r="CP47" i="2"/>
  <c r="CO47" i="2"/>
  <c r="BV47" i="2"/>
  <c r="BS47" i="2"/>
  <c r="BL47" i="2"/>
  <c r="BK47" i="2"/>
  <c r="BJ47" i="2"/>
  <c r="BC47" i="2"/>
  <c r="BB47" i="2"/>
  <c r="BA47" i="2"/>
  <c r="AT47" i="2"/>
  <c r="BU47" i="2" s="1"/>
  <c r="AS47" i="2"/>
  <c r="BT47" i="2" s="1"/>
  <c r="AR47" i="2"/>
  <c r="AQ47" i="2"/>
  <c r="AP47" i="2"/>
  <c r="AI47" i="2"/>
  <c r="CH47" i="2" s="1"/>
  <c r="EG47" i="2" s="1"/>
  <c r="GF47" i="2" s="1"/>
  <c r="Y47" i="2"/>
  <c r="X47" i="2"/>
  <c r="W47" i="2"/>
  <c r="P47" i="2"/>
  <c r="O47" i="2"/>
  <c r="N47" i="2"/>
  <c r="G47" i="2"/>
  <c r="AH47" i="2" s="1"/>
  <c r="F47" i="2"/>
  <c r="AG47" i="2" s="1"/>
  <c r="E47" i="2"/>
  <c r="AF47" i="2" s="1"/>
  <c r="D47" i="2"/>
  <c r="C47" i="2"/>
  <c r="FT46" i="2"/>
  <c r="FJ46" i="2"/>
  <c r="FI46" i="2"/>
  <c r="FH46" i="2"/>
  <c r="FA46" i="2"/>
  <c r="EZ46" i="2"/>
  <c r="EY46" i="2"/>
  <c r="ER46" i="2"/>
  <c r="FS46" i="2" s="1"/>
  <c r="EQ46" i="2"/>
  <c r="FR46" i="2" s="1"/>
  <c r="EP46" i="2"/>
  <c r="FQ46" i="2" s="1"/>
  <c r="EO46" i="2"/>
  <c r="EN46" i="2"/>
  <c r="DU46" i="2"/>
  <c r="DK46" i="2"/>
  <c r="DJ46" i="2"/>
  <c r="DI46" i="2"/>
  <c r="DB46" i="2"/>
  <c r="DA46" i="2"/>
  <c r="CZ46" i="2"/>
  <c r="CS46" i="2"/>
  <c r="DT46" i="2" s="1"/>
  <c r="CR46" i="2"/>
  <c r="DS46" i="2" s="1"/>
  <c r="CQ46" i="2"/>
  <c r="DR46" i="2" s="1"/>
  <c r="CP46" i="2"/>
  <c r="CO46" i="2"/>
  <c r="BV46" i="2"/>
  <c r="BL46" i="2"/>
  <c r="BK46" i="2"/>
  <c r="BJ46" i="2"/>
  <c r="BC46" i="2"/>
  <c r="BB46" i="2"/>
  <c r="BA46" i="2"/>
  <c r="AT46" i="2"/>
  <c r="BU46" i="2" s="1"/>
  <c r="AS46" i="2"/>
  <c r="BT46" i="2" s="1"/>
  <c r="AR46" i="2"/>
  <c r="BS46" i="2" s="1"/>
  <c r="AQ46" i="2"/>
  <c r="AP46" i="2"/>
  <c r="AI46" i="2"/>
  <c r="CH46" i="2" s="1"/>
  <c r="EG46" i="2" s="1"/>
  <c r="GF46" i="2" s="1"/>
  <c r="Y46" i="2"/>
  <c r="X46" i="2"/>
  <c r="W46" i="2"/>
  <c r="P46" i="2"/>
  <c r="O46" i="2"/>
  <c r="N46" i="2"/>
  <c r="G46" i="2"/>
  <c r="AH46" i="2" s="1"/>
  <c r="CG46" i="2" s="1"/>
  <c r="F46" i="2"/>
  <c r="AG46" i="2" s="1"/>
  <c r="E46" i="2"/>
  <c r="AF46" i="2" s="1"/>
  <c r="D46" i="2"/>
  <c r="C46" i="2"/>
  <c r="FV45" i="2"/>
  <c r="FT45" i="2"/>
  <c r="FL45" i="2"/>
  <c r="FU45" i="2" s="1"/>
  <c r="FJ45" i="2"/>
  <c r="FI45" i="2"/>
  <c r="FH45" i="2" s="1"/>
  <c r="FC45" i="2"/>
  <c r="FA45" i="2"/>
  <c r="EZ45" i="2"/>
  <c r="EW45" i="2"/>
  <c r="ET45" i="2"/>
  <c r="ER45" i="2"/>
  <c r="EQ45" i="2"/>
  <c r="EO45" i="2"/>
  <c r="EN45" i="2"/>
  <c r="EM45" i="2"/>
  <c r="EI45" i="2"/>
  <c r="GH45" i="2" s="1"/>
  <c r="DW45" i="2"/>
  <c r="DU45" i="2"/>
  <c r="DS45" i="2"/>
  <c r="DM45" i="2"/>
  <c r="DK45" i="2"/>
  <c r="DJ45" i="2"/>
  <c r="DI45" i="2"/>
  <c r="DD45" i="2"/>
  <c r="DB45" i="2"/>
  <c r="DA45" i="2"/>
  <c r="CZ45" i="2" s="1"/>
  <c r="CY45" i="2"/>
  <c r="CU45" i="2"/>
  <c r="DV45" i="2" s="1"/>
  <c r="CS45" i="2"/>
  <c r="CR45" i="2"/>
  <c r="CP45" i="2"/>
  <c r="CO45" i="2"/>
  <c r="BX45" i="2"/>
  <c r="BV45" i="2"/>
  <c r="BU45" i="2"/>
  <c r="BN45" i="2"/>
  <c r="BL45" i="2"/>
  <c r="BK45" i="2"/>
  <c r="BJ45" i="2" s="1"/>
  <c r="BE45" i="2"/>
  <c r="BC45" i="2"/>
  <c r="BB45" i="2"/>
  <c r="BA45" i="2"/>
  <c r="AY45" i="2"/>
  <c r="BH45" i="2" s="1"/>
  <c r="AV45" i="2"/>
  <c r="BW45" i="2" s="1"/>
  <c r="AT45" i="2"/>
  <c r="AS45" i="2"/>
  <c r="AQ45" i="2"/>
  <c r="AP45" i="2"/>
  <c r="AK45" i="2"/>
  <c r="CJ45" i="2" s="1"/>
  <c r="AI45" i="2"/>
  <c r="CH45" i="2" s="1"/>
  <c r="EG45" i="2" s="1"/>
  <c r="GF45" i="2" s="1"/>
  <c r="AA45" i="2"/>
  <c r="Y45" i="2"/>
  <c r="W45" i="2" s="1"/>
  <c r="X45" i="2"/>
  <c r="R45" i="2"/>
  <c r="P45" i="2"/>
  <c r="O45" i="2"/>
  <c r="M45" i="2"/>
  <c r="V45" i="2" s="1"/>
  <c r="I45" i="2"/>
  <c r="G45" i="2"/>
  <c r="F45" i="2"/>
  <c r="D45" i="2"/>
  <c r="C45" i="2"/>
  <c r="FS44" i="2"/>
  <c r="FK44" i="2"/>
  <c r="FJ44" i="2"/>
  <c r="FI44" i="2"/>
  <c r="FH44" i="2" s="1"/>
  <c r="FB44" i="2"/>
  <c r="FA44" i="2"/>
  <c r="EZ44" i="2"/>
  <c r="EY44" i="2"/>
  <c r="EW44" i="2"/>
  <c r="ES44" i="2"/>
  <c r="FT44" i="2" s="1"/>
  <c r="ER44" i="2"/>
  <c r="EQ44" i="2"/>
  <c r="EO44" i="2"/>
  <c r="EN44" i="2"/>
  <c r="EM44" i="2"/>
  <c r="DU44" i="2"/>
  <c r="DL44" i="2"/>
  <c r="DK44" i="2"/>
  <c r="DJ44" i="2"/>
  <c r="DI44" i="2"/>
  <c r="DC44" i="2"/>
  <c r="DB44" i="2"/>
  <c r="DA44" i="2"/>
  <c r="CZ44" i="2" s="1"/>
  <c r="CY44" i="2"/>
  <c r="DH44" i="2" s="1"/>
  <c r="CT44" i="2"/>
  <c r="CS44" i="2"/>
  <c r="CR44" i="2"/>
  <c r="DS44" i="2" s="1"/>
  <c r="CP44" i="2"/>
  <c r="CO44" i="2"/>
  <c r="BU44" i="2"/>
  <c r="BM44" i="2"/>
  <c r="BL44" i="2"/>
  <c r="BK44" i="2"/>
  <c r="BJ44" i="2" s="1"/>
  <c r="BI44" i="2"/>
  <c r="BD44" i="2"/>
  <c r="BC44" i="2"/>
  <c r="BB44" i="2"/>
  <c r="BA44" i="2"/>
  <c r="AY44" i="2"/>
  <c r="BH44" i="2" s="1"/>
  <c r="AU44" i="2"/>
  <c r="BV44" i="2" s="1"/>
  <c r="AT44" i="2"/>
  <c r="AS44" i="2"/>
  <c r="AQ44" i="2"/>
  <c r="AZ44" i="2" s="1"/>
  <c r="AP44" i="2"/>
  <c r="AO44" i="2"/>
  <c r="AG44" i="2"/>
  <c r="Z44" i="2"/>
  <c r="Y44" i="2"/>
  <c r="W44" i="2" s="1"/>
  <c r="X44" i="2"/>
  <c r="U44" i="2"/>
  <c r="Q44" i="2"/>
  <c r="AI44" i="2" s="1"/>
  <c r="P44" i="2"/>
  <c r="O44" i="2"/>
  <c r="N44" i="2" s="1"/>
  <c r="M44" i="2"/>
  <c r="H44" i="2"/>
  <c r="G44" i="2"/>
  <c r="F44" i="2"/>
  <c r="E44" i="2"/>
  <c r="D44" i="2"/>
  <c r="C44" i="2"/>
  <c r="L44" i="2" s="1"/>
  <c r="FT43" i="2"/>
  <c r="FJ43" i="2"/>
  <c r="FI43" i="2"/>
  <c r="FH43" i="2"/>
  <c r="FA43" i="2"/>
  <c r="EZ43" i="2"/>
  <c r="EY43" i="2"/>
  <c r="ER43" i="2"/>
  <c r="FS43" i="2" s="1"/>
  <c r="EQ43" i="2"/>
  <c r="FR43" i="2" s="1"/>
  <c r="EP43" i="2"/>
  <c r="FQ43" i="2" s="1"/>
  <c r="EO43" i="2"/>
  <c r="EN43" i="2"/>
  <c r="DU43" i="2"/>
  <c r="DK43" i="2"/>
  <c r="DJ43" i="2"/>
  <c r="DI43" i="2"/>
  <c r="DB43" i="2"/>
  <c r="DA43" i="2"/>
  <c r="CZ43" i="2"/>
  <c r="CS43" i="2"/>
  <c r="DT43" i="2" s="1"/>
  <c r="CR43" i="2"/>
  <c r="DS43" i="2" s="1"/>
  <c r="CQ43" i="2"/>
  <c r="DR43" i="2" s="1"/>
  <c r="CP43" i="2"/>
  <c r="CO43" i="2"/>
  <c r="BV43" i="2"/>
  <c r="BL43" i="2"/>
  <c r="BK43" i="2"/>
  <c r="BJ43" i="2"/>
  <c r="BC43" i="2"/>
  <c r="BB43" i="2"/>
  <c r="BA43" i="2"/>
  <c r="AT43" i="2"/>
  <c r="BU43" i="2" s="1"/>
  <c r="AS43" i="2"/>
  <c r="BT43" i="2" s="1"/>
  <c r="AR43" i="2"/>
  <c r="BS43" i="2" s="1"/>
  <c r="AQ43" i="2"/>
  <c r="AP43" i="2"/>
  <c r="AI43" i="2"/>
  <c r="CH43" i="2" s="1"/>
  <c r="EG43" i="2" s="1"/>
  <c r="GF43" i="2" s="1"/>
  <c r="Y43" i="2"/>
  <c r="X43" i="2"/>
  <c r="W43" i="2"/>
  <c r="P43" i="2"/>
  <c r="O43" i="2"/>
  <c r="N43" i="2"/>
  <c r="G43" i="2"/>
  <c r="AH43" i="2" s="1"/>
  <c r="F43" i="2"/>
  <c r="AG43" i="2" s="1"/>
  <c r="E43" i="2"/>
  <c r="AF43" i="2" s="1"/>
  <c r="D43" i="2"/>
  <c r="C43" i="2"/>
  <c r="FV42" i="2"/>
  <c r="FU42" i="2"/>
  <c r="FT42" i="2"/>
  <c r="FL42" i="2"/>
  <c r="FJ42" i="2"/>
  <c r="FI42" i="2"/>
  <c r="FH42" i="2" s="1"/>
  <c r="FC42" i="2"/>
  <c r="FA42" i="2"/>
  <c r="EZ42" i="2"/>
  <c r="EW42" i="2"/>
  <c r="ET42" i="2"/>
  <c r="ER42" i="2"/>
  <c r="EQ42" i="2"/>
  <c r="EO42" i="2"/>
  <c r="EN42" i="2"/>
  <c r="EM42" i="2"/>
  <c r="DW42" i="2"/>
  <c r="DU42" i="2"/>
  <c r="DS42" i="2"/>
  <c r="DM42" i="2"/>
  <c r="DK42" i="2"/>
  <c r="DJ42" i="2"/>
  <c r="DI42" i="2"/>
  <c r="DD42" i="2"/>
  <c r="DB42" i="2"/>
  <c r="DA42" i="2"/>
  <c r="CZ42" i="2" s="1"/>
  <c r="CY42" i="2"/>
  <c r="CU42" i="2"/>
  <c r="DV42" i="2" s="1"/>
  <c r="CS42" i="2"/>
  <c r="CR42" i="2"/>
  <c r="CP42" i="2"/>
  <c r="CO42" i="2"/>
  <c r="BX42" i="2"/>
  <c r="BV42" i="2"/>
  <c r="BU42" i="2"/>
  <c r="BQ42" i="2"/>
  <c r="BN42" i="2"/>
  <c r="BL42" i="2"/>
  <c r="BK42" i="2"/>
  <c r="BJ42" i="2" s="1"/>
  <c r="BE42" i="2"/>
  <c r="BC42" i="2"/>
  <c r="BB42" i="2"/>
  <c r="BA42" i="2"/>
  <c r="AY42" i="2"/>
  <c r="BH42" i="2" s="1"/>
  <c r="AV42" i="2"/>
  <c r="BW42" i="2" s="1"/>
  <c r="AT42" i="2"/>
  <c r="AS42" i="2"/>
  <c r="BT42" i="2" s="1"/>
  <c r="BZ42" i="2" s="1"/>
  <c r="AQ42" i="2"/>
  <c r="AP42" i="2"/>
  <c r="AK42" i="2"/>
  <c r="CJ42" i="2" s="1"/>
  <c r="AI42" i="2"/>
  <c r="CH42" i="2" s="1"/>
  <c r="EG42" i="2" s="1"/>
  <c r="GF42" i="2" s="1"/>
  <c r="AA42" i="2"/>
  <c r="Y42" i="2"/>
  <c r="W42" i="2" s="1"/>
  <c r="X42" i="2"/>
  <c r="R42" i="2"/>
  <c r="P42" i="2"/>
  <c r="O42" i="2"/>
  <c r="M42" i="2"/>
  <c r="V42" i="2" s="1"/>
  <c r="AE42" i="2" s="1"/>
  <c r="I42" i="2"/>
  <c r="AJ42" i="2" s="1"/>
  <c r="CI42" i="2" s="1"/>
  <c r="EH42" i="2" s="1"/>
  <c r="GG42" i="2" s="1"/>
  <c r="G42" i="2"/>
  <c r="F42" i="2"/>
  <c r="E42" i="2"/>
  <c r="D42" i="2"/>
  <c r="C42" i="2"/>
  <c r="FT41" i="2"/>
  <c r="FQ41" i="2"/>
  <c r="FJ41" i="2"/>
  <c r="FI41" i="2"/>
  <c r="FH41" i="2"/>
  <c r="FA41" i="2"/>
  <c r="EZ41" i="2"/>
  <c r="EY41" i="2"/>
  <c r="ER41" i="2"/>
  <c r="FS41" i="2" s="1"/>
  <c r="EQ41" i="2"/>
  <c r="FR41" i="2" s="1"/>
  <c r="EP41" i="2"/>
  <c r="EO41" i="2"/>
  <c r="EN41" i="2"/>
  <c r="DU41" i="2"/>
  <c r="DK41" i="2"/>
  <c r="DJ41" i="2"/>
  <c r="DI41" i="2"/>
  <c r="DB41" i="2"/>
  <c r="DA41" i="2"/>
  <c r="CZ41" i="2"/>
  <c r="CS41" i="2"/>
  <c r="DT41" i="2" s="1"/>
  <c r="CR41" i="2"/>
  <c r="DS41" i="2" s="1"/>
  <c r="CQ41" i="2"/>
  <c r="DR41" i="2" s="1"/>
  <c r="CP41" i="2"/>
  <c r="CO41" i="2"/>
  <c r="BV41" i="2"/>
  <c r="BL41" i="2"/>
  <c r="BK41" i="2"/>
  <c r="BJ41" i="2"/>
  <c r="BC41" i="2"/>
  <c r="BB41" i="2"/>
  <c r="BA41" i="2"/>
  <c r="AT41" i="2"/>
  <c r="BU41" i="2" s="1"/>
  <c r="AS41" i="2"/>
  <c r="BT41" i="2" s="1"/>
  <c r="AR41" i="2"/>
  <c r="BS41" i="2" s="1"/>
  <c r="AQ41" i="2"/>
  <c r="AP41" i="2"/>
  <c r="AI41" i="2"/>
  <c r="CH41" i="2" s="1"/>
  <c r="EG41" i="2" s="1"/>
  <c r="GF41" i="2" s="1"/>
  <c r="AF41" i="2"/>
  <c r="Y41" i="2"/>
  <c r="X41" i="2"/>
  <c r="W41" i="2"/>
  <c r="P41" i="2"/>
  <c r="O41" i="2"/>
  <c r="N41" i="2"/>
  <c r="G41" i="2"/>
  <c r="AH41" i="2" s="1"/>
  <c r="F41" i="2"/>
  <c r="AG41" i="2" s="1"/>
  <c r="E41" i="2"/>
  <c r="D41" i="2"/>
  <c r="C41" i="2"/>
  <c r="FT40" i="2"/>
  <c r="FJ40" i="2"/>
  <c r="FI40" i="2"/>
  <c r="FH40" i="2"/>
  <c r="FA40" i="2"/>
  <c r="EZ40" i="2"/>
  <c r="EY40" i="2"/>
  <c r="ER40" i="2"/>
  <c r="FS40" i="2" s="1"/>
  <c r="EQ40" i="2"/>
  <c r="FR40" i="2" s="1"/>
  <c r="EP40" i="2"/>
  <c r="FQ40" i="2" s="1"/>
  <c r="EO40" i="2"/>
  <c r="EN40" i="2"/>
  <c r="DU40" i="2"/>
  <c r="DK40" i="2"/>
  <c r="DJ40" i="2"/>
  <c r="DI40" i="2"/>
  <c r="DB40" i="2"/>
  <c r="DA40" i="2"/>
  <c r="CZ40" i="2"/>
  <c r="CS40" i="2"/>
  <c r="DT40" i="2" s="1"/>
  <c r="CR40" i="2"/>
  <c r="DS40" i="2" s="1"/>
  <c r="CQ40" i="2"/>
  <c r="DR40" i="2" s="1"/>
  <c r="CP40" i="2"/>
  <c r="CO40" i="2"/>
  <c r="BV40" i="2"/>
  <c r="BL40" i="2"/>
  <c r="BK40" i="2"/>
  <c r="BJ40" i="2"/>
  <c r="BC40" i="2"/>
  <c r="BB40" i="2"/>
  <c r="BA40" i="2"/>
  <c r="AT40" i="2"/>
  <c r="BU40" i="2" s="1"/>
  <c r="AS40" i="2"/>
  <c r="BT40" i="2" s="1"/>
  <c r="AR40" i="2"/>
  <c r="BS40" i="2" s="1"/>
  <c r="AQ40" i="2"/>
  <c r="AP40" i="2"/>
  <c r="AI40" i="2"/>
  <c r="CH40" i="2" s="1"/>
  <c r="EG40" i="2" s="1"/>
  <c r="GF40" i="2" s="1"/>
  <c r="Y40" i="2"/>
  <c r="X40" i="2"/>
  <c r="W40" i="2"/>
  <c r="P40" i="2"/>
  <c r="O40" i="2"/>
  <c r="N40" i="2"/>
  <c r="G40" i="2"/>
  <c r="AH40" i="2" s="1"/>
  <c r="CG40" i="2" s="1"/>
  <c r="F40" i="2"/>
  <c r="AG40" i="2" s="1"/>
  <c r="E40" i="2"/>
  <c r="AF40" i="2" s="1"/>
  <c r="D40" i="2"/>
  <c r="C40" i="2"/>
  <c r="FK39" i="2"/>
  <c r="FK57" i="2" s="1"/>
  <c r="FJ39" i="2"/>
  <c r="FI39" i="2"/>
  <c r="FH39" i="2" s="1"/>
  <c r="FB39" i="2"/>
  <c r="FB57" i="2" s="1"/>
  <c r="FA39" i="2"/>
  <c r="EZ39" i="2"/>
  <c r="EW39" i="2"/>
  <c r="ES39" i="2"/>
  <c r="ER39" i="2"/>
  <c r="EQ39" i="2"/>
  <c r="FR39" i="2" s="1"/>
  <c r="EO39" i="2"/>
  <c r="EN39" i="2"/>
  <c r="DU39" i="2"/>
  <c r="DQ39" i="2"/>
  <c r="DL39" i="2"/>
  <c r="DL57" i="2" s="1"/>
  <c r="DK39" i="2"/>
  <c r="DJ39" i="2"/>
  <c r="DI39" i="2"/>
  <c r="DC39" i="2"/>
  <c r="DC57" i="2" s="1"/>
  <c r="DB39" i="2"/>
  <c r="DA39" i="2"/>
  <c r="CY39" i="2"/>
  <c r="DH39" i="2" s="1"/>
  <c r="CT39" i="2"/>
  <c r="CT57" i="2" s="1"/>
  <c r="CS39" i="2"/>
  <c r="CR39" i="2"/>
  <c r="CP39" i="2"/>
  <c r="CO39" i="2"/>
  <c r="BU39" i="2"/>
  <c r="BM39" i="2"/>
  <c r="BM57" i="2" s="1"/>
  <c r="BL39" i="2"/>
  <c r="BK39" i="2"/>
  <c r="BJ39" i="2" s="1"/>
  <c r="BD39" i="2"/>
  <c r="BD57" i="2" s="1"/>
  <c r="BC39" i="2"/>
  <c r="BB39" i="2"/>
  <c r="BA39" i="2"/>
  <c r="AY39" i="2"/>
  <c r="BH39" i="2" s="1"/>
  <c r="BQ39" i="2" s="1"/>
  <c r="AU39" i="2"/>
  <c r="AU57" i="2" s="1"/>
  <c r="AT39" i="2"/>
  <c r="AS39" i="2"/>
  <c r="AQ39" i="2"/>
  <c r="AZ39" i="2" s="1"/>
  <c r="BI39" i="2" s="1"/>
  <c r="AP39" i="2"/>
  <c r="AO39" i="2"/>
  <c r="AG39" i="2"/>
  <c r="Z39" i="2"/>
  <c r="Z57" i="2" s="1"/>
  <c r="Y39" i="2"/>
  <c r="W39" i="2" s="1"/>
  <c r="X39" i="2"/>
  <c r="Q39" i="2"/>
  <c r="P39" i="2"/>
  <c r="O39" i="2"/>
  <c r="N39" i="2" s="1"/>
  <c r="M39" i="2"/>
  <c r="H39" i="2"/>
  <c r="H57" i="2" s="1"/>
  <c r="G39" i="2"/>
  <c r="AH39" i="2" s="1"/>
  <c r="CG39" i="2" s="1"/>
  <c r="F39" i="2"/>
  <c r="E39" i="2"/>
  <c r="AF39" i="2" s="1"/>
  <c r="D39" i="2"/>
  <c r="C39" i="2"/>
  <c r="L39" i="2" s="1"/>
  <c r="K39" i="2" s="1"/>
  <c r="FK38" i="2"/>
  <c r="FB38" i="2"/>
  <c r="ES38" i="2"/>
  <c r="DL38" i="2"/>
  <c r="DC38" i="2"/>
  <c r="CT38" i="2"/>
  <c r="CS38" i="2"/>
  <c r="BM38" i="2"/>
  <c r="BD38" i="2"/>
  <c r="AU38" i="2"/>
  <c r="Z38" i="2"/>
  <c r="Q38" i="2"/>
  <c r="H38" i="2"/>
  <c r="G38" i="2"/>
  <c r="FT37" i="2"/>
  <c r="FJ37" i="2"/>
  <c r="FI37" i="2"/>
  <c r="FH37" i="2" s="1"/>
  <c r="FA37" i="2"/>
  <c r="EZ37" i="2"/>
  <c r="EY37" i="2" s="1"/>
  <c r="ER37" i="2"/>
  <c r="EQ37" i="2"/>
  <c r="FR37" i="2" s="1"/>
  <c r="EO37" i="2"/>
  <c r="EN37" i="2"/>
  <c r="DU37" i="2"/>
  <c r="DU38" i="2" s="1"/>
  <c r="DK37" i="2"/>
  <c r="DJ37" i="2"/>
  <c r="DI37" i="2" s="1"/>
  <c r="DB37" i="2"/>
  <c r="DA37" i="2"/>
  <c r="DA38" i="2" s="1"/>
  <c r="CS37" i="2"/>
  <c r="DT37" i="2" s="1"/>
  <c r="CR37" i="2"/>
  <c r="CQ37" i="2" s="1"/>
  <c r="CP37" i="2"/>
  <c r="CO37" i="2"/>
  <c r="BV37" i="2"/>
  <c r="BL37" i="2"/>
  <c r="BK37" i="2"/>
  <c r="BK38" i="2" s="1"/>
  <c r="BC37" i="2"/>
  <c r="BC38" i="2" s="1"/>
  <c r="BB37" i="2"/>
  <c r="BA37" i="2" s="1"/>
  <c r="AT37" i="2"/>
  <c r="AS37" i="2"/>
  <c r="BT37" i="2" s="1"/>
  <c r="AQ37" i="2"/>
  <c r="AO37" i="2" s="1"/>
  <c r="AP37" i="2"/>
  <c r="AI37" i="2"/>
  <c r="AI38" i="2" s="1"/>
  <c r="Y37" i="2"/>
  <c r="Y38" i="2" s="1"/>
  <c r="X37" i="2"/>
  <c r="W37" i="2" s="1"/>
  <c r="P37" i="2"/>
  <c r="O37" i="2"/>
  <c r="O38" i="2" s="1"/>
  <c r="G37" i="2"/>
  <c r="AH37" i="2" s="1"/>
  <c r="F37" i="2"/>
  <c r="E37" i="2" s="1"/>
  <c r="D37" i="2"/>
  <c r="C37" i="2"/>
  <c r="FT36" i="2"/>
  <c r="FJ36" i="2"/>
  <c r="FI36" i="2"/>
  <c r="FH36" i="2" s="1"/>
  <c r="FA36" i="2"/>
  <c r="EZ36" i="2"/>
  <c r="EY36" i="2" s="1"/>
  <c r="ER36" i="2"/>
  <c r="FS36" i="2" s="1"/>
  <c r="EQ36" i="2"/>
  <c r="FR36" i="2" s="1"/>
  <c r="EO36" i="2"/>
  <c r="EM36" i="2" s="1"/>
  <c r="EN36" i="2"/>
  <c r="DU36" i="2"/>
  <c r="DK36" i="2"/>
  <c r="DK38" i="2" s="1"/>
  <c r="DJ36" i="2"/>
  <c r="DI36" i="2" s="1"/>
  <c r="DB36" i="2"/>
  <c r="DA36" i="2"/>
  <c r="CZ36" i="2" s="1"/>
  <c r="CS36" i="2"/>
  <c r="DT36" i="2" s="1"/>
  <c r="CR36" i="2"/>
  <c r="DS36" i="2" s="1"/>
  <c r="CP36" i="2"/>
  <c r="CN36" i="2" s="1"/>
  <c r="CO36" i="2"/>
  <c r="BV36" i="2"/>
  <c r="BL36" i="2"/>
  <c r="BK36" i="2"/>
  <c r="BJ36" i="2" s="1"/>
  <c r="BC36" i="2"/>
  <c r="BB36" i="2"/>
  <c r="BA36" i="2" s="1"/>
  <c r="AT36" i="2"/>
  <c r="BU36" i="2" s="1"/>
  <c r="AS36" i="2"/>
  <c r="BT36" i="2" s="1"/>
  <c r="AQ36" i="2"/>
  <c r="AO36" i="2" s="1"/>
  <c r="AP36" i="2"/>
  <c r="AI36" i="2"/>
  <c r="CH36" i="2" s="1"/>
  <c r="EG36" i="2" s="1"/>
  <c r="GF36" i="2" s="1"/>
  <c r="Y36" i="2"/>
  <c r="X36" i="2"/>
  <c r="W36" i="2" s="1"/>
  <c r="P36" i="2"/>
  <c r="O36" i="2"/>
  <c r="N36" i="2" s="1"/>
  <c r="G36" i="2"/>
  <c r="AH36" i="2" s="1"/>
  <c r="F36" i="2"/>
  <c r="AG36" i="2" s="1"/>
  <c r="CF36" i="2" s="1"/>
  <c r="EE36" i="2" s="1"/>
  <c r="D36" i="2"/>
  <c r="B36" i="2" s="1"/>
  <c r="C36" i="2"/>
  <c r="FT35" i="2"/>
  <c r="FJ35" i="2"/>
  <c r="FI35" i="2"/>
  <c r="FH35" i="2" s="1"/>
  <c r="FA35" i="2"/>
  <c r="EZ35" i="2"/>
  <c r="EY35" i="2" s="1"/>
  <c r="ER35" i="2"/>
  <c r="FS35" i="2" s="1"/>
  <c r="EQ35" i="2"/>
  <c r="FR35" i="2" s="1"/>
  <c r="EO35" i="2"/>
  <c r="EM35" i="2" s="1"/>
  <c r="EN35" i="2"/>
  <c r="DU35" i="2"/>
  <c r="DK35" i="2"/>
  <c r="DJ35" i="2"/>
  <c r="DI35" i="2" s="1"/>
  <c r="DB35" i="2"/>
  <c r="DA35" i="2"/>
  <c r="CZ35" i="2" s="1"/>
  <c r="CS35" i="2"/>
  <c r="DT35" i="2" s="1"/>
  <c r="CR35" i="2"/>
  <c r="DS35" i="2" s="1"/>
  <c r="CP35" i="2"/>
  <c r="CN35" i="2" s="1"/>
  <c r="CO35" i="2"/>
  <c r="CH35" i="2"/>
  <c r="EG35" i="2" s="1"/>
  <c r="GF35" i="2" s="1"/>
  <c r="BV35" i="2"/>
  <c r="BL35" i="2"/>
  <c r="BK35" i="2"/>
  <c r="BJ35" i="2" s="1"/>
  <c r="BC35" i="2"/>
  <c r="BB35" i="2"/>
  <c r="BA35" i="2" s="1"/>
  <c r="AT35" i="2"/>
  <c r="BU35" i="2" s="1"/>
  <c r="AS35" i="2"/>
  <c r="BT35" i="2" s="1"/>
  <c r="AQ35" i="2"/>
  <c r="AO35" i="2" s="1"/>
  <c r="AP35" i="2"/>
  <c r="AI35" i="2"/>
  <c r="Y35" i="2"/>
  <c r="X35" i="2"/>
  <c r="W35" i="2" s="1"/>
  <c r="P35" i="2"/>
  <c r="O35" i="2"/>
  <c r="N35" i="2" s="1"/>
  <c r="G35" i="2"/>
  <c r="AH35" i="2" s="1"/>
  <c r="F35" i="2"/>
  <c r="AG35" i="2" s="1"/>
  <c r="CF35" i="2" s="1"/>
  <c r="D35" i="2"/>
  <c r="B35" i="2" s="1"/>
  <c r="C35" i="2"/>
  <c r="FT34" i="2"/>
  <c r="FJ34" i="2"/>
  <c r="FI34" i="2"/>
  <c r="FH34" i="2" s="1"/>
  <c r="FA34" i="2"/>
  <c r="EZ34" i="2"/>
  <c r="EY34" i="2" s="1"/>
  <c r="ER34" i="2"/>
  <c r="FS34" i="2" s="1"/>
  <c r="EQ34" i="2"/>
  <c r="FR34" i="2" s="1"/>
  <c r="EO34" i="2"/>
  <c r="EM34" i="2" s="1"/>
  <c r="EN34" i="2"/>
  <c r="DU34" i="2"/>
  <c r="DK34" i="2"/>
  <c r="DJ34" i="2"/>
  <c r="DI34" i="2" s="1"/>
  <c r="DB34" i="2"/>
  <c r="DA34" i="2"/>
  <c r="CZ34" i="2" s="1"/>
  <c r="CS34" i="2"/>
  <c r="DT34" i="2" s="1"/>
  <c r="CR34" i="2"/>
  <c r="DS34" i="2" s="1"/>
  <c r="CP34" i="2"/>
  <c r="CN34" i="2" s="1"/>
  <c r="CO34" i="2"/>
  <c r="BV34" i="2"/>
  <c r="BL34" i="2"/>
  <c r="BK34" i="2"/>
  <c r="BJ34" i="2" s="1"/>
  <c r="BC34" i="2"/>
  <c r="BB34" i="2"/>
  <c r="BA34" i="2" s="1"/>
  <c r="AT34" i="2"/>
  <c r="BU34" i="2" s="1"/>
  <c r="AS34" i="2"/>
  <c r="BT34" i="2" s="1"/>
  <c r="AQ34" i="2"/>
  <c r="AO34" i="2" s="1"/>
  <c r="AP34" i="2"/>
  <c r="AI34" i="2"/>
  <c r="CH34" i="2" s="1"/>
  <c r="EG34" i="2" s="1"/>
  <c r="GF34" i="2" s="1"/>
  <c r="Y34" i="2"/>
  <c r="X34" i="2"/>
  <c r="W34" i="2" s="1"/>
  <c r="P34" i="2"/>
  <c r="O34" i="2"/>
  <c r="N34" i="2" s="1"/>
  <c r="G34" i="2"/>
  <c r="AH34" i="2" s="1"/>
  <c r="F34" i="2"/>
  <c r="AG34" i="2" s="1"/>
  <c r="CF34" i="2" s="1"/>
  <c r="EE34" i="2" s="1"/>
  <c r="GD34" i="2" s="1"/>
  <c r="D34" i="2"/>
  <c r="B34" i="2" s="1"/>
  <c r="C34" i="2"/>
  <c r="FT33" i="2"/>
  <c r="FJ33" i="2"/>
  <c r="FI33" i="2"/>
  <c r="FH33" i="2" s="1"/>
  <c r="FA33" i="2"/>
  <c r="EZ33" i="2"/>
  <c r="EY33" i="2" s="1"/>
  <c r="ER33" i="2"/>
  <c r="FS33" i="2" s="1"/>
  <c r="EQ33" i="2"/>
  <c r="FR33" i="2" s="1"/>
  <c r="EO33" i="2"/>
  <c r="EM33" i="2" s="1"/>
  <c r="EN33" i="2"/>
  <c r="DU33" i="2"/>
  <c r="DK33" i="2"/>
  <c r="DJ33" i="2"/>
  <c r="DI33" i="2" s="1"/>
  <c r="DB33" i="2"/>
  <c r="DA33" i="2"/>
  <c r="CZ33" i="2" s="1"/>
  <c r="CS33" i="2"/>
  <c r="DT33" i="2" s="1"/>
  <c r="CR33" i="2"/>
  <c r="DS33" i="2" s="1"/>
  <c r="CP33" i="2"/>
  <c r="CN33" i="2" s="1"/>
  <c r="CO33" i="2"/>
  <c r="CH33" i="2"/>
  <c r="EG33" i="2" s="1"/>
  <c r="GF33" i="2" s="1"/>
  <c r="BV33" i="2"/>
  <c r="BL33" i="2"/>
  <c r="BK33" i="2"/>
  <c r="BJ33" i="2" s="1"/>
  <c r="BC33" i="2"/>
  <c r="BB33" i="2"/>
  <c r="BA33" i="2" s="1"/>
  <c r="AT33" i="2"/>
  <c r="BU33" i="2" s="1"/>
  <c r="AS33" i="2"/>
  <c r="BT33" i="2" s="1"/>
  <c r="AQ33" i="2"/>
  <c r="AO33" i="2" s="1"/>
  <c r="AP33" i="2"/>
  <c r="AI33" i="2"/>
  <c r="Y33" i="2"/>
  <c r="X33" i="2"/>
  <c r="W33" i="2" s="1"/>
  <c r="P33" i="2"/>
  <c r="O33" i="2"/>
  <c r="N33" i="2" s="1"/>
  <c r="G33" i="2"/>
  <c r="AH33" i="2" s="1"/>
  <c r="F33" i="2"/>
  <c r="AG33" i="2" s="1"/>
  <c r="CF33" i="2" s="1"/>
  <c r="D33" i="2"/>
  <c r="B33" i="2" s="1"/>
  <c r="C33" i="2"/>
  <c r="FT32" i="2"/>
  <c r="FJ32" i="2"/>
  <c r="FI32" i="2"/>
  <c r="FH32" i="2" s="1"/>
  <c r="FA32" i="2"/>
  <c r="EZ32" i="2"/>
  <c r="EY32" i="2" s="1"/>
  <c r="ER32" i="2"/>
  <c r="FS32" i="2" s="1"/>
  <c r="EQ32" i="2"/>
  <c r="FR32" i="2" s="1"/>
  <c r="EO32" i="2"/>
  <c r="EM32" i="2" s="1"/>
  <c r="EN32" i="2"/>
  <c r="DU32" i="2"/>
  <c r="DK32" i="2"/>
  <c r="DJ32" i="2"/>
  <c r="DI32" i="2" s="1"/>
  <c r="DB32" i="2"/>
  <c r="DA32" i="2"/>
  <c r="CZ32" i="2" s="1"/>
  <c r="CS32" i="2"/>
  <c r="DT32" i="2" s="1"/>
  <c r="CR32" i="2"/>
  <c r="DS32" i="2" s="1"/>
  <c r="CP32" i="2"/>
  <c r="CN32" i="2" s="1"/>
  <c r="CO32" i="2"/>
  <c r="BV32" i="2"/>
  <c r="BL32" i="2"/>
  <c r="BK32" i="2"/>
  <c r="BJ32" i="2" s="1"/>
  <c r="BC32" i="2"/>
  <c r="BB32" i="2"/>
  <c r="BA32" i="2" s="1"/>
  <c r="AT32" i="2"/>
  <c r="BU32" i="2" s="1"/>
  <c r="AS32" i="2"/>
  <c r="BT32" i="2" s="1"/>
  <c r="AQ32" i="2"/>
  <c r="AO32" i="2" s="1"/>
  <c r="AP32" i="2"/>
  <c r="AI32" i="2"/>
  <c r="CH32" i="2" s="1"/>
  <c r="EG32" i="2" s="1"/>
  <c r="GF32" i="2" s="1"/>
  <c r="Y32" i="2"/>
  <c r="X32" i="2"/>
  <c r="W32" i="2" s="1"/>
  <c r="P32" i="2"/>
  <c r="O32" i="2"/>
  <c r="N32" i="2" s="1"/>
  <c r="G32" i="2"/>
  <c r="AH32" i="2" s="1"/>
  <c r="F32" i="2"/>
  <c r="AG32" i="2" s="1"/>
  <c r="CF32" i="2" s="1"/>
  <c r="EE32" i="2" s="1"/>
  <c r="D32" i="2"/>
  <c r="B32" i="2" s="1"/>
  <c r="C32" i="2"/>
  <c r="FT31" i="2"/>
  <c r="FJ31" i="2"/>
  <c r="FJ57" i="2" s="1"/>
  <c r="FI31" i="2"/>
  <c r="FI57" i="2" s="1"/>
  <c r="FA31" i="2"/>
  <c r="EZ31" i="2"/>
  <c r="EZ57" i="2" s="1"/>
  <c r="ER31" i="2"/>
  <c r="ER57" i="2" s="1"/>
  <c r="EQ31" i="2"/>
  <c r="EQ57" i="2" s="1"/>
  <c r="EO31" i="2"/>
  <c r="EN31" i="2"/>
  <c r="EN57" i="2" s="1"/>
  <c r="DU31" i="2"/>
  <c r="DK31" i="2"/>
  <c r="DK57" i="2" s="1"/>
  <c r="DJ31" i="2"/>
  <c r="DJ57" i="2" s="1"/>
  <c r="DB31" i="2"/>
  <c r="DB57" i="2" s="1"/>
  <c r="DA31" i="2"/>
  <c r="DA57" i="2" s="1"/>
  <c r="CS31" i="2"/>
  <c r="CS57" i="2" s="1"/>
  <c r="CR31" i="2"/>
  <c r="CR57" i="2" s="1"/>
  <c r="CP31" i="2"/>
  <c r="CO31" i="2"/>
  <c r="BV31" i="2"/>
  <c r="BL31" i="2"/>
  <c r="BL57" i="2" s="1"/>
  <c r="BK31" i="2"/>
  <c r="BC31" i="2"/>
  <c r="BC57" i="2" s="1"/>
  <c r="BB31" i="2"/>
  <c r="AZ31" i="2"/>
  <c r="AT31" i="2"/>
  <c r="AT57" i="2" s="1"/>
  <c r="AS31" i="2"/>
  <c r="AQ31" i="2"/>
  <c r="AP31" i="2"/>
  <c r="AP57" i="2" s="1"/>
  <c r="AO31" i="2"/>
  <c r="AI31" i="2"/>
  <c r="CH31" i="2" s="1"/>
  <c r="Y31" i="2"/>
  <c r="X31" i="2"/>
  <c r="P31" i="2"/>
  <c r="P57" i="2" s="1"/>
  <c r="O31" i="2"/>
  <c r="M31" i="2"/>
  <c r="V31" i="2" s="1"/>
  <c r="G31" i="2"/>
  <c r="F31" i="2"/>
  <c r="D31" i="2"/>
  <c r="C31" i="2"/>
  <c r="FY26" i="2"/>
  <c r="FK26" i="2"/>
  <c r="FB26" i="2"/>
  <c r="ES26" i="2"/>
  <c r="DZ26" i="2"/>
  <c r="DL26" i="2"/>
  <c r="DG26" i="2"/>
  <c r="DF26" i="2" s="1"/>
  <c r="DC26" i="2"/>
  <c r="CT26" i="2"/>
  <c r="CO26" i="2"/>
  <c r="EW26" i="2" s="1"/>
  <c r="EV26" i="2" s="1"/>
  <c r="CM26" i="2"/>
  <c r="CA26" i="2"/>
  <c r="BM26" i="2"/>
  <c r="BH26" i="2"/>
  <c r="BG26" i="2"/>
  <c r="BD26" i="2"/>
  <c r="AU26" i="2"/>
  <c r="AP26" i="2"/>
  <c r="AO26" i="2"/>
  <c r="AN26" i="2"/>
  <c r="Z26" i="2"/>
  <c r="Q26" i="2"/>
  <c r="L26" i="2"/>
  <c r="AY26" i="2" s="1"/>
  <c r="AX26" i="2" s="1"/>
  <c r="K26" i="2"/>
  <c r="H26" i="2"/>
  <c r="C26" i="2"/>
  <c r="U26" i="2" s="1"/>
  <c r="T26" i="2" s="1"/>
  <c r="B26" i="2"/>
  <c r="GJ25" i="2"/>
  <c r="FX25" i="2"/>
  <c r="FK25" i="2"/>
  <c r="FE25" i="2"/>
  <c r="FB25" i="2"/>
  <c r="EX25" i="2"/>
  <c r="EV25" i="2" s="1"/>
  <c r="ES25" i="2"/>
  <c r="EK25" i="2"/>
  <c r="DY25" i="2"/>
  <c r="DL25" i="2"/>
  <c r="DC25" i="2"/>
  <c r="CY25" i="2"/>
  <c r="CW25" i="2" s="1"/>
  <c r="CT25" i="2"/>
  <c r="CP25" i="2"/>
  <c r="FG25" i="2" s="1"/>
  <c r="CN25" i="2"/>
  <c r="CL25" i="2"/>
  <c r="BZ25" i="2"/>
  <c r="BM25" i="2"/>
  <c r="BD25" i="2"/>
  <c r="AU25" i="2"/>
  <c r="AM25" i="2"/>
  <c r="Z25" i="2"/>
  <c r="V25" i="2"/>
  <c r="T25" i="2" s="1"/>
  <c r="Q25" i="2"/>
  <c r="H25" i="2"/>
  <c r="D25" i="2"/>
  <c r="GK24" i="2"/>
  <c r="FY24" i="2"/>
  <c r="FK24" i="2"/>
  <c r="FF24" i="2"/>
  <c r="FE24" i="2" s="1"/>
  <c r="FB24" i="2"/>
  <c r="ES24" i="2"/>
  <c r="EL24" i="2"/>
  <c r="DZ24" i="2"/>
  <c r="DL24" i="2"/>
  <c r="DG24" i="2"/>
  <c r="DF24" i="2" s="1"/>
  <c r="DC24" i="2"/>
  <c r="CT24" i="2"/>
  <c r="CO24" i="2"/>
  <c r="EN24" i="2" s="1"/>
  <c r="EM24" i="2" s="1"/>
  <c r="CM24" i="2"/>
  <c r="CA24" i="2"/>
  <c r="BM24" i="2"/>
  <c r="BD24" i="2"/>
  <c r="AU24" i="2"/>
  <c r="AN24" i="2"/>
  <c r="Z24" i="2"/>
  <c r="Q24" i="2"/>
  <c r="H24" i="2"/>
  <c r="GK23" i="2"/>
  <c r="FY23" i="2"/>
  <c r="FK23" i="2"/>
  <c r="FB23" i="2"/>
  <c r="ES23" i="2"/>
  <c r="EL23" i="2"/>
  <c r="DZ23" i="2"/>
  <c r="DL23" i="2"/>
  <c r="DC23" i="2"/>
  <c r="CX23" i="2"/>
  <c r="CW23" i="2"/>
  <c r="CT23" i="2"/>
  <c r="CO23" i="2"/>
  <c r="EW23" i="2" s="1"/>
  <c r="EV23" i="2" s="1"/>
  <c r="CN23" i="2"/>
  <c r="CM23" i="2"/>
  <c r="CA23" i="2"/>
  <c r="BM23" i="2"/>
  <c r="BD23" i="2"/>
  <c r="AU23" i="2"/>
  <c r="AN23" i="2"/>
  <c r="Z23" i="2"/>
  <c r="Q23" i="2"/>
  <c r="L23" i="2"/>
  <c r="H23" i="2"/>
  <c r="C23" i="2"/>
  <c r="U23" i="2" s="1"/>
  <c r="T23" i="2" s="1"/>
  <c r="FK21" i="2"/>
  <c r="FJ21" i="2"/>
  <c r="FI21" i="2"/>
  <c r="FB21" i="2"/>
  <c r="FA21" i="2"/>
  <c r="EZ21" i="2"/>
  <c r="ES21" i="2"/>
  <c r="FT21" i="2" s="1"/>
  <c r="ER21" i="2"/>
  <c r="EQ21" i="2"/>
  <c r="FR21" i="2" s="1"/>
  <c r="DU21" i="2"/>
  <c r="DL21" i="2"/>
  <c r="DK21" i="2"/>
  <c r="DJ21" i="2"/>
  <c r="DI21" i="2"/>
  <c r="DC21" i="2"/>
  <c r="DB21" i="2"/>
  <c r="DA21" i="2"/>
  <c r="CT21" i="2"/>
  <c r="CS21" i="2"/>
  <c r="CR21" i="2"/>
  <c r="BU21" i="2"/>
  <c r="BM21" i="2"/>
  <c r="BL21" i="2"/>
  <c r="BK21" i="2"/>
  <c r="BD21" i="2"/>
  <c r="BC21" i="2"/>
  <c r="BA21" i="2" s="1"/>
  <c r="BA22" i="2" s="1"/>
  <c r="BB21" i="2"/>
  <c r="AU21" i="2"/>
  <c r="AT21" i="2"/>
  <c r="AS21" i="2"/>
  <c r="AK21" i="2"/>
  <c r="Z21" i="2"/>
  <c r="Y21" i="2"/>
  <c r="X21" i="2"/>
  <c r="W21" i="2"/>
  <c r="Q21" i="2"/>
  <c r="P21" i="2"/>
  <c r="O21" i="2"/>
  <c r="H21" i="2"/>
  <c r="G21" i="2"/>
  <c r="F21" i="2"/>
  <c r="E21" i="2"/>
  <c r="FV20" i="2"/>
  <c r="FU20" i="2"/>
  <c r="FT20" i="2"/>
  <c r="FS20" i="2"/>
  <c r="FY20" i="2" s="1"/>
  <c r="FR20" i="2"/>
  <c r="FQ20" i="2"/>
  <c r="FP20" i="2"/>
  <c r="FL20" i="2"/>
  <c r="FH20" i="2"/>
  <c r="FC20" i="2"/>
  <c r="EY20" i="2"/>
  <c r="ET20" i="2"/>
  <c r="EP20" i="2"/>
  <c r="DZ20" i="2"/>
  <c r="DW20" i="2"/>
  <c r="DU20" i="2"/>
  <c r="DT20" i="2"/>
  <c r="DS20" i="2"/>
  <c r="DQ20" i="2"/>
  <c r="DM20" i="2"/>
  <c r="DI20" i="2"/>
  <c r="DD20" i="2"/>
  <c r="CZ20" i="2"/>
  <c r="CU20" i="2"/>
  <c r="CQ20" i="2"/>
  <c r="CF20" i="2"/>
  <c r="BX20" i="2"/>
  <c r="BV20" i="2"/>
  <c r="BU20" i="2"/>
  <c r="BT20" i="2"/>
  <c r="BR20" i="2"/>
  <c r="CA20" i="2" s="1"/>
  <c r="BN20" i="2"/>
  <c r="BJ20" i="2"/>
  <c r="BG20" i="2"/>
  <c r="BE20" i="2"/>
  <c r="BA20" i="2"/>
  <c r="AV20" i="2"/>
  <c r="BW20" i="2" s="1"/>
  <c r="AR20" i="2"/>
  <c r="AO20" i="2"/>
  <c r="AK20" i="2"/>
  <c r="CJ20" i="2" s="1"/>
  <c r="EI20" i="2" s="1"/>
  <c r="AI20" i="2"/>
  <c r="CH20" i="2" s="1"/>
  <c r="AH20" i="2"/>
  <c r="CG20" i="2" s="1"/>
  <c r="AG20" i="2"/>
  <c r="AE20" i="2"/>
  <c r="AN20" i="2" s="1"/>
  <c r="AA20" i="2"/>
  <c r="W20" i="2"/>
  <c r="R20" i="2"/>
  <c r="N20" i="2"/>
  <c r="I20" i="2"/>
  <c r="E20" i="2"/>
  <c r="FV19" i="2"/>
  <c r="FU19" i="2"/>
  <c r="FT19" i="2"/>
  <c r="FS19" i="2"/>
  <c r="FR19" i="2"/>
  <c r="FX19" i="2" s="1"/>
  <c r="FO19" i="2"/>
  <c r="FM19" i="2"/>
  <c r="FH19" i="2"/>
  <c r="FD19" i="2"/>
  <c r="EY19" i="2"/>
  <c r="EU19" i="2"/>
  <c r="EP19" i="2"/>
  <c r="DW19" i="2"/>
  <c r="DV19" i="2"/>
  <c r="DU19" i="2"/>
  <c r="DU25" i="2" s="1"/>
  <c r="DT19" i="2"/>
  <c r="DS19" i="2"/>
  <c r="DY19" i="2" s="1"/>
  <c r="DP19" i="2"/>
  <c r="DN19" i="2"/>
  <c r="DI19" i="2"/>
  <c r="DE19" i="2"/>
  <c r="CZ19" i="2"/>
  <c r="CV19" i="2"/>
  <c r="CQ19" i="2"/>
  <c r="BX19" i="2"/>
  <c r="BW19" i="2"/>
  <c r="BV19" i="2"/>
  <c r="BV25" i="2" s="1"/>
  <c r="BU19" i="2"/>
  <c r="BT19" i="2"/>
  <c r="BZ19" i="2" s="1"/>
  <c r="BQ19" i="2"/>
  <c r="BO19" i="2"/>
  <c r="BJ19" i="2"/>
  <c r="BF19" i="2"/>
  <c r="BA19" i="2"/>
  <c r="AW19" i="2"/>
  <c r="AR19" i="2"/>
  <c r="AK19" i="2"/>
  <c r="AJ19" i="2"/>
  <c r="CI19" i="2" s="1"/>
  <c r="EH19" i="2" s="1"/>
  <c r="GG19" i="2" s="1"/>
  <c r="AI19" i="2"/>
  <c r="AI25" i="2" s="1"/>
  <c r="AH19" i="2"/>
  <c r="AG19" i="2"/>
  <c r="CF19" i="2" s="1"/>
  <c r="AD19" i="2"/>
  <c r="CC19" i="2" s="1"/>
  <c r="EB19" i="2" s="1"/>
  <c r="GA19" i="2" s="1"/>
  <c r="AB19" i="2"/>
  <c r="AB21" i="2" s="1"/>
  <c r="W19" i="2"/>
  <c r="S19" i="2"/>
  <c r="S21" i="2" s="1"/>
  <c r="N19" i="2"/>
  <c r="J19" i="2"/>
  <c r="J21" i="2" s="1"/>
  <c r="E19" i="2"/>
  <c r="FV18" i="2"/>
  <c r="FT18" i="2"/>
  <c r="FS18" i="2"/>
  <c r="FR18" i="2"/>
  <c r="FP18" i="2"/>
  <c r="FL18" i="2"/>
  <c r="FH18" i="2"/>
  <c r="FC18" i="2"/>
  <c r="EY18" i="2"/>
  <c r="ET18" i="2"/>
  <c r="EP18" i="2"/>
  <c r="DW18" i="2"/>
  <c r="DU18" i="2"/>
  <c r="DT18" i="2"/>
  <c r="DZ18" i="2" s="1"/>
  <c r="DS18" i="2"/>
  <c r="DQ18" i="2"/>
  <c r="DM18" i="2"/>
  <c r="DI18" i="2"/>
  <c r="DD18" i="2"/>
  <c r="CZ18" i="2"/>
  <c r="CU18" i="2"/>
  <c r="DV18" i="2" s="1"/>
  <c r="CQ18" i="2"/>
  <c r="CF18" i="2"/>
  <c r="BX18" i="2"/>
  <c r="BV18" i="2"/>
  <c r="BU18" i="2"/>
  <c r="BT18" i="2"/>
  <c r="BR18" i="2"/>
  <c r="BN18" i="2"/>
  <c r="BJ18" i="2"/>
  <c r="BE18" i="2"/>
  <c r="BA18" i="2"/>
  <c r="AV18" i="2"/>
  <c r="AR18" i="2"/>
  <c r="AK18" i="2"/>
  <c r="CJ18" i="2" s="1"/>
  <c r="EI18" i="2" s="1"/>
  <c r="GH18" i="2" s="1"/>
  <c r="AI18" i="2"/>
  <c r="CH18" i="2" s="1"/>
  <c r="AH18" i="2"/>
  <c r="AG18" i="2"/>
  <c r="AE18" i="2"/>
  <c r="CD18" i="2" s="1"/>
  <c r="EC18" i="2" s="1"/>
  <c r="GB18" i="2" s="1"/>
  <c r="AA18" i="2"/>
  <c r="W18" i="2"/>
  <c r="R18" i="2"/>
  <c r="N18" i="2"/>
  <c r="I18" i="2"/>
  <c r="E18" i="2"/>
  <c r="FV17" i="2"/>
  <c r="FT17" i="2"/>
  <c r="FS17" i="2"/>
  <c r="FY17" i="2" s="1"/>
  <c r="FR17" i="2"/>
  <c r="FP17" i="2"/>
  <c r="FL17" i="2"/>
  <c r="FH17" i="2"/>
  <c r="FC17" i="2"/>
  <c r="EY17" i="2"/>
  <c r="ET17" i="2"/>
  <c r="EP17" i="2"/>
  <c r="EE17" i="2"/>
  <c r="DW17" i="2"/>
  <c r="DU17" i="2"/>
  <c r="DT17" i="2"/>
  <c r="DS17" i="2"/>
  <c r="DQ17" i="2"/>
  <c r="DM17" i="2"/>
  <c r="DI17" i="2"/>
  <c r="DD17" i="2"/>
  <c r="CZ17" i="2"/>
  <c r="CU17" i="2"/>
  <c r="CU21" i="2" s="1"/>
  <c r="CQ17" i="2"/>
  <c r="CJ17" i="2"/>
  <c r="EI17" i="2" s="1"/>
  <c r="GH17" i="2" s="1"/>
  <c r="CF17" i="2"/>
  <c r="BX17" i="2"/>
  <c r="BV17" i="2"/>
  <c r="BU17" i="2"/>
  <c r="BT17" i="2"/>
  <c r="BR17" i="2"/>
  <c r="CA17" i="2" s="1"/>
  <c r="BN17" i="2"/>
  <c r="BJ17" i="2"/>
  <c r="BE17" i="2"/>
  <c r="BE21" i="2" s="1"/>
  <c r="BA17" i="2"/>
  <c r="AV17" i="2"/>
  <c r="AR17" i="2"/>
  <c r="AK17" i="2"/>
  <c r="AI17" i="2"/>
  <c r="AH17" i="2"/>
  <c r="CG17" i="2" s="1"/>
  <c r="AG17" i="2"/>
  <c r="AE17" i="2"/>
  <c r="AN17" i="2" s="1"/>
  <c r="AA17" i="2"/>
  <c r="W17" i="2"/>
  <c r="R17" i="2"/>
  <c r="R21" i="2" s="1"/>
  <c r="N17" i="2"/>
  <c r="I17" i="2"/>
  <c r="E17" i="2"/>
  <c r="GA12" i="2"/>
  <c r="FZ12" i="2" s="1"/>
  <c r="FV12" i="2"/>
  <c r="FT12" i="2"/>
  <c r="FL12" i="2"/>
  <c r="FJ12" i="2"/>
  <c r="FI12" i="2"/>
  <c r="FI26" i="2" s="1"/>
  <c r="FG12" i="2"/>
  <c r="FF12" i="2"/>
  <c r="FE12" i="2"/>
  <c r="FC12" i="2"/>
  <c r="FA12" i="2"/>
  <c r="EZ12" i="2"/>
  <c r="EZ26" i="2" s="1"/>
  <c r="EY12" i="2"/>
  <c r="EX12" i="2"/>
  <c r="EW12" i="2"/>
  <c r="EW20" i="2" s="1"/>
  <c r="EV20" i="2" s="1"/>
  <c r="ET12" i="2"/>
  <c r="ET26" i="2" s="1"/>
  <c r="ER12" i="2"/>
  <c r="FS12" i="2" s="1"/>
  <c r="EQ12" i="2"/>
  <c r="EP12" i="2" s="1"/>
  <c r="EO12" i="2"/>
  <c r="EM12" i="2" s="1"/>
  <c r="EN12" i="2"/>
  <c r="DW12" i="2"/>
  <c r="DU12" i="2"/>
  <c r="DM12" i="2"/>
  <c r="DK12" i="2"/>
  <c r="DI12" i="2" s="1"/>
  <c r="DJ12" i="2"/>
  <c r="DJ26" i="2" s="1"/>
  <c r="DH12" i="2"/>
  <c r="DG12" i="2"/>
  <c r="DG20" i="2" s="1"/>
  <c r="DF20" i="2" s="1"/>
  <c r="DD12" i="2"/>
  <c r="DV12" i="2" s="1"/>
  <c r="DB12" i="2"/>
  <c r="DA12" i="2"/>
  <c r="DA26" i="2" s="1"/>
  <c r="CY12" i="2"/>
  <c r="DQ12" i="2" s="1"/>
  <c r="CX12" i="2"/>
  <c r="CW12" i="2"/>
  <c r="CU12" i="2"/>
  <c r="CS12" i="2"/>
  <c r="DT12" i="2" s="1"/>
  <c r="DZ12" i="2" s="1"/>
  <c r="CR12" i="2"/>
  <c r="CR26" i="2" s="1"/>
  <c r="CQ12" i="2"/>
  <c r="CP12" i="2"/>
  <c r="CO12" i="2"/>
  <c r="CO20" i="2" s="1"/>
  <c r="BX12" i="2"/>
  <c r="BV12" i="2"/>
  <c r="BN12" i="2"/>
  <c r="BL12" i="2"/>
  <c r="BK12" i="2"/>
  <c r="BJ12" i="2" s="1"/>
  <c r="BI12" i="2"/>
  <c r="BG12" i="2" s="1"/>
  <c r="BH12" i="2"/>
  <c r="BH20" i="2" s="1"/>
  <c r="BE12" i="2"/>
  <c r="BC12" i="2"/>
  <c r="BA12" i="2" s="1"/>
  <c r="BB12" i="2"/>
  <c r="BB26" i="2" s="1"/>
  <c r="AZ12" i="2"/>
  <c r="AY12" i="2"/>
  <c r="AY20" i="2" s="1"/>
  <c r="AX20" i="2" s="1"/>
  <c r="AV12" i="2"/>
  <c r="BW12" i="2" s="1"/>
  <c r="AT12" i="2"/>
  <c r="AS12" i="2"/>
  <c r="AS26" i="2" s="1"/>
  <c r="AQ12" i="2"/>
  <c r="BR12" i="2" s="1"/>
  <c r="AP12" i="2"/>
  <c r="AP20" i="2" s="1"/>
  <c r="AO12" i="2"/>
  <c r="AK12" i="2"/>
  <c r="CJ12" i="2" s="1"/>
  <c r="EI12" i="2" s="1"/>
  <c r="GH12" i="2" s="1"/>
  <c r="AI12" i="2"/>
  <c r="CH12" i="2" s="1"/>
  <c r="EG12" i="2" s="1"/>
  <c r="GF12" i="2" s="1"/>
  <c r="AA12" i="2"/>
  <c r="Y12" i="2"/>
  <c r="X12" i="2"/>
  <c r="X26" i="2" s="1"/>
  <c r="W12" i="2"/>
  <c r="V12" i="2"/>
  <c r="U12" i="2"/>
  <c r="U20" i="2" s="1"/>
  <c r="T20" i="2" s="1"/>
  <c r="R12" i="2"/>
  <c r="P12" i="2"/>
  <c r="O12" i="2"/>
  <c r="O26" i="2" s="1"/>
  <c r="M12" i="2"/>
  <c r="AE12" i="2" s="1"/>
  <c r="L12" i="2"/>
  <c r="L20" i="2" s="1"/>
  <c r="K20" i="2" s="1"/>
  <c r="I12" i="2"/>
  <c r="AJ12" i="2" s="1"/>
  <c r="CI12" i="2" s="1"/>
  <c r="EH12" i="2" s="1"/>
  <c r="G12" i="2"/>
  <c r="E12" i="2" s="1"/>
  <c r="F12" i="2"/>
  <c r="F26" i="2" s="1"/>
  <c r="D12" i="2"/>
  <c r="C12" i="2"/>
  <c r="C20" i="2" s="1"/>
  <c r="AD20" i="2" s="1"/>
  <c r="GB11" i="2"/>
  <c r="FG11" i="2" s="1"/>
  <c r="FG19" i="2" s="1"/>
  <c r="FZ11" i="2"/>
  <c r="FU11" i="2"/>
  <c r="FT11" i="2"/>
  <c r="FM11" i="2"/>
  <c r="FJ11" i="2"/>
  <c r="FJ25" i="2" s="1"/>
  <c r="FI11" i="2"/>
  <c r="FH11" i="2"/>
  <c r="FF11" i="2"/>
  <c r="FE11" i="2" s="1"/>
  <c r="FD11" i="2"/>
  <c r="FV11" i="2" s="1"/>
  <c r="FA11" i="2"/>
  <c r="FA25" i="2" s="1"/>
  <c r="EZ11" i="2"/>
  <c r="EY11" i="2" s="1"/>
  <c r="EX11" i="2"/>
  <c r="EX19" i="2" s="1"/>
  <c r="EX21" i="2" s="1"/>
  <c r="EW11" i="2"/>
  <c r="EU11" i="2"/>
  <c r="ER11" i="2"/>
  <c r="ER25" i="2" s="1"/>
  <c r="EQ11" i="2"/>
  <c r="EO11" i="2"/>
  <c r="EN11" i="2"/>
  <c r="FO11" i="2" s="1"/>
  <c r="DV11" i="2"/>
  <c r="DU11" i="2"/>
  <c r="DT11" i="2"/>
  <c r="DP11" i="2"/>
  <c r="DN11" i="2"/>
  <c r="DN9" i="2" s="1"/>
  <c r="DK11" i="2"/>
  <c r="DK25" i="2" s="1"/>
  <c r="DJ11" i="2"/>
  <c r="DI11" i="2" s="1"/>
  <c r="DH11" i="2"/>
  <c r="DG11" i="2"/>
  <c r="DF11" i="2"/>
  <c r="DE11" i="2"/>
  <c r="DB11" i="2"/>
  <c r="DB25" i="2" s="1"/>
  <c r="DA11" i="2"/>
  <c r="CZ11" i="2"/>
  <c r="CY11" i="2"/>
  <c r="CY19" i="2" s="1"/>
  <c r="CY21" i="2" s="1"/>
  <c r="CX11" i="2"/>
  <c r="CW11" i="2" s="1"/>
  <c r="CV11" i="2"/>
  <c r="DW11" i="2" s="1"/>
  <c r="CS11" i="2"/>
  <c r="CS25" i="2" s="1"/>
  <c r="CR11" i="2"/>
  <c r="CQ11" i="2" s="1"/>
  <c r="CP11" i="2"/>
  <c r="CP19" i="2" s="1"/>
  <c r="CP21" i="2" s="1"/>
  <c r="CO11" i="2"/>
  <c r="BW11" i="2"/>
  <c r="BV11" i="2"/>
  <c r="CH11" i="2" s="1"/>
  <c r="EG11" i="2" s="1"/>
  <c r="GF11" i="2" s="1"/>
  <c r="BR11" i="2"/>
  <c r="BO11" i="2"/>
  <c r="BL11" i="2"/>
  <c r="BL25" i="2" s="1"/>
  <c r="BK11" i="2"/>
  <c r="BI11" i="2"/>
  <c r="BH11" i="2"/>
  <c r="BG11" i="2" s="1"/>
  <c r="BF11" i="2"/>
  <c r="BX11" i="2" s="1"/>
  <c r="BC11" i="2"/>
  <c r="BC25" i="2" s="1"/>
  <c r="BB11" i="2"/>
  <c r="BA11" i="2" s="1"/>
  <c r="AZ11" i="2"/>
  <c r="AY11" i="2"/>
  <c r="AX11" i="2"/>
  <c r="AW11" i="2"/>
  <c r="AT11" i="2"/>
  <c r="AT25" i="2" s="1"/>
  <c r="AS11" i="2"/>
  <c r="AR11" i="2"/>
  <c r="AQ11" i="2"/>
  <c r="AP11" i="2"/>
  <c r="AO11" i="2" s="1"/>
  <c r="AJ11" i="2"/>
  <c r="CI11" i="2" s="1"/>
  <c r="EH11" i="2" s="1"/>
  <c r="GG11" i="2" s="1"/>
  <c r="AI11" i="2"/>
  <c r="AB11" i="2"/>
  <c r="AB25" i="2" s="1"/>
  <c r="Y11" i="2"/>
  <c r="Y25" i="2" s="1"/>
  <c r="X11" i="2"/>
  <c r="W11" i="2" s="1"/>
  <c r="V11" i="2"/>
  <c r="V19" i="2" s="1"/>
  <c r="V21" i="2" s="1"/>
  <c r="U11" i="2"/>
  <c r="S11" i="2"/>
  <c r="P11" i="2"/>
  <c r="AH11" i="2" s="1"/>
  <c r="O11" i="2"/>
  <c r="M11" i="2"/>
  <c r="L11" i="2"/>
  <c r="K11" i="2" s="1"/>
  <c r="J11" i="2"/>
  <c r="AK11" i="2" s="1"/>
  <c r="CJ11" i="2" s="1"/>
  <c r="G11" i="2"/>
  <c r="G25" i="2" s="1"/>
  <c r="F11" i="2"/>
  <c r="AG11" i="2" s="1"/>
  <c r="D11" i="2"/>
  <c r="D19" i="2" s="1"/>
  <c r="D21" i="2" s="1"/>
  <c r="C11" i="2"/>
  <c r="B11" i="2"/>
  <c r="GA10" i="2"/>
  <c r="FZ10" i="2" s="1"/>
  <c r="FV10" i="2"/>
  <c r="FT10" i="2"/>
  <c r="FL10" i="2"/>
  <c r="FL24" i="2" s="1"/>
  <c r="FJ10" i="2"/>
  <c r="FI10" i="2"/>
  <c r="FH10" i="2" s="1"/>
  <c r="FG10" i="2"/>
  <c r="FC10" i="2"/>
  <c r="FA10" i="2"/>
  <c r="EY10" i="2" s="1"/>
  <c r="EZ10" i="2"/>
  <c r="EZ23" i="2" s="1"/>
  <c r="EX10" i="2"/>
  <c r="EW10" i="2"/>
  <c r="EV10" i="2" s="1"/>
  <c r="ET10" i="2"/>
  <c r="ET9" i="2" s="1"/>
  <c r="ER10" i="2"/>
  <c r="EQ10" i="2"/>
  <c r="EP10" i="2" s="1"/>
  <c r="EO10" i="2"/>
  <c r="FP10" i="2" s="1"/>
  <c r="DW10" i="2"/>
  <c r="DU10" i="2"/>
  <c r="DS10" i="2"/>
  <c r="DM10" i="2"/>
  <c r="DM24" i="2" s="1"/>
  <c r="DK10" i="2"/>
  <c r="DJ10" i="2"/>
  <c r="DI10" i="2"/>
  <c r="DH10" i="2"/>
  <c r="DG10" i="2"/>
  <c r="DF10" i="2" s="1"/>
  <c r="DD10" i="2"/>
  <c r="DD9" i="2" s="1"/>
  <c r="DD58" i="2" s="1"/>
  <c r="DB10" i="2"/>
  <c r="DA10" i="2"/>
  <c r="DA23" i="2" s="1"/>
  <c r="CY10" i="2"/>
  <c r="DQ10" i="2" s="1"/>
  <c r="CU10" i="2"/>
  <c r="DV10" i="2" s="1"/>
  <c r="CS10" i="2"/>
  <c r="CQ10" i="2" s="1"/>
  <c r="CR10" i="2"/>
  <c r="CP10" i="2"/>
  <c r="CO10" i="2"/>
  <c r="CN10" i="2" s="1"/>
  <c r="BX10" i="2"/>
  <c r="BV10" i="2"/>
  <c r="BU10" i="2"/>
  <c r="CA10" i="2" s="1"/>
  <c r="BN10" i="2"/>
  <c r="BN9" i="2" s="1"/>
  <c r="BN58" i="2" s="1"/>
  <c r="BL10" i="2"/>
  <c r="BK10" i="2"/>
  <c r="BJ10" i="2" s="1"/>
  <c r="BI10" i="2"/>
  <c r="BE10" i="2"/>
  <c r="BC10" i="2"/>
  <c r="BB10" i="2"/>
  <c r="BB23" i="2" s="1"/>
  <c r="BA10" i="2"/>
  <c r="AZ10" i="2"/>
  <c r="AY10" i="2"/>
  <c r="AV10" i="2"/>
  <c r="AV9" i="2" s="1"/>
  <c r="AT10" i="2"/>
  <c r="AS10" i="2"/>
  <c r="AR10" i="2" s="1"/>
  <c r="AQ10" i="2"/>
  <c r="BR10" i="2" s="1"/>
  <c r="AK10" i="2"/>
  <c r="CJ10" i="2" s="1"/>
  <c r="EI10" i="2" s="1"/>
  <c r="GH10" i="2" s="1"/>
  <c r="AI10" i="2"/>
  <c r="CH10" i="2" s="1"/>
  <c r="EG10" i="2" s="1"/>
  <c r="GF10" i="2" s="1"/>
  <c r="AE10" i="2"/>
  <c r="CD10" i="2" s="1"/>
  <c r="EC10" i="2" s="1"/>
  <c r="AA10" i="2"/>
  <c r="Y10" i="2"/>
  <c r="W10" i="2" s="1"/>
  <c r="X10" i="2"/>
  <c r="X24" i="2" s="1"/>
  <c r="V10" i="2"/>
  <c r="U10" i="2"/>
  <c r="T10" i="2" s="1"/>
  <c r="R10" i="2"/>
  <c r="R9" i="2" s="1"/>
  <c r="R58" i="2" s="1"/>
  <c r="P10" i="2"/>
  <c r="O10" i="2"/>
  <c r="N10" i="2" s="1"/>
  <c r="M10" i="2"/>
  <c r="I10" i="2"/>
  <c r="AJ10" i="2" s="1"/>
  <c r="G10" i="2"/>
  <c r="AH10" i="2" s="1"/>
  <c r="F10" i="2"/>
  <c r="E10" i="2"/>
  <c r="D10" i="2"/>
  <c r="C10" i="2"/>
  <c r="GB9" i="2"/>
  <c r="GA9" i="2"/>
  <c r="FZ9" i="2" s="1"/>
  <c r="FM9" i="2"/>
  <c r="FM58" i="2" s="1"/>
  <c r="FK9" i="2"/>
  <c r="FJ9" i="2"/>
  <c r="FJ58" i="2" s="1"/>
  <c r="FI9" i="2"/>
  <c r="FI58" i="2" s="1"/>
  <c r="FG9" i="2"/>
  <c r="FG58" i="2" s="1"/>
  <c r="FC9" i="2"/>
  <c r="FC58" i="2" s="1"/>
  <c r="FB9" i="2"/>
  <c r="FA9" i="2"/>
  <c r="FA58" i="2" s="1"/>
  <c r="EZ9" i="2"/>
  <c r="EZ58" i="2" s="1"/>
  <c r="EX9" i="2"/>
  <c r="EX58" i="2" s="1"/>
  <c r="EW9" i="2"/>
  <c r="EW58" i="2" s="1"/>
  <c r="EU9" i="2"/>
  <c r="EU58" i="2" s="1"/>
  <c r="ES9" i="2"/>
  <c r="FT9" i="2" s="1"/>
  <c r="ER9" i="2"/>
  <c r="ER58" i="2" s="1"/>
  <c r="EQ9" i="2"/>
  <c r="EQ58" i="2" s="1"/>
  <c r="FR58" i="2" s="1"/>
  <c r="EO9" i="2"/>
  <c r="EO58" i="2" s="1"/>
  <c r="FP58" i="2" s="1"/>
  <c r="DM9" i="2"/>
  <c r="DM58" i="2" s="1"/>
  <c r="DL9" i="2"/>
  <c r="DK9" i="2"/>
  <c r="DK58" i="2" s="1"/>
  <c r="DJ9" i="2"/>
  <c r="DJ58" i="2" s="1"/>
  <c r="DI9" i="2"/>
  <c r="DI58" i="2" s="1"/>
  <c r="DH9" i="2"/>
  <c r="DH58" i="2" s="1"/>
  <c r="DG9" i="2"/>
  <c r="DG58" i="2" s="1"/>
  <c r="DE9" i="2"/>
  <c r="DE58" i="2" s="1"/>
  <c r="DC9" i="2"/>
  <c r="DB9" i="2"/>
  <c r="DB58" i="2" s="1"/>
  <c r="DA9" i="2"/>
  <c r="DA58" i="2" s="1"/>
  <c r="CY9" i="2"/>
  <c r="CY58" i="2" s="1"/>
  <c r="CU9" i="2"/>
  <c r="CU58" i="2" s="1"/>
  <c r="CT9" i="2"/>
  <c r="CS9" i="2"/>
  <c r="CS58" i="2" s="1"/>
  <c r="DT58" i="2" s="1"/>
  <c r="CR9" i="2"/>
  <c r="CR58" i="2" s="1"/>
  <c r="CP9" i="2"/>
  <c r="CP58" i="2" s="1"/>
  <c r="CO9" i="2"/>
  <c r="CO58" i="2" s="1"/>
  <c r="BO9" i="2"/>
  <c r="BO58" i="2" s="1"/>
  <c r="BM9" i="2"/>
  <c r="BL9" i="2"/>
  <c r="BL58" i="2" s="1"/>
  <c r="BK9" i="2"/>
  <c r="BK58" i="2" s="1"/>
  <c r="BI9" i="2"/>
  <c r="BI58" i="2" s="1"/>
  <c r="BE9" i="2"/>
  <c r="BE58" i="2" s="1"/>
  <c r="BD9" i="2"/>
  <c r="BC9" i="2"/>
  <c r="BC58" i="2" s="1"/>
  <c r="BB9" i="2"/>
  <c r="BB58" i="2" s="1"/>
  <c r="BA9" i="2"/>
  <c r="BA58" i="2" s="1"/>
  <c r="AZ9" i="2"/>
  <c r="AZ58" i="2" s="1"/>
  <c r="AY9" i="2"/>
  <c r="AY58" i="2" s="1"/>
  <c r="AW9" i="2"/>
  <c r="AW58" i="2" s="1"/>
  <c r="AU9" i="2"/>
  <c r="AT9" i="2"/>
  <c r="AT58" i="2" s="1"/>
  <c r="AS9" i="2"/>
  <c r="AS58" i="2" s="1"/>
  <c r="BT58" i="2" s="1"/>
  <c r="AQ9" i="2"/>
  <c r="AQ58" i="2" s="1"/>
  <c r="BR58" i="2" s="1"/>
  <c r="AA9" i="2"/>
  <c r="AA58" i="2" s="1"/>
  <c r="Z9" i="2"/>
  <c r="Y9" i="2"/>
  <c r="Y58" i="2" s="1"/>
  <c r="X9" i="2"/>
  <c r="X58" i="2" s="1"/>
  <c r="V9" i="2"/>
  <c r="V58" i="2" s="1"/>
  <c r="U9" i="2"/>
  <c r="U58" i="2" s="1"/>
  <c r="S9" i="2"/>
  <c r="S58" i="2" s="1"/>
  <c r="Q9" i="2"/>
  <c r="AI9" i="2" s="1"/>
  <c r="P9" i="2"/>
  <c r="P58" i="2" s="1"/>
  <c r="O9" i="2"/>
  <c r="O58" i="2" s="1"/>
  <c r="M9" i="2"/>
  <c r="M58" i="2" s="1"/>
  <c r="I9" i="2"/>
  <c r="I58" i="2" s="1"/>
  <c r="H9" i="2"/>
  <c r="G9" i="2"/>
  <c r="G58" i="2" s="1"/>
  <c r="AH58" i="2" s="1"/>
  <c r="F9" i="2"/>
  <c r="F58" i="2" s="1"/>
  <c r="E9" i="2"/>
  <c r="E58" i="2" s="1"/>
  <c r="D9" i="2"/>
  <c r="D58" i="2" s="1"/>
  <c r="C9" i="2"/>
  <c r="C58" i="2" s="1"/>
  <c r="GB8" i="2"/>
  <c r="GA8" i="2"/>
  <c r="FZ8" i="2" s="1"/>
  <c r="FT8" i="2"/>
  <c r="FM8" i="2"/>
  <c r="FL8" i="2" s="1"/>
  <c r="FJ8" i="2"/>
  <c r="FI8" i="2"/>
  <c r="FH8" i="2"/>
  <c r="FG8" i="2"/>
  <c r="FF8" i="2"/>
  <c r="FE8" i="2" s="1"/>
  <c r="FA8" i="2"/>
  <c r="EZ8" i="2"/>
  <c r="EY8" i="2"/>
  <c r="EX8" i="2"/>
  <c r="EW8" i="2"/>
  <c r="EV8" i="2" s="1"/>
  <c r="EU8" i="2"/>
  <c r="ER8" i="2"/>
  <c r="FS8" i="2" s="1"/>
  <c r="FY8" i="2" s="1"/>
  <c r="EQ8" i="2"/>
  <c r="FR8" i="2" s="1"/>
  <c r="EP8" i="2"/>
  <c r="EO8" i="2"/>
  <c r="FP8" i="2" s="1"/>
  <c r="EN8" i="2"/>
  <c r="FO8" i="2" s="1"/>
  <c r="FN8" i="2" s="1"/>
  <c r="DU8" i="2"/>
  <c r="DK8" i="2"/>
  <c r="DJ8" i="2"/>
  <c r="DI8" i="2"/>
  <c r="DH8" i="2"/>
  <c r="DG8" i="2"/>
  <c r="DF8" i="2" s="1"/>
  <c r="DE8" i="2"/>
  <c r="DD8" i="2" s="1"/>
  <c r="DB8" i="2"/>
  <c r="DA8" i="2"/>
  <c r="CZ8" i="2"/>
  <c r="CY8" i="2"/>
  <c r="CX8" i="2"/>
  <c r="CW8" i="2" s="1"/>
  <c r="CS8" i="2"/>
  <c r="DT8" i="2" s="1"/>
  <c r="CR8" i="2"/>
  <c r="DS8" i="2" s="1"/>
  <c r="CQ8" i="2"/>
  <c r="CP8" i="2"/>
  <c r="DQ8" i="2" s="1"/>
  <c r="CO8" i="2"/>
  <c r="CN8" i="2" s="1"/>
  <c r="BV8" i="2"/>
  <c r="BO8" i="2"/>
  <c r="BN8" i="2" s="1"/>
  <c r="BL8" i="2"/>
  <c r="BK8" i="2"/>
  <c r="BJ8" i="2"/>
  <c r="BI8" i="2"/>
  <c r="BH8" i="2"/>
  <c r="BG8" i="2" s="1"/>
  <c r="BC8" i="2"/>
  <c r="BB8" i="2"/>
  <c r="BA8" i="2"/>
  <c r="AZ8" i="2"/>
  <c r="AY8" i="2"/>
  <c r="AX8" i="2" s="1"/>
  <c r="AW8" i="2"/>
  <c r="AT8" i="2"/>
  <c r="BU8" i="2" s="1"/>
  <c r="AS8" i="2"/>
  <c r="BT8" i="2" s="1"/>
  <c r="AR8" i="2"/>
  <c r="AQ8" i="2"/>
  <c r="BR8" i="2" s="1"/>
  <c r="AP8" i="2"/>
  <c r="BQ8" i="2" s="1"/>
  <c r="AI8" i="2"/>
  <c r="CH8" i="2" s="1"/>
  <c r="EG8" i="2" s="1"/>
  <c r="GF8" i="2" s="1"/>
  <c r="Y8" i="2"/>
  <c r="X8" i="2"/>
  <c r="W8" i="2"/>
  <c r="V8" i="2"/>
  <c r="U8" i="2"/>
  <c r="T8" i="2" s="1"/>
  <c r="S8" i="2"/>
  <c r="R8" i="2" s="1"/>
  <c r="P8" i="2"/>
  <c r="O8" i="2"/>
  <c r="N8" i="2"/>
  <c r="M8" i="2"/>
  <c r="L8" i="2"/>
  <c r="K8" i="2" s="1"/>
  <c r="G8" i="2"/>
  <c r="AH8" i="2" s="1"/>
  <c r="F8" i="2"/>
  <c r="AG8" i="2" s="1"/>
  <c r="E8" i="2"/>
  <c r="D8" i="2"/>
  <c r="AE8" i="2" s="1"/>
  <c r="C8" i="2"/>
  <c r="AD8" i="2" s="1"/>
  <c r="T9" i="3" l="1"/>
  <c r="EI9" i="3"/>
  <c r="E10" i="3"/>
  <c r="BU8" i="3"/>
  <c r="BU10" i="3" s="1"/>
  <c r="DS8" i="3"/>
  <c r="O10" i="3"/>
  <c r="AG9" i="3"/>
  <c r="AQ10" i="3"/>
  <c r="EO9" i="3"/>
  <c r="BI9" i="3"/>
  <c r="M9" i="3"/>
  <c r="EX9" i="3"/>
  <c r="CP9" i="3"/>
  <c r="V9" i="3"/>
  <c r="U10" i="3"/>
  <c r="BX10" i="3"/>
  <c r="FT10" i="3"/>
  <c r="AS12" i="3"/>
  <c r="AR11" i="3"/>
  <c r="FY19" i="3"/>
  <c r="FQ19" i="3"/>
  <c r="AO8" i="3"/>
  <c r="AP11" i="3"/>
  <c r="BA11" i="3"/>
  <c r="DT8" i="3"/>
  <c r="CS11" i="3"/>
  <c r="CS12" i="3" s="1"/>
  <c r="CS13" i="3" s="1"/>
  <c r="CZ8" i="3"/>
  <c r="DH8" i="3"/>
  <c r="EQ11" i="3"/>
  <c r="FR8" i="3"/>
  <c r="FE8" i="3"/>
  <c r="FF11" i="3"/>
  <c r="FU8" i="3"/>
  <c r="FU11" i="3" s="1"/>
  <c r="GA12" i="3"/>
  <c r="FZ11" i="3"/>
  <c r="D9" i="3"/>
  <c r="W9" i="3"/>
  <c r="W10" i="3" s="1"/>
  <c r="AR9" i="3"/>
  <c r="AZ9" i="3"/>
  <c r="BR9" i="3" s="1"/>
  <c r="BT9" i="3"/>
  <c r="CW9" i="3"/>
  <c r="CX10" i="3"/>
  <c r="DW10" i="3"/>
  <c r="FS9" i="3"/>
  <c r="FH9" i="3"/>
  <c r="X10" i="3"/>
  <c r="CO10" i="3"/>
  <c r="FA10" i="3"/>
  <c r="FL10" i="3"/>
  <c r="AG8" i="3"/>
  <c r="F11" i="3"/>
  <c r="AI11" i="3"/>
  <c r="CH8" i="3"/>
  <c r="DB11" i="3"/>
  <c r="EY8" i="3"/>
  <c r="EZ11" i="3"/>
  <c r="AH9" i="3"/>
  <c r="CQ10" i="3"/>
  <c r="CY9" i="3"/>
  <c r="CY10" i="3" s="1"/>
  <c r="DS9" i="3"/>
  <c r="EP10" i="3"/>
  <c r="FJ10" i="3"/>
  <c r="CR10" i="3"/>
  <c r="GB10" i="3"/>
  <c r="CR11" i="3"/>
  <c r="EG18" i="3"/>
  <c r="CH17" i="3"/>
  <c r="AK8" i="3"/>
  <c r="I8" i="3"/>
  <c r="I10" i="3" s="1"/>
  <c r="J11" i="3"/>
  <c r="J12" i="3" s="1"/>
  <c r="J13" i="3" s="1"/>
  <c r="J10" i="3"/>
  <c r="W8" i="3"/>
  <c r="X11" i="3"/>
  <c r="EY9" i="3"/>
  <c r="EY10" i="3" s="1"/>
  <c r="EZ10" i="3"/>
  <c r="AQ11" i="3"/>
  <c r="AY12" i="3"/>
  <c r="BK11" i="3"/>
  <c r="DV11" i="3"/>
  <c r="FG11" i="3"/>
  <c r="FG12" i="3" s="1"/>
  <c r="FG13" i="3" s="1"/>
  <c r="EO8" i="3"/>
  <c r="BI8" i="3"/>
  <c r="BI11" i="3" s="1"/>
  <c r="M8" i="3"/>
  <c r="M11" i="3" s="1"/>
  <c r="D8" i="3"/>
  <c r="EX8" i="3"/>
  <c r="CP8" i="3"/>
  <c r="V8" i="3"/>
  <c r="AT10" i="3"/>
  <c r="O11" i="3"/>
  <c r="AR8" i="3"/>
  <c r="AZ8" i="3"/>
  <c r="AZ11" i="3" s="1"/>
  <c r="AZ12" i="3" s="1"/>
  <c r="AZ13" i="3" s="1"/>
  <c r="BT8" i="3"/>
  <c r="DP8" i="3"/>
  <c r="CO11" i="3"/>
  <c r="CW8" i="3"/>
  <c r="CX11" i="3"/>
  <c r="FS8" i="3"/>
  <c r="FH8" i="3"/>
  <c r="F10" i="3"/>
  <c r="N9" i="3"/>
  <c r="N10" i="3" s="1"/>
  <c r="AI10" i="3"/>
  <c r="CH9" i="3"/>
  <c r="AO9" i="3"/>
  <c r="AO10" i="3" s="1"/>
  <c r="AP10" i="3"/>
  <c r="BW9" i="3"/>
  <c r="BW10" i="3" s="1"/>
  <c r="BJ9" i="3"/>
  <c r="BJ10" i="3" s="1"/>
  <c r="DT9" i="3"/>
  <c r="CZ9" i="3"/>
  <c r="CZ10" i="3" s="1"/>
  <c r="DH9" i="3"/>
  <c r="DH10" i="3" s="1"/>
  <c r="EQ10" i="3"/>
  <c r="FR9" i="3"/>
  <c r="FE9" i="3"/>
  <c r="FE10" i="3" s="1"/>
  <c r="FF10" i="3"/>
  <c r="CS10" i="3"/>
  <c r="FI12" i="3"/>
  <c r="FH11" i="3"/>
  <c r="EF15" i="3"/>
  <c r="GH15" i="3"/>
  <c r="U24" i="3"/>
  <c r="AV33" i="3"/>
  <c r="AV34" i="3"/>
  <c r="BW15" i="3"/>
  <c r="BK33" i="3"/>
  <c r="BK34" i="3"/>
  <c r="BT15" i="3"/>
  <c r="BJ15" i="3"/>
  <c r="BJ33" i="3" s="1"/>
  <c r="BG27" i="3"/>
  <c r="BI31" i="3"/>
  <c r="EX31" i="3"/>
  <c r="EV27" i="3"/>
  <c r="E18" i="3"/>
  <c r="AG18" i="3"/>
  <c r="AX29" i="3"/>
  <c r="AY28" i="3"/>
  <c r="AX28" i="3" s="1"/>
  <c r="DV18" i="3"/>
  <c r="DV17" i="3" s="1"/>
  <c r="CU17" i="3"/>
  <c r="E19" i="3"/>
  <c r="AG19" i="3"/>
  <c r="BW33" i="3"/>
  <c r="EF24" i="3"/>
  <c r="FU33" i="3"/>
  <c r="CG27" i="3"/>
  <c r="FE27" i="3"/>
  <c r="FG31" i="3"/>
  <c r="FV36" i="3"/>
  <c r="I35" i="3"/>
  <c r="I31" i="3"/>
  <c r="AJ28" i="3"/>
  <c r="EZ35" i="3"/>
  <c r="EE30" i="3"/>
  <c r="DE70" i="3"/>
  <c r="DE53" i="3"/>
  <c r="DD53" i="3" s="1"/>
  <c r="O34" i="3"/>
  <c r="O33" i="3"/>
  <c r="N15" i="3"/>
  <c r="AG15" i="3"/>
  <c r="W15" i="3"/>
  <c r="W34" i="3" s="1"/>
  <c r="AI14" i="3"/>
  <c r="CH15" i="3"/>
  <c r="AQ14" i="3"/>
  <c r="AQ70" i="3" s="1"/>
  <c r="DW70" i="3"/>
  <c r="DW32" i="3"/>
  <c r="FE15" i="3"/>
  <c r="FL33" i="3"/>
  <c r="FL34" i="3"/>
  <c r="CD16" i="3"/>
  <c r="EC16" i="3" s="1"/>
  <c r="EA16" i="3" s="1"/>
  <c r="BT16" i="3"/>
  <c r="EY16" i="3"/>
  <c r="EZ14" i="3"/>
  <c r="AR17" i="3"/>
  <c r="CW17" i="3"/>
  <c r="FD68" i="3"/>
  <c r="FC68" i="3" s="1"/>
  <c r="FD67" i="3"/>
  <c r="FC67" i="3" s="1"/>
  <c r="FD66" i="3"/>
  <c r="FC66" i="3" s="1"/>
  <c r="FD65" i="3"/>
  <c r="FC65" i="3" s="1"/>
  <c r="FD57" i="3"/>
  <c r="FC57" i="3" s="1"/>
  <c r="FD62" i="3"/>
  <c r="FC62" i="3" s="1"/>
  <c r="FD63" i="3"/>
  <c r="FC63" i="3" s="1"/>
  <c r="FD58" i="3"/>
  <c r="FC58" i="3" s="1"/>
  <c r="FD61" i="3"/>
  <c r="FD56" i="3"/>
  <c r="FC56" i="3" s="1"/>
  <c r="FD52" i="3"/>
  <c r="FC52" i="3" s="1"/>
  <c r="FD51" i="3"/>
  <c r="FC51" i="3" s="1"/>
  <c r="FD50" i="3"/>
  <c r="FD47" i="3"/>
  <c r="FD46" i="3"/>
  <c r="FC46" i="3" s="1"/>
  <c r="FD55" i="3"/>
  <c r="FD53" i="3"/>
  <c r="FC53" i="3" s="1"/>
  <c r="FD64" i="3"/>
  <c r="FC64" i="3" s="1"/>
  <c r="FD44" i="3"/>
  <c r="FC44" i="3" s="1"/>
  <c r="FD42" i="3"/>
  <c r="FC42" i="3" s="1"/>
  <c r="FD41" i="3"/>
  <c r="AH18" i="3"/>
  <c r="P17" i="3"/>
  <c r="P14" i="3" s="1"/>
  <c r="P70" i="3" s="1"/>
  <c r="BQ18" i="3"/>
  <c r="BH17" i="3"/>
  <c r="DO18" i="3"/>
  <c r="EM18" i="3"/>
  <c r="EN17" i="3"/>
  <c r="FO18" i="3"/>
  <c r="EV29" i="3"/>
  <c r="FU18" i="3"/>
  <c r="FU17" i="3" s="1"/>
  <c r="FC17" i="3"/>
  <c r="FX18" i="3"/>
  <c r="CG19" i="3"/>
  <c r="AN19" i="3"/>
  <c r="W19" i="3"/>
  <c r="X17" i="3"/>
  <c r="W17" i="3" s="1"/>
  <c r="BR19" i="3"/>
  <c r="CD19" i="3" s="1"/>
  <c r="EC19" i="3" s="1"/>
  <c r="DI19" i="3"/>
  <c r="DK17" i="3"/>
  <c r="DK14" i="3" s="1"/>
  <c r="DK70" i="3" s="1"/>
  <c r="DZ19" i="3"/>
  <c r="W33" i="3"/>
  <c r="FE24" i="3"/>
  <c r="AN26" i="3"/>
  <c r="CG26" i="3"/>
  <c r="B27" i="3"/>
  <c r="D31" i="3"/>
  <c r="BE31" i="3"/>
  <c r="DJ35" i="3"/>
  <c r="FR28" i="3"/>
  <c r="EP28" i="3"/>
  <c r="EQ31" i="3"/>
  <c r="Z31" i="3"/>
  <c r="Z32" i="3" s="1"/>
  <c r="BX32" i="3"/>
  <c r="AS70" i="3"/>
  <c r="AR70" i="3" s="1"/>
  <c r="AR14" i="3"/>
  <c r="FI70" i="3"/>
  <c r="FH70" i="3" s="1"/>
  <c r="FH14" i="3"/>
  <c r="EQ33" i="3"/>
  <c r="EP15" i="3"/>
  <c r="EP33" i="3" s="1"/>
  <c r="EQ34" i="3"/>
  <c r="FR15" i="3"/>
  <c r="CQ16" i="3"/>
  <c r="CR14" i="3"/>
  <c r="DI16" i="3"/>
  <c r="DJ14" i="3"/>
  <c r="DJ12" i="3" s="1"/>
  <c r="DS16" i="3"/>
  <c r="EM27" i="3"/>
  <c r="FN27" i="3" s="1"/>
  <c r="EO31" i="3"/>
  <c r="FP27" i="3"/>
  <c r="F35" i="3"/>
  <c r="E17" i="3"/>
  <c r="F14" i="3"/>
  <c r="AB68" i="3"/>
  <c r="AA68" i="3" s="1"/>
  <c r="AB67" i="3"/>
  <c r="AA67" i="3" s="1"/>
  <c r="AB66" i="3"/>
  <c r="AA66" i="3" s="1"/>
  <c r="AB65" i="3"/>
  <c r="AA65" i="3" s="1"/>
  <c r="AB62" i="3"/>
  <c r="AA62" i="3" s="1"/>
  <c r="AB64" i="3"/>
  <c r="AA64" i="3" s="1"/>
  <c r="AB58" i="3"/>
  <c r="AA58" i="3" s="1"/>
  <c r="AB63" i="3"/>
  <c r="AA63" i="3" s="1"/>
  <c r="AB61" i="3"/>
  <c r="AB55" i="3"/>
  <c r="AB53" i="3"/>
  <c r="AA53" i="3" s="1"/>
  <c r="AB52" i="3"/>
  <c r="AA52" i="3" s="1"/>
  <c r="AB51" i="3"/>
  <c r="AA51" i="3" s="1"/>
  <c r="AB50" i="3"/>
  <c r="AB47" i="3"/>
  <c r="AB57" i="3"/>
  <c r="AA57" i="3" s="1"/>
  <c r="AB56" i="3"/>
  <c r="AA56" i="3" s="1"/>
  <c r="AB46" i="3"/>
  <c r="AA46" i="3" s="1"/>
  <c r="AB44" i="3"/>
  <c r="AA44" i="3" s="1"/>
  <c r="AB42" i="3"/>
  <c r="AA42" i="3" s="1"/>
  <c r="AB41" i="3"/>
  <c r="B29" i="3"/>
  <c r="C28" i="3"/>
  <c r="AJ17" i="3"/>
  <c r="BA18" i="3"/>
  <c r="BT18" i="3"/>
  <c r="DS18" i="3"/>
  <c r="DI18" i="3"/>
  <c r="DZ18" i="3"/>
  <c r="DT17" i="3"/>
  <c r="DZ17" i="3" s="1"/>
  <c r="FE29" i="3"/>
  <c r="EO17" i="3"/>
  <c r="EO14" i="3" s="1"/>
  <c r="EO70" i="3" s="1"/>
  <c r="FP18" i="3"/>
  <c r="FP17" i="3" s="1"/>
  <c r="BS19" i="3"/>
  <c r="DF19" i="3"/>
  <c r="DG17" i="3"/>
  <c r="FA17" i="3"/>
  <c r="FA14" i="3" s="1"/>
  <c r="FA70" i="3" s="1"/>
  <c r="EY19" i="3"/>
  <c r="EH25" i="3"/>
  <c r="CZ28" i="3"/>
  <c r="CZ35" i="3" s="1"/>
  <c r="DA31" i="3"/>
  <c r="DA35" i="3"/>
  <c r="FB31" i="3"/>
  <c r="FB32" i="3" s="1"/>
  <c r="EL29" i="3"/>
  <c r="GE29" i="3"/>
  <c r="GK29" i="3" s="1"/>
  <c r="CW29" i="3"/>
  <c r="CX28" i="3"/>
  <c r="CW28" i="3" s="1"/>
  <c r="AH31" i="3"/>
  <c r="G32" i="3"/>
  <c r="CT31" i="3"/>
  <c r="GF41" i="3"/>
  <c r="U14" i="3"/>
  <c r="CO70" i="3"/>
  <c r="DA70" i="3"/>
  <c r="CZ70" i="3" s="1"/>
  <c r="CZ14" i="3"/>
  <c r="CO24" i="3"/>
  <c r="DP15" i="3"/>
  <c r="DD33" i="3"/>
  <c r="DV15" i="3"/>
  <c r="DD34" i="3"/>
  <c r="DR15" i="3"/>
  <c r="DY15" i="3"/>
  <c r="W16" i="3"/>
  <c r="X14" i="3"/>
  <c r="X35" i="3"/>
  <c r="AG16" i="3"/>
  <c r="BA16" i="3"/>
  <c r="BB14" i="3"/>
  <c r="BB12" i="3" s="1"/>
  <c r="CW27" i="3"/>
  <c r="CY31" i="3"/>
  <c r="FR16" i="3"/>
  <c r="T17" i="3"/>
  <c r="CN17" i="3"/>
  <c r="CT35" i="3"/>
  <c r="CT14" i="3"/>
  <c r="CT12" i="3" s="1"/>
  <c r="CT13" i="3" s="1"/>
  <c r="AD18" i="3"/>
  <c r="L17" i="3"/>
  <c r="L29" i="3"/>
  <c r="T18" i="3"/>
  <c r="BU18" i="3"/>
  <c r="BL17" i="3"/>
  <c r="BL14" i="3" s="1"/>
  <c r="EI18" i="3"/>
  <c r="ER17" i="3"/>
  <c r="ER14" i="3" s="1"/>
  <c r="ER70" i="3" s="1"/>
  <c r="FS18" i="3"/>
  <c r="CA19" i="3"/>
  <c r="EV19" i="3"/>
  <c r="EW30" i="3"/>
  <c r="EV30" i="3" s="1"/>
  <c r="EW17" i="3"/>
  <c r="CN26" i="3"/>
  <c r="AO27" i="3"/>
  <c r="BR27" i="3"/>
  <c r="BR36" i="3" s="1"/>
  <c r="AQ31" i="3"/>
  <c r="B30" i="3"/>
  <c r="DK32" i="3"/>
  <c r="EX41" i="3"/>
  <c r="M42" i="3"/>
  <c r="V42" i="3" s="1"/>
  <c r="AE42" i="3"/>
  <c r="AZ42" i="3"/>
  <c r="BI42" i="3" s="1"/>
  <c r="BR42" i="3"/>
  <c r="AY43" i="3"/>
  <c r="AO43" i="3"/>
  <c r="CG44" i="3"/>
  <c r="M45" i="3"/>
  <c r="V45" i="3" s="1"/>
  <c r="B45" i="3"/>
  <c r="AE45" i="3"/>
  <c r="DG45" i="3"/>
  <c r="EY45" i="3"/>
  <c r="FR45" i="3"/>
  <c r="B46" i="3"/>
  <c r="W47" i="3"/>
  <c r="W48" i="3" s="1"/>
  <c r="X48" i="3"/>
  <c r="DG49" i="3"/>
  <c r="CG51" i="3"/>
  <c r="EP52" i="3"/>
  <c r="FQ52" i="3" s="1"/>
  <c r="FR52" i="3"/>
  <c r="C8" i="3"/>
  <c r="L8" i="3"/>
  <c r="AX8" i="3"/>
  <c r="BH8" i="3"/>
  <c r="DF8" i="3"/>
  <c r="EN8" i="3"/>
  <c r="FZ8" i="3"/>
  <c r="B9" i="3"/>
  <c r="L9" i="3"/>
  <c r="AX9" i="3"/>
  <c r="BH9" i="3"/>
  <c r="DF9" i="3"/>
  <c r="EN9" i="3"/>
  <c r="FZ9" i="3"/>
  <c r="B14" i="3"/>
  <c r="AP14" i="3"/>
  <c r="AX14" i="3"/>
  <c r="BF14" i="3"/>
  <c r="BF70" i="3" s="1"/>
  <c r="CX14" i="3"/>
  <c r="DN14" i="3"/>
  <c r="DN70" i="3" s="1"/>
  <c r="FF14" i="3"/>
  <c r="FZ14" i="3"/>
  <c r="B15" i="3"/>
  <c r="F33" i="3"/>
  <c r="F34" i="3"/>
  <c r="L15" i="3"/>
  <c r="V15" i="3"/>
  <c r="V14" i="3" s="1"/>
  <c r="V70" i="3" s="1"/>
  <c r="AJ15" i="3"/>
  <c r="AR15" i="3"/>
  <c r="AR33" i="3" s="1"/>
  <c r="AX15" i="3"/>
  <c r="BB33" i="3"/>
  <c r="BB34" i="3"/>
  <c r="BH15" i="3"/>
  <c r="CP15" i="3"/>
  <c r="CU33" i="3"/>
  <c r="CU34" i="3"/>
  <c r="DF15" i="3"/>
  <c r="EN15" i="3"/>
  <c r="EX15" i="3"/>
  <c r="EX14" i="3" s="1"/>
  <c r="EX70" i="3" s="1"/>
  <c r="FH15" i="3"/>
  <c r="FH33" i="3" s="1"/>
  <c r="B16" i="3"/>
  <c r="AH16" i="3"/>
  <c r="BU16" i="3"/>
  <c r="BU36" i="3" s="1"/>
  <c r="CA36" i="3" s="1"/>
  <c r="DT16" i="3"/>
  <c r="FS16" i="3"/>
  <c r="O17" i="3"/>
  <c r="N17" i="3" s="1"/>
  <c r="BK17" i="3"/>
  <c r="BJ17" i="3" s="1"/>
  <c r="EQ17" i="3"/>
  <c r="EP17" i="3" s="1"/>
  <c r="M18" i="3"/>
  <c r="AO18" i="3"/>
  <c r="BI18" i="3"/>
  <c r="BG18" i="3" s="1"/>
  <c r="BW18" i="3"/>
  <c r="BW17" i="3" s="1"/>
  <c r="FE18" i="3"/>
  <c r="BQ19" i="3"/>
  <c r="BP19" i="3" s="1"/>
  <c r="CZ19" i="3"/>
  <c r="DP19" i="3"/>
  <c r="DO19" i="3" s="1"/>
  <c r="C24" i="3"/>
  <c r="N33" i="3"/>
  <c r="EE24" i="3"/>
  <c r="DR33" i="3"/>
  <c r="CG25" i="3"/>
  <c r="H35" i="3"/>
  <c r="BD35" i="3"/>
  <c r="DC35" i="3"/>
  <c r="EP35" i="3"/>
  <c r="FB35" i="3"/>
  <c r="E36" i="3"/>
  <c r="Q36" i="3"/>
  <c r="DU36" i="3"/>
  <c r="DW36" i="3"/>
  <c r="FX27" i="3"/>
  <c r="N28" i="3"/>
  <c r="O35" i="3"/>
  <c r="X32" i="3"/>
  <c r="BJ28" i="3"/>
  <c r="CR35" i="3"/>
  <c r="EE29" i="3"/>
  <c r="CO29" i="3"/>
  <c r="CO30" i="3"/>
  <c r="AK31" i="3"/>
  <c r="BK31" i="3"/>
  <c r="C34" i="3"/>
  <c r="BH33" i="3"/>
  <c r="BG33" i="3" s="1"/>
  <c r="AP33" i="3"/>
  <c r="AO33" i="3" s="1"/>
  <c r="B33" i="3"/>
  <c r="L33" i="3"/>
  <c r="K33" i="3" s="1"/>
  <c r="AY33" i="3"/>
  <c r="AX33" i="3" s="1"/>
  <c r="AA33" i="3"/>
  <c r="DJ34" i="3"/>
  <c r="AR36" i="3"/>
  <c r="CT36" i="3"/>
  <c r="EP36" i="3"/>
  <c r="CP69" i="3"/>
  <c r="CN41" i="3"/>
  <c r="CY41" i="3"/>
  <c r="EE42" i="3"/>
  <c r="CI43" i="3"/>
  <c r="EH43" i="3" s="1"/>
  <c r="GG43" i="3" s="1"/>
  <c r="BI43" i="3"/>
  <c r="BR43" i="3" s="1"/>
  <c r="CY44" i="3"/>
  <c r="DH44" i="3" s="1"/>
  <c r="DQ44" i="3"/>
  <c r="AG45" i="3"/>
  <c r="T45" i="3"/>
  <c r="AR45" i="3"/>
  <c r="BS45" i="3" s="1"/>
  <c r="BU45" i="3"/>
  <c r="CQ45" i="3"/>
  <c r="DS45" i="3"/>
  <c r="CE46" i="3"/>
  <c r="CZ46" i="3"/>
  <c r="DS46" i="3"/>
  <c r="L53" i="3"/>
  <c r="B53" i="3"/>
  <c r="CG54" i="3"/>
  <c r="CE55" i="3"/>
  <c r="EX68" i="3"/>
  <c r="FG68" i="3" s="1"/>
  <c r="FP68" i="3"/>
  <c r="P74" i="3"/>
  <c r="P71" i="3"/>
  <c r="EO69" i="3"/>
  <c r="EM41" i="3"/>
  <c r="DT43" i="3"/>
  <c r="CZ43" i="3"/>
  <c r="EX44" i="3"/>
  <c r="FG44" i="3" s="1"/>
  <c r="M46" i="3"/>
  <c r="V46" i="3" s="1"/>
  <c r="B48" i="3"/>
  <c r="BA47" i="3"/>
  <c r="BA48" i="3" s="1"/>
  <c r="BT47" i="3"/>
  <c r="BB48" i="3"/>
  <c r="EY47" i="3"/>
  <c r="EY48" i="3" s="1"/>
  <c r="EZ48" i="3"/>
  <c r="DQ49" i="3"/>
  <c r="CY49" i="3"/>
  <c r="DH49" i="3" s="1"/>
  <c r="AR52" i="3"/>
  <c r="BS52" i="3" s="1"/>
  <c r="BT52" i="3"/>
  <c r="G10" i="3"/>
  <c r="B70" i="3"/>
  <c r="S14" i="3"/>
  <c r="S70" i="3" s="1"/>
  <c r="AW68" i="3"/>
  <c r="AW67" i="3"/>
  <c r="AW66" i="3"/>
  <c r="AW64" i="3"/>
  <c r="AW63" i="3"/>
  <c r="AW61" i="3"/>
  <c r="AW65" i="3"/>
  <c r="AW57" i="3"/>
  <c r="AW62" i="3"/>
  <c r="AW56" i="3"/>
  <c r="AW52" i="3"/>
  <c r="AW51" i="3"/>
  <c r="AW50" i="3"/>
  <c r="AW47" i="3"/>
  <c r="AW58" i="3"/>
  <c r="AW55" i="3"/>
  <c r="AW53" i="3"/>
  <c r="AW46" i="3"/>
  <c r="AW44" i="3"/>
  <c r="AW42" i="3"/>
  <c r="AW41" i="3"/>
  <c r="AX70" i="3"/>
  <c r="BO14" i="3"/>
  <c r="BO70" i="3" s="1"/>
  <c r="DE68" i="3"/>
  <c r="DD68" i="3" s="1"/>
  <c r="DE67" i="3"/>
  <c r="DD67" i="3" s="1"/>
  <c r="DE66" i="3"/>
  <c r="DD66" i="3" s="1"/>
  <c r="DE65" i="3"/>
  <c r="DD65" i="3" s="1"/>
  <c r="DE64" i="3"/>
  <c r="DD64" i="3" s="1"/>
  <c r="DE58" i="3"/>
  <c r="DD58" i="3" s="1"/>
  <c r="DE63" i="3"/>
  <c r="DD63" i="3" s="1"/>
  <c r="DE61" i="3"/>
  <c r="DE57" i="3"/>
  <c r="DD57" i="3" s="1"/>
  <c r="DE52" i="3"/>
  <c r="DD52" i="3" s="1"/>
  <c r="DE51" i="3"/>
  <c r="DD51" i="3" s="1"/>
  <c r="DE50" i="3"/>
  <c r="DE47" i="3"/>
  <c r="DE62" i="3"/>
  <c r="DD62" i="3" s="1"/>
  <c r="DE56" i="3"/>
  <c r="DD56" i="3" s="1"/>
  <c r="DE55" i="3"/>
  <c r="DE46" i="3"/>
  <c r="DD46" i="3" s="1"/>
  <c r="DE44" i="3"/>
  <c r="DD44" i="3" s="1"/>
  <c r="DE42" i="3"/>
  <c r="DD42" i="3" s="1"/>
  <c r="DE41" i="3"/>
  <c r="EU14" i="3"/>
  <c r="EU70" i="3" s="1"/>
  <c r="FM68" i="3"/>
  <c r="FL68" i="3" s="1"/>
  <c r="FM67" i="3"/>
  <c r="FL67" i="3" s="1"/>
  <c r="FM66" i="3"/>
  <c r="FL66" i="3" s="1"/>
  <c r="FM65" i="3"/>
  <c r="FL65" i="3" s="1"/>
  <c r="FM63" i="3"/>
  <c r="FL63" i="3" s="1"/>
  <c r="FM62" i="3"/>
  <c r="FL62" i="3" s="1"/>
  <c r="FM58" i="3"/>
  <c r="FL58" i="3" s="1"/>
  <c r="FM64" i="3"/>
  <c r="FL64" i="3" s="1"/>
  <c r="FM61" i="3"/>
  <c r="FM56" i="3"/>
  <c r="FL56" i="3" s="1"/>
  <c r="FM53" i="3"/>
  <c r="FL53" i="3" s="1"/>
  <c r="FM52" i="3"/>
  <c r="FL52" i="3" s="1"/>
  <c r="FM51" i="3"/>
  <c r="FL51" i="3" s="1"/>
  <c r="FM50" i="3"/>
  <c r="FM47" i="3"/>
  <c r="FM46" i="3"/>
  <c r="FL46" i="3" s="1"/>
  <c r="FM55" i="3"/>
  <c r="FM57" i="3"/>
  <c r="FL57" i="3" s="1"/>
  <c r="FM44" i="3"/>
  <c r="FL44" i="3" s="1"/>
  <c r="FM42" i="3"/>
  <c r="FL42" i="3" s="1"/>
  <c r="FM41" i="3"/>
  <c r="FZ70" i="3"/>
  <c r="M15" i="3"/>
  <c r="R33" i="3"/>
  <c r="R34" i="3"/>
  <c r="AO15" i="3"/>
  <c r="BI15" i="3"/>
  <c r="BN33" i="3"/>
  <c r="BN34" i="3"/>
  <c r="CQ15" i="3"/>
  <c r="CQ33" i="3" s="1"/>
  <c r="CW15" i="3"/>
  <c r="DA33" i="3"/>
  <c r="DA34" i="3"/>
  <c r="ET33" i="3"/>
  <c r="ET34" i="3"/>
  <c r="R16" i="3"/>
  <c r="R35" i="3" s="1"/>
  <c r="AA16" i="3"/>
  <c r="AA14" i="3" s="1"/>
  <c r="AA70" i="3" s="1"/>
  <c r="Z70" i="3" s="1"/>
  <c r="AV16" i="3"/>
  <c r="AV14" i="3" s="1"/>
  <c r="BE16" i="3"/>
  <c r="BE14" i="3" s="1"/>
  <c r="BE70" i="3" s="1"/>
  <c r="BD70" i="3" s="1"/>
  <c r="BN16" i="3"/>
  <c r="BN14" i="3" s="1"/>
  <c r="CU16" i="3"/>
  <c r="DD16" i="3"/>
  <c r="DD14" i="3" s="1"/>
  <c r="DM16" i="3"/>
  <c r="DM14" i="3" s="1"/>
  <c r="DM70" i="3" s="1"/>
  <c r="DL70" i="3" s="1"/>
  <c r="ET16" i="3"/>
  <c r="FC16" i="3"/>
  <c r="FC14" i="3" s="1"/>
  <c r="FC70" i="3" s="1"/>
  <c r="FB70" i="3" s="1"/>
  <c r="FL16" i="3"/>
  <c r="FL14" i="3" s="1"/>
  <c r="FP16" i="3"/>
  <c r="FN16" i="3" s="1"/>
  <c r="EV18" i="3"/>
  <c r="K19" i="3"/>
  <c r="CJ19" i="3"/>
  <c r="EI19" i="3" s="1"/>
  <c r="GH19" i="3" s="1"/>
  <c r="BG19" i="3"/>
  <c r="FO19" i="3"/>
  <c r="FN19" i="3" s="1"/>
  <c r="E33" i="3"/>
  <c r="AP24" i="3"/>
  <c r="BA33" i="3"/>
  <c r="BT33" i="3"/>
  <c r="CZ33" i="3"/>
  <c r="DS33" i="3"/>
  <c r="EY33" i="3"/>
  <c r="FR33" i="3"/>
  <c r="N34" i="3"/>
  <c r="AG34" i="3"/>
  <c r="BJ34" i="3"/>
  <c r="DI34" i="3"/>
  <c r="DR34" i="3"/>
  <c r="FH34" i="3"/>
  <c r="ED26" i="3"/>
  <c r="BV35" i="3"/>
  <c r="DU35" i="3"/>
  <c r="FT35" i="3"/>
  <c r="AI36" i="3"/>
  <c r="ED27" i="3"/>
  <c r="AK36" i="3"/>
  <c r="AU36" i="3"/>
  <c r="BS36" i="3"/>
  <c r="BX36" i="3"/>
  <c r="DI36" i="3"/>
  <c r="DY27" i="3"/>
  <c r="EY36" i="3"/>
  <c r="FK36" i="3"/>
  <c r="FS36" i="3"/>
  <c r="FY27" i="3"/>
  <c r="F32" i="3"/>
  <c r="AG31" i="3"/>
  <c r="E31" i="3"/>
  <c r="AS35" i="3"/>
  <c r="BT28" i="3"/>
  <c r="AR28" i="3"/>
  <c r="AS31" i="3"/>
  <c r="BB32" i="3"/>
  <c r="BA31" i="3"/>
  <c r="CG28" i="3"/>
  <c r="DD35" i="3"/>
  <c r="DM31" i="3"/>
  <c r="DM35" i="3"/>
  <c r="ES31" i="3"/>
  <c r="FC35" i="3"/>
  <c r="CH30" i="3"/>
  <c r="EG30" i="3" s="1"/>
  <c r="GF30" i="3" s="1"/>
  <c r="EF30" i="3"/>
  <c r="FF30" i="3"/>
  <c r="FE30" i="3" s="1"/>
  <c r="BU31" i="3"/>
  <c r="FV31" i="3"/>
  <c r="FV32" i="3" s="1"/>
  <c r="BC32" i="3"/>
  <c r="EU32" i="3"/>
  <c r="I33" i="3"/>
  <c r="BE34" i="3"/>
  <c r="CR34" i="3"/>
  <c r="FC34" i="3"/>
  <c r="N36" i="3"/>
  <c r="BJ36" i="3"/>
  <c r="DL36" i="3"/>
  <c r="FH36" i="3"/>
  <c r="D69" i="3"/>
  <c r="B41" i="3"/>
  <c r="M41" i="3"/>
  <c r="AQ69" i="3"/>
  <c r="AO41" i="3"/>
  <c r="AZ41" i="3"/>
  <c r="CG42" i="3"/>
  <c r="AN42" i="3"/>
  <c r="CA42" i="3"/>
  <c r="EX42" i="3"/>
  <c r="M43" i="3"/>
  <c r="V43" i="3" s="1"/>
  <c r="T43" i="3" s="1"/>
  <c r="B43" i="3"/>
  <c r="AE43" i="3"/>
  <c r="DG43" i="3"/>
  <c r="FS43" i="3"/>
  <c r="FY43" i="3" s="1"/>
  <c r="EY43" i="3"/>
  <c r="FQ43" i="3" s="1"/>
  <c r="FR43" i="3"/>
  <c r="M44" i="3"/>
  <c r="V44" i="3" s="1"/>
  <c r="AZ44" i="3"/>
  <c r="BI44" i="3" s="1"/>
  <c r="BR44" i="3"/>
  <c r="CA44" i="3" s="1"/>
  <c r="AN45" i="3"/>
  <c r="CG45" i="3"/>
  <c r="AY45" i="3"/>
  <c r="AO45" i="3"/>
  <c r="DT45" i="3"/>
  <c r="CZ45" i="3"/>
  <c r="FQ45" i="3"/>
  <c r="DR46" i="3"/>
  <c r="EG47" i="3"/>
  <c r="CH48" i="3"/>
  <c r="CN48" i="3"/>
  <c r="DZ49" i="3"/>
  <c r="N50" i="3"/>
  <c r="AG50" i="3"/>
  <c r="FQ56" i="3"/>
  <c r="CE64" i="3"/>
  <c r="J68" i="3"/>
  <c r="J67" i="3"/>
  <c r="J66" i="3"/>
  <c r="J63" i="3"/>
  <c r="J61" i="3"/>
  <c r="J64" i="3"/>
  <c r="J65" i="3"/>
  <c r="J62" i="3"/>
  <c r="J58" i="3"/>
  <c r="J55" i="3"/>
  <c r="J52" i="3"/>
  <c r="J51" i="3"/>
  <c r="J50" i="3"/>
  <c r="J47" i="3"/>
  <c r="J57" i="3"/>
  <c r="J53" i="3"/>
  <c r="J56" i="3"/>
  <c r="J46" i="3"/>
  <c r="J44" i="3"/>
  <c r="J42" i="3"/>
  <c r="J41" i="3"/>
  <c r="BF68" i="3"/>
  <c r="BE68" i="3" s="1"/>
  <c r="BF67" i="3"/>
  <c r="BE67" i="3" s="1"/>
  <c r="BF66" i="3"/>
  <c r="BE66" i="3" s="1"/>
  <c r="BF65" i="3"/>
  <c r="BE65" i="3" s="1"/>
  <c r="BF57" i="3"/>
  <c r="BE57" i="3" s="1"/>
  <c r="BF62" i="3"/>
  <c r="BE62" i="3" s="1"/>
  <c r="BF64" i="3"/>
  <c r="BE64" i="3" s="1"/>
  <c r="BF58" i="3"/>
  <c r="BE58" i="3" s="1"/>
  <c r="BF61" i="3"/>
  <c r="BF56" i="3"/>
  <c r="BE56" i="3" s="1"/>
  <c r="BF52" i="3"/>
  <c r="BE52" i="3" s="1"/>
  <c r="BF51" i="3"/>
  <c r="BE51" i="3" s="1"/>
  <c r="BF50" i="3"/>
  <c r="BF47" i="3"/>
  <c r="BF55" i="3"/>
  <c r="BF53" i="3"/>
  <c r="BE53" i="3" s="1"/>
  <c r="BF63" i="3"/>
  <c r="BE63" i="3" s="1"/>
  <c r="BF44" i="3"/>
  <c r="BE44" i="3" s="1"/>
  <c r="BF42" i="3"/>
  <c r="BE42" i="3" s="1"/>
  <c r="BF41" i="3"/>
  <c r="DN68" i="3"/>
  <c r="DM68" i="3" s="1"/>
  <c r="DN67" i="3"/>
  <c r="DM67" i="3" s="1"/>
  <c r="DN66" i="3"/>
  <c r="DM66" i="3" s="1"/>
  <c r="DN65" i="3"/>
  <c r="DM65" i="3" s="1"/>
  <c r="DN64" i="3"/>
  <c r="DM64" i="3" s="1"/>
  <c r="DN61" i="3"/>
  <c r="DN57" i="3"/>
  <c r="DM57" i="3" s="1"/>
  <c r="DN62" i="3"/>
  <c r="DM62" i="3" s="1"/>
  <c r="DN58" i="3"/>
  <c r="DM58" i="3" s="1"/>
  <c r="DN52" i="3"/>
  <c r="DM52" i="3" s="1"/>
  <c r="DN51" i="3"/>
  <c r="DM51" i="3" s="1"/>
  <c r="DN50" i="3"/>
  <c r="DN47" i="3"/>
  <c r="DN63" i="3"/>
  <c r="DM63" i="3" s="1"/>
  <c r="DN56" i="3"/>
  <c r="DM56" i="3" s="1"/>
  <c r="DN53" i="3"/>
  <c r="DM53" i="3" s="1"/>
  <c r="DN55" i="3"/>
  <c r="DN46" i="3"/>
  <c r="DM46" i="3" s="1"/>
  <c r="DN44" i="3"/>
  <c r="DM44" i="3" s="1"/>
  <c r="DN42" i="3"/>
  <c r="DM42" i="3" s="1"/>
  <c r="DN41" i="3"/>
  <c r="X33" i="3"/>
  <c r="X34" i="3"/>
  <c r="DM33" i="3"/>
  <c r="DM34" i="3"/>
  <c r="EZ33" i="3"/>
  <c r="EZ34" i="3"/>
  <c r="AD19" i="3"/>
  <c r="AJ33" i="3"/>
  <c r="BA34" i="3"/>
  <c r="BT34" i="3"/>
  <c r="CZ34" i="3"/>
  <c r="DS34" i="3"/>
  <c r="EY34" i="3"/>
  <c r="FR34" i="3"/>
  <c r="N35" i="3"/>
  <c r="Z35" i="3"/>
  <c r="EE26" i="3"/>
  <c r="BJ35" i="3"/>
  <c r="K27" i="3"/>
  <c r="M31" i="3"/>
  <c r="EE27" i="3"/>
  <c r="CL27" i="3"/>
  <c r="AX27" i="3"/>
  <c r="AZ31" i="3"/>
  <c r="CP31" i="3"/>
  <c r="CN27" i="3"/>
  <c r="DT36" i="3"/>
  <c r="Q31" i="3"/>
  <c r="Q32" i="3" s="1"/>
  <c r="AA35" i="3"/>
  <c r="BM31" i="3"/>
  <c r="BM32" i="3" s="1"/>
  <c r="CU35" i="3"/>
  <c r="FI35" i="3"/>
  <c r="FH28" i="3"/>
  <c r="FH35" i="3" s="1"/>
  <c r="FI31" i="3"/>
  <c r="CM29" i="3"/>
  <c r="N31" i="3"/>
  <c r="AU35" i="3"/>
  <c r="BD36" i="3"/>
  <c r="FB36" i="3"/>
  <c r="CY42" i="3"/>
  <c r="DH42" i="3" s="1"/>
  <c r="AG43" i="3"/>
  <c r="AR43" i="3"/>
  <c r="BS43" i="3" s="1"/>
  <c r="BU43" i="3"/>
  <c r="CQ43" i="3"/>
  <c r="DR43" i="3" s="1"/>
  <c r="DS43" i="3"/>
  <c r="DZ44" i="3"/>
  <c r="BI45" i="3"/>
  <c r="BR45" i="3"/>
  <c r="CF46" i="3"/>
  <c r="BF46" i="3"/>
  <c r="BE46" i="3" s="1"/>
  <c r="CG49" i="3"/>
  <c r="AN49" i="3"/>
  <c r="AR50" i="3"/>
  <c r="BS50" i="3" s="1"/>
  <c r="BT50" i="3"/>
  <c r="EP50" i="3"/>
  <c r="FQ50" i="3" s="1"/>
  <c r="FR50" i="3"/>
  <c r="CQ51" i="3"/>
  <c r="DR51" i="3" s="1"/>
  <c r="DS51" i="3"/>
  <c r="N52" i="3"/>
  <c r="AG52" i="3"/>
  <c r="EY62" i="3"/>
  <c r="FQ62" i="3" s="1"/>
  <c r="FR62" i="3"/>
  <c r="CN66" i="3"/>
  <c r="CY66" i="3"/>
  <c r="DH66" i="3" s="1"/>
  <c r="AI24" i="3"/>
  <c r="BV24" i="3"/>
  <c r="BV33" i="3" s="1"/>
  <c r="DU24" i="3"/>
  <c r="DU33" i="3" s="1"/>
  <c r="FT24" i="3"/>
  <c r="FT33" i="3" s="1"/>
  <c r="AI25" i="3"/>
  <c r="BV25" i="3"/>
  <c r="BV34" i="3" s="1"/>
  <c r="DU25" i="3"/>
  <c r="DU34" i="3" s="1"/>
  <c r="FT25" i="3"/>
  <c r="FT34" i="3" s="1"/>
  <c r="AI26" i="3"/>
  <c r="AM27" i="3"/>
  <c r="BV27" i="3"/>
  <c r="BV36" i="3" s="1"/>
  <c r="FT27" i="3"/>
  <c r="FT36" i="3" s="1"/>
  <c r="E28" i="3"/>
  <c r="AF28" i="3" s="1"/>
  <c r="W28" i="3"/>
  <c r="W35" i="3" s="1"/>
  <c r="AG28" i="3"/>
  <c r="BA28" i="3"/>
  <c r="BA35" i="3" s="1"/>
  <c r="CQ28" i="3"/>
  <c r="DR28" i="3" s="1"/>
  <c r="DI28" i="3"/>
  <c r="DS28" i="3"/>
  <c r="EY28" i="3"/>
  <c r="P75" i="3"/>
  <c r="AV31" i="3"/>
  <c r="CR31" i="3"/>
  <c r="DD31" i="3"/>
  <c r="DV31" i="3" s="1"/>
  <c r="EZ31" i="3"/>
  <c r="FL31" i="3"/>
  <c r="P32" i="3"/>
  <c r="AB32" i="3"/>
  <c r="BL32" i="3"/>
  <c r="CV32" i="3"/>
  <c r="ER32" i="3"/>
  <c r="FD32" i="3"/>
  <c r="CX33" i="3"/>
  <c r="CW33" i="3" s="1"/>
  <c r="EW33" i="3"/>
  <c r="EV33" i="3" s="1"/>
  <c r="AJ34" i="3"/>
  <c r="B35" i="3"/>
  <c r="AP35" i="3"/>
  <c r="AV35" i="3"/>
  <c r="BB35" i="3"/>
  <c r="BH35" i="3"/>
  <c r="BG35" i="3" s="1"/>
  <c r="BN35" i="3"/>
  <c r="DG35" i="3"/>
  <c r="EN35" i="3"/>
  <c r="EN29" i="3" s="1"/>
  <c r="ET35" i="3"/>
  <c r="V36" i="3"/>
  <c r="T36" i="3" s="1"/>
  <c r="DH36" i="3"/>
  <c r="DF36" i="3" s="1"/>
  <c r="E41" i="3"/>
  <c r="AF41" i="3" s="1"/>
  <c r="N41" i="3"/>
  <c r="AR41" i="3"/>
  <c r="BS41" i="3" s="1"/>
  <c r="BJ41" i="3"/>
  <c r="DI41" i="3"/>
  <c r="DR41" i="3" s="1"/>
  <c r="EP41" i="3"/>
  <c r="FQ41" i="3" s="1"/>
  <c r="E42" i="3"/>
  <c r="AF42" i="3" s="1"/>
  <c r="AR42" i="3"/>
  <c r="BS42" i="3" s="1"/>
  <c r="CQ42" i="3"/>
  <c r="DR42" i="3" s="1"/>
  <c r="EP42" i="3"/>
  <c r="FQ42" i="3" s="1"/>
  <c r="E43" i="3"/>
  <c r="AF43" i="3" s="1"/>
  <c r="K43" i="3"/>
  <c r="CY43" i="3"/>
  <c r="DH43" i="3" s="1"/>
  <c r="EM43" i="3"/>
  <c r="EW43" i="3"/>
  <c r="E44" i="3"/>
  <c r="AF44" i="3" s="1"/>
  <c r="AR44" i="3"/>
  <c r="BS44" i="3" s="1"/>
  <c r="CQ44" i="3"/>
  <c r="DR44" i="3" s="1"/>
  <c r="EP44" i="3"/>
  <c r="FQ44" i="3" s="1"/>
  <c r="E45" i="3"/>
  <c r="AF45" i="3" s="1"/>
  <c r="K45" i="3"/>
  <c r="CY45" i="3"/>
  <c r="DH45" i="3" s="1"/>
  <c r="EM45" i="3"/>
  <c r="EW45" i="3"/>
  <c r="FR46" i="3"/>
  <c r="D48" i="3"/>
  <c r="N47" i="3"/>
  <c r="N48" i="3" s="1"/>
  <c r="O48" i="3"/>
  <c r="AS48" i="3"/>
  <c r="AR47" i="3"/>
  <c r="DI48" i="3"/>
  <c r="EP47" i="3"/>
  <c r="EQ48" i="3"/>
  <c r="AG49" i="3"/>
  <c r="E49" i="3"/>
  <c r="AF49" i="3" s="1"/>
  <c r="CA49" i="3"/>
  <c r="BR49" i="3"/>
  <c r="CD49" i="3" s="1"/>
  <c r="EC49" i="3" s="1"/>
  <c r="GB49" i="3" s="1"/>
  <c r="CZ49" i="3"/>
  <c r="FX49" i="3"/>
  <c r="AF50" i="3"/>
  <c r="AF52" i="3"/>
  <c r="AY54" i="3"/>
  <c r="AO54" i="3"/>
  <c r="FR57" i="3"/>
  <c r="EP57" i="3"/>
  <c r="FQ57" i="3" s="1"/>
  <c r="CF63" i="3"/>
  <c r="CE24" i="3"/>
  <c r="CI24" i="3"/>
  <c r="CE25" i="3"/>
  <c r="FU28" i="3"/>
  <c r="Y32" i="3"/>
  <c r="AW32" i="3"/>
  <c r="CS32" i="3"/>
  <c r="DE32" i="3"/>
  <c r="FA32" i="3"/>
  <c r="FM32" i="3"/>
  <c r="CO34" i="3"/>
  <c r="CO25" i="3" s="1"/>
  <c r="U35" i="3"/>
  <c r="F74" i="3"/>
  <c r="E69" i="3"/>
  <c r="O74" i="3"/>
  <c r="N69" i="3"/>
  <c r="X69" i="3"/>
  <c r="AG41" i="3"/>
  <c r="AS74" i="3"/>
  <c r="AS71" i="3"/>
  <c r="BB69" i="3"/>
  <c r="BK74" i="3"/>
  <c r="BJ69" i="3"/>
  <c r="BT41" i="3"/>
  <c r="CR69" i="3"/>
  <c r="DA69" i="3"/>
  <c r="DJ74" i="3"/>
  <c r="DI69" i="3"/>
  <c r="DS41" i="3"/>
  <c r="EQ74" i="3"/>
  <c r="EP69" i="3"/>
  <c r="EZ69" i="3"/>
  <c r="FI69" i="3"/>
  <c r="FR41" i="3"/>
  <c r="FP46" i="3"/>
  <c r="FY46" i="3" s="1"/>
  <c r="E48" i="3"/>
  <c r="AF47" i="3"/>
  <c r="BU48" i="3"/>
  <c r="DA48" i="3"/>
  <c r="CZ47" i="3"/>
  <c r="CZ48" i="3" s="1"/>
  <c r="EM48" i="3"/>
  <c r="F48" i="3"/>
  <c r="Z81" i="3"/>
  <c r="Z71" i="3"/>
  <c r="AO49" i="3"/>
  <c r="AY49" i="3"/>
  <c r="FB81" i="3"/>
  <c r="FB71" i="3"/>
  <c r="CG50" i="3"/>
  <c r="DR50" i="3"/>
  <c r="BS51" i="3"/>
  <c r="CG52" i="3"/>
  <c r="DR52" i="3"/>
  <c r="AG53" i="3"/>
  <c r="FR53" i="3"/>
  <c r="EX54" i="3"/>
  <c r="BS61" i="3"/>
  <c r="AO67" i="3"/>
  <c r="AZ67" i="3"/>
  <c r="BI67" i="3" s="1"/>
  <c r="CF25" i="3"/>
  <c r="CJ27" i="3"/>
  <c r="DJ31" i="3"/>
  <c r="J32" i="3"/>
  <c r="AT32" i="3"/>
  <c r="BF32" i="3"/>
  <c r="DB32" i="3"/>
  <c r="DN32" i="3"/>
  <c r="FJ32" i="3"/>
  <c r="DG33" i="3"/>
  <c r="EN33" i="3"/>
  <c r="EM33" i="3" s="1"/>
  <c r="C74" i="3"/>
  <c r="C71" i="3"/>
  <c r="B69" i="3"/>
  <c r="G74" i="3"/>
  <c r="G71" i="3"/>
  <c r="L41" i="3"/>
  <c r="Y71" i="3"/>
  <c r="Y74" i="3"/>
  <c r="AH41" i="3"/>
  <c r="AP69" i="3"/>
  <c r="AT69" i="3"/>
  <c r="AY41" i="3"/>
  <c r="BC74" i="3"/>
  <c r="BC71" i="3"/>
  <c r="BL74" i="3"/>
  <c r="BU41" i="3"/>
  <c r="CO71" i="3"/>
  <c r="CN69" i="3"/>
  <c r="CS74" i="3"/>
  <c r="CS71" i="3"/>
  <c r="CX41" i="3"/>
  <c r="DB69" i="3"/>
  <c r="DK74" i="3"/>
  <c r="DK71" i="3"/>
  <c r="DT41" i="3"/>
  <c r="EM69" i="3"/>
  <c r="ER74" i="3"/>
  <c r="ER71" i="3"/>
  <c r="EW41" i="3"/>
  <c r="FA71" i="3"/>
  <c r="FA74" i="3"/>
  <c r="FJ69" i="3"/>
  <c r="FS41" i="3"/>
  <c r="L42" i="3"/>
  <c r="AY42" i="3"/>
  <c r="CX42" i="3"/>
  <c r="EW42" i="3"/>
  <c r="L44" i="3"/>
  <c r="AY44" i="3"/>
  <c r="CX44" i="3"/>
  <c r="EW44" i="3"/>
  <c r="CG46" i="3"/>
  <c r="L46" i="3"/>
  <c r="BR46" i="3"/>
  <c r="CA46" i="3" s="1"/>
  <c r="FQ46" i="3"/>
  <c r="G48" i="3"/>
  <c r="AG47" i="3"/>
  <c r="BJ47" i="3"/>
  <c r="BJ48" i="3" s="1"/>
  <c r="BK48" i="3"/>
  <c r="CQ47" i="3"/>
  <c r="CR48" i="3"/>
  <c r="FR47" i="3"/>
  <c r="DJ48" i="3"/>
  <c r="U49" i="3"/>
  <c r="T49" i="3" s="1"/>
  <c r="K49" i="3"/>
  <c r="AC49" i="3" s="1"/>
  <c r="DP49" i="3"/>
  <c r="DY49" i="3" s="1"/>
  <c r="CT69" i="3"/>
  <c r="DU49" i="3"/>
  <c r="FS49" i="3"/>
  <c r="FY49" i="3" s="1"/>
  <c r="FE49" i="3"/>
  <c r="BR50" i="3"/>
  <c r="CA50" i="3" s="1"/>
  <c r="DS50" i="3"/>
  <c r="AF51" i="3"/>
  <c r="BT51" i="3"/>
  <c r="BR52" i="3"/>
  <c r="CA52" i="3" s="1"/>
  <c r="DS52" i="3"/>
  <c r="CG53" i="3"/>
  <c r="BT53" i="3"/>
  <c r="T54" i="3"/>
  <c r="AC54" i="3" s="1"/>
  <c r="CE56" i="3"/>
  <c r="CN60" i="3"/>
  <c r="CX60" i="3"/>
  <c r="AY46" i="3"/>
  <c r="CX46" i="3"/>
  <c r="EW46" i="3"/>
  <c r="L47" i="3"/>
  <c r="AH47" i="3"/>
  <c r="AY47" i="3"/>
  <c r="CX47" i="3"/>
  <c r="DT47" i="3"/>
  <c r="EW47" i="3"/>
  <c r="FS47" i="3"/>
  <c r="AI48" i="3"/>
  <c r="AQ48" i="3"/>
  <c r="AI49" i="3"/>
  <c r="CH49" i="3" s="1"/>
  <c r="EG49" i="3" s="1"/>
  <c r="GF49" i="3" s="1"/>
  <c r="AU81" i="3"/>
  <c r="CQ49" i="3"/>
  <c r="DR49" i="3" s="1"/>
  <c r="DC81" i="3"/>
  <c r="EM49" i="3"/>
  <c r="FN49" i="3" s="1"/>
  <c r="FW49" i="3" s="1"/>
  <c r="FK81" i="3"/>
  <c r="L50" i="3"/>
  <c r="AY50" i="3"/>
  <c r="CX50" i="3"/>
  <c r="EW50" i="3"/>
  <c r="L51" i="3"/>
  <c r="AY51" i="3"/>
  <c r="CX51" i="3"/>
  <c r="EW51" i="3"/>
  <c r="L52" i="3"/>
  <c r="AY52" i="3"/>
  <c r="CX52" i="3"/>
  <c r="EW52" i="3"/>
  <c r="BR53" i="3"/>
  <c r="CA53" i="3" s="1"/>
  <c r="BR54" i="3"/>
  <c r="CA54" i="3" s="1"/>
  <c r="DZ54" i="3"/>
  <c r="DQ54" i="3"/>
  <c r="EV54" i="3"/>
  <c r="FF54" i="3"/>
  <c r="CF55" i="3"/>
  <c r="BT57" i="3"/>
  <c r="AR57" i="3"/>
  <c r="BS57" i="3" s="1"/>
  <c r="BJ58" i="3"/>
  <c r="BS58" i="3" s="1"/>
  <c r="BT58" i="3"/>
  <c r="EH59" i="3"/>
  <c r="GG59" i="3" s="1"/>
  <c r="FR59" i="3"/>
  <c r="EP59" i="3"/>
  <c r="FQ59" i="3" s="1"/>
  <c r="DS61" i="3"/>
  <c r="CE63" i="3"/>
  <c r="FP63" i="3"/>
  <c r="FY63" i="3" s="1"/>
  <c r="BR64" i="3"/>
  <c r="FP66" i="3"/>
  <c r="FY66" i="3" s="1"/>
  <c r="FG66" i="3"/>
  <c r="DQ67" i="3"/>
  <c r="DZ67" i="3" s="1"/>
  <c r="AZ46" i="3"/>
  <c r="BI46" i="3" s="1"/>
  <c r="CY46" i="3"/>
  <c r="EX46" i="3"/>
  <c r="FG46" i="3" s="1"/>
  <c r="M47" i="3"/>
  <c r="AZ47" i="3"/>
  <c r="CY47" i="3"/>
  <c r="EX47" i="3"/>
  <c r="H81" i="3"/>
  <c r="H71" i="3"/>
  <c r="AR49" i="3"/>
  <c r="BS49" i="3" s="1"/>
  <c r="BD81" i="3"/>
  <c r="BD71" i="3"/>
  <c r="CN49" i="3"/>
  <c r="DL81" i="3"/>
  <c r="DL71" i="3"/>
  <c r="M50" i="3"/>
  <c r="AZ50" i="3"/>
  <c r="BI50" i="3" s="1"/>
  <c r="CY50" i="3"/>
  <c r="EX50" i="3"/>
  <c r="FG50" i="3" s="1"/>
  <c r="M51" i="3"/>
  <c r="V51" i="3" s="1"/>
  <c r="AZ51" i="3"/>
  <c r="CY51" i="3"/>
  <c r="DH51" i="3" s="1"/>
  <c r="EX51" i="3"/>
  <c r="M52" i="3"/>
  <c r="AZ52" i="3"/>
  <c r="BI52" i="3" s="1"/>
  <c r="CY52" i="3"/>
  <c r="EX52" i="3"/>
  <c r="FG52" i="3" s="1"/>
  <c r="E53" i="3"/>
  <c r="AF53" i="3" s="1"/>
  <c r="AR53" i="3"/>
  <c r="BS53" i="3" s="1"/>
  <c r="EP53" i="3"/>
  <c r="FQ53" i="3" s="1"/>
  <c r="W54" i="3"/>
  <c r="AF54" i="3" s="1"/>
  <c r="AD54" i="3"/>
  <c r="BT54" i="3"/>
  <c r="AR54" i="3"/>
  <c r="BS54" i="3" s="1"/>
  <c r="CN54" i="3"/>
  <c r="CX54" i="3"/>
  <c r="EY54" i="3"/>
  <c r="FQ54" i="3" s="1"/>
  <c r="EF55" i="3"/>
  <c r="BR55" i="3"/>
  <c r="CA55" i="3" s="1"/>
  <c r="CF56" i="3"/>
  <c r="CE57" i="3"/>
  <c r="BR58" i="3"/>
  <c r="CA58" i="3" s="1"/>
  <c r="DS58" i="3"/>
  <c r="CQ58" i="3"/>
  <c r="DR58" i="3" s="1"/>
  <c r="AG59" i="3"/>
  <c r="E59" i="3"/>
  <c r="AF59" i="3" s="1"/>
  <c r="BT59" i="3"/>
  <c r="AR59" i="3"/>
  <c r="BS59" i="3" s="1"/>
  <c r="CD60" i="3"/>
  <c r="CH60" i="3"/>
  <c r="EG60" i="3" s="1"/>
  <c r="GF60" i="3" s="1"/>
  <c r="CA60" i="3"/>
  <c r="CF61" i="3"/>
  <c r="AG62" i="3"/>
  <c r="BS62" i="3"/>
  <c r="DQ64" i="3"/>
  <c r="CG65" i="3"/>
  <c r="DQ65" i="3"/>
  <c r="CY65" i="3"/>
  <c r="DH65" i="3" s="1"/>
  <c r="FY65" i="3"/>
  <c r="Q81" i="3"/>
  <c r="BM81" i="3"/>
  <c r="ES69" i="3"/>
  <c r="AE54" i="3"/>
  <c r="AI54" i="3"/>
  <c r="CH54" i="3" s="1"/>
  <c r="EG54" i="3" s="1"/>
  <c r="GF54" i="3" s="1"/>
  <c r="CF54" i="3"/>
  <c r="AM54" i="3"/>
  <c r="FO54" i="3"/>
  <c r="FX54" i="3" s="1"/>
  <c r="EF56" i="3"/>
  <c r="BR56" i="3"/>
  <c r="CA56" i="3" s="1"/>
  <c r="CF57" i="3"/>
  <c r="DI57" i="3"/>
  <c r="DR57" i="3" s="1"/>
  <c r="DS57" i="3"/>
  <c r="W58" i="3"/>
  <c r="AF58" i="3" s="1"/>
  <c r="AG58" i="3"/>
  <c r="DI59" i="3"/>
  <c r="DR59" i="3" s="1"/>
  <c r="DS59" i="3"/>
  <c r="AN60" i="3"/>
  <c r="CG60" i="3"/>
  <c r="CE61" i="3"/>
  <c r="CG62" i="3"/>
  <c r="AF60" i="3"/>
  <c r="T60" i="3"/>
  <c r="AC60" i="3" s="1"/>
  <c r="BG60" i="3"/>
  <c r="FP62" i="3"/>
  <c r="FY62" i="3" s="1"/>
  <c r="DQ63" i="3"/>
  <c r="DZ63" i="3" s="1"/>
  <c r="CG67" i="3"/>
  <c r="AE67" i="3"/>
  <c r="CF68" i="3"/>
  <c r="BR68" i="3"/>
  <c r="CD68" i="3" s="1"/>
  <c r="EC68" i="3" s="1"/>
  <c r="GB68" i="3" s="1"/>
  <c r="AY53" i="3"/>
  <c r="CX53" i="3"/>
  <c r="EW53" i="3"/>
  <c r="CQ54" i="3"/>
  <c r="DR54" i="3" s="1"/>
  <c r="EM54" i="3"/>
  <c r="L55" i="3"/>
  <c r="AY55" i="3"/>
  <c r="CX55" i="3"/>
  <c r="EW55" i="3"/>
  <c r="L56" i="3"/>
  <c r="AY56" i="3"/>
  <c r="CX56" i="3"/>
  <c r="EW56" i="3"/>
  <c r="AH57" i="3"/>
  <c r="L57" i="3"/>
  <c r="FP57" i="3"/>
  <c r="FY57" i="3" s="1"/>
  <c r="AK59" i="3"/>
  <c r="BR59" i="3"/>
  <c r="CA59" i="3" s="1"/>
  <c r="BX59" i="3"/>
  <c r="FP59" i="3"/>
  <c r="FY59" i="3" s="1"/>
  <c r="FV59" i="3"/>
  <c r="DS60" i="3"/>
  <c r="DQ60" i="3"/>
  <c r="FO60" i="3"/>
  <c r="FX60" i="3" s="1"/>
  <c r="FS60" i="3"/>
  <c r="EF61" i="3"/>
  <c r="CQ61" i="3"/>
  <c r="DR61" i="3" s="1"/>
  <c r="E62" i="3"/>
  <c r="AF62" i="3" s="1"/>
  <c r="GE63" i="3"/>
  <c r="AE65" i="3"/>
  <c r="AN65" i="3" s="1"/>
  <c r="B66" i="3"/>
  <c r="BR66" i="3"/>
  <c r="CG68" i="3"/>
  <c r="AN68" i="3"/>
  <c r="M53" i="3"/>
  <c r="V53" i="3" s="1"/>
  <c r="AZ53" i="3"/>
  <c r="BI53" i="3" s="1"/>
  <c r="CY53" i="3"/>
  <c r="DH53" i="3" s="1"/>
  <c r="EX53" i="3"/>
  <c r="FG53" i="3" s="1"/>
  <c r="M55" i="3"/>
  <c r="V55" i="3" s="1"/>
  <c r="AZ55" i="3"/>
  <c r="BI55" i="3" s="1"/>
  <c r="CY55" i="3"/>
  <c r="DH55" i="3" s="1"/>
  <c r="EX55" i="3"/>
  <c r="FG55" i="3" s="1"/>
  <c r="M56" i="3"/>
  <c r="V56" i="3" s="1"/>
  <c r="AZ56" i="3"/>
  <c r="BI56" i="3" s="1"/>
  <c r="CY56" i="3"/>
  <c r="DH56" i="3" s="1"/>
  <c r="EX56" i="3"/>
  <c r="FG56" i="3" s="1"/>
  <c r="AE57" i="3"/>
  <c r="M57" i="3"/>
  <c r="V57" i="3" s="1"/>
  <c r="EF58" i="3"/>
  <c r="W60" i="3"/>
  <c r="AD60" i="3"/>
  <c r="CC60" i="3" s="1"/>
  <c r="BT60" i="3"/>
  <c r="BZ60" i="3" s="1"/>
  <c r="AR60" i="3"/>
  <c r="BS60" i="3" s="1"/>
  <c r="AX60" i="3"/>
  <c r="BP60" i="3" s="1"/>
  <c r="DT60" i="3"/>
  <c r="DZ60" i="3" s="1"/>
  <c r="CZ60" i="3"/>
  <c r="FP60" i="3"/>
  <c r="FT60" i="3"/>
  <c r="EY60" i="3"/>
  <c r="FQ60" i="3" s="1"/>
  <c r="FW60" i="3" s="1"/>
  <c r="FF60" i="3"/>
  <c r="FE60" i="3" s="1"/>
  <c r="FP61" i="3"/>
  <c r="FY61" i="3" s="1"/>
  <c r="CF64" i="3"/>
  <c r="M64" i="3"/>
  <c r="V64" i="3" s="1"/>
  <c r="CX64" i="3"/>
  <c r="DT64" i="3"/>
  <c r="DZ64" i="3" s="1"/>
  <c r="AG65" i="3"/>
  <c r="CE66" i="3"/>
  <c r="M66" i="3"/>
  <c r="V66" i="3" s="1"/>
  <c r="BI66" i="3"/>
  <c r="EX67" i="3"/>
  <c r="FG67" i="3" s="1"/>
  <c r="DH68" i="3"/>
  <c r="DQ68" i="3" s="1"/>
  <c r="DZ68" i="3" s="1"/>
  <c r="FY68" i="3"/>
  <c r="AY57" i="3"/>
  <c r="CX57" i="3"/>
  <c r="EW57" i="3"/>
  <c r="L58" i="3"/>
  <c r="AY58" i="3"/>
  <c r="CX58" i="3"/>
  <c r="EW58" i="3"/>
  <c r="L59" i="3"/>
  <c r="AY59" i="3"/>
  <c r="CX59" i="3"/>
  <c r="EW59" i="3"/>
  <c r="CQ60" i="3"/>
  <c r="DR60" i="3" s="1"/>
  <c r="EM60" i="3"/>
  <c r="FN60" i="3" s="1"/>
  <c r="L61" i="3"/>
  <c r="AY61" i="3"/>
  <c r="CX61" i="3"/>
  <c r="EW61" i="3"/>
  <c r="L62" i="3"/>
  <c r="AY62" i="3"/>
  <c r="CX62" i="3"/>
  <c r="EW62" i="3"/>
  <c r="L63" i="3"/>
  <c r="AY63" i="3"/>
  <c r="CN63" i="3"/>
  <c r="EM63" i="3"/>
  <c r="B64" i="3"/>
  <c r="AO64" i="3"/>
  <c r="E65" i="3"/>
  <c r="AF65" i="3" s="1"/>
  <c r="CF66" i="3"/>
  <c r="CA66" i="3"/>
  <c r="CE67" i="3"/>
  <c r="AZ57" i="3"/>
  <c r="BI57" i="3" s="1"/>
  <c r="CY57" i="3"/>
  <c r="DH57" i="3" s="1"/>
  <c r="EX57" i="3"/>
  <c r="FG57" i="3" s="1"/>
  <c r="M58" i="3"/>
  <c r="V58" i="3" s="1"/>
  <c r="AZ58" i="3"/>
  <c r="BI58" i="3" s="1"/>
  <c r="CY58" i="3"/>
  <c r="DH58" i="3" s="1"/>
  <c r="EX58" i="3"/>
  <c r="FG58" i="3" s="1"/>
  <c r="M59" i="3"/>
  <c r="V59" i="3" s="1"/>
  <c r="AZ59" i="3"/>
  <c r="BI59" i="3" s="1"/>
  <c r="CY59" i="3"/>
  <c r="DH59" i="3" s="1"/>
  <c r="EX59" i="3"/>
  <c r="FG59" i="3" s="1"/>
  <c r="M61" i="3"/>
  <c r="V61" i="3" s="1"/>
  <c r="AZ61" i="3"/>
  <c r="BI61" i="3" s="1"/>
  <c r="CY61" i="3"/>
  <c r="DH61" i="3" s="1"/>
  <c r="EX61" i="3"/>
  <c r="FG61" i="3" s="1"/>
  <c r="M62" i="3"/>
  <c r="V62" i="3" s="1"/>
  <c r="AZ62" i="3"/>
  <c r="BI62" i="3" s="1"/>
  <c r="CY62" i="3"/>
  <c r="DH62" i="3" s="1"/>
  <c r="EX62" i="3"/>
  <c r="FG62" i="3" s="1"/>
  <c r="M63" i="3"/>
  <c r="V63" i="3" s="1"/>
  <c r="AZ63" i="3"/>
  <c r="BI63" i="3" s="1"/>
  <c r="CX63" i="3"/>
  <c r="EW63" i="3"/>
  <c r="L64" i="3"/>
  <c r="AY64" i="3"/>
  <c r="DZ65" i="3"/>
  <c r="CG66" i="3"/>
  <c r="CF67" i="3"/>
  <c r="CE68" i="3"/>
  <c r="K73" i="3"/>
  <c r="U73" i="3"/>
  <c r="EW64" i="3"/>
  <c r="L65" i="3"/>
  <c r="AY65" i="3"/>
  <c r="CN65" i="3"/>
  <c r="EM65" i="3"/>
  <c r="EM66" i="3"/>
  <c r="B67" i="3"/>
  <c r="CN67" i="3"/>
  <c r="EM67" i="3"/>
  <c r="B68" i="3"/>
  <c r="AO68" i="3"/>
  <c r="CN68" i="3"/>
  <c r="EM68" i="3"/>
  <c r="EX64" i="3"/>
  <c r="FG64" i="3" s="1"/>
  <c r="M65" i="3"/>
  <c r="V65" i="3" s="1"/>
  <c r="AZ65" i="3"/>
  <c r="BI65" i="3" s="1"/>
  <c r="CX65" i="3"/>
  <c r="EW65" i="3"/>
  <c r="L66" i="3"/>
  <c r="AY66" i="3"/>
  <c r="CX66" i="3"/>
  <c r="EW66" i="3"/>
  <c r="L67" i="3"/>
  <c r="AY67" i="3"/>
  <c r="CX67" i="3"/>
  <c r="EW67" i="3"/>
  <c r="L68" i="3"/>
  <c r="AY68" i="3"/>
  <c r="CX68" i="3"/>
  <c r="EW68" i="3"/>
  <c r="GE72" i="3"/>
  <c r="CG73" i="3"/>
  <c r="L72" i="3"/>
  <c r="CE72" i="3"/>
  <c r="DR72" i="3"/>
  <c r="CH73" i="3"/>
  <c r="EG73" i="3" s="1"/>
  <c r="CF73" i="3"/>
  <c r="FT73" i="3"/>
  <c r="CE79" i="3"/>
  <c r="AF78" i="3"/>
  <c r="AZ72" i="3"/>
  <c r="BI72" i="3" s="1"/>
  <c r="CP72" i="3" s="1"/>
  <c r="CF72" i="3"/>
  <c r="FQ72" i="3"/>
  <c r="AE73" i="3"/>
  <c r="V73" i="3"/>
  <c r="AQ73" i="3" s="1"/>
  <c r="BS73" i="3"/>
  <c r="AD73" i="3"/>
  <c r="AM73" i="3" s="1"/>
  <c r="B73" i="3"/>
  <c r="BS78" i="3"/>
  <c r="GF79" i="3"/>
  <c r="GF78" i="3" s="1"/>
  <c r="EG78" i="3"/>
  <c r="T79" i="3"/>
  <c r="DR78" i="3"/>
  <c r="K80" i="3"/>
  <c r="T80" i="3" s="1"/>
  <c r="AO80" i="3" s="1"/>
  <c r="FQ78" i="3"/>
  <c r="CE80" i="3"/>
  <c r="DN58" i="2"/>
  <c r="DN8" i="2"/>
  <c r="DM8" i="2" s="1"/>
  <c r="N24" i="2"/>
  <c r="EG20" i="2"/>
  <c r="CH26" i="2"/>
  <c r="CF8" i="2"/>
  <c r="AF8" i="2"/>
  <c r="AM8" i="2"/>
  <c r="DZ8" i="2"/>
  <c r="FQ8" i="2"/>
  <c r="FX8" i="2"/>
  <c r="FW8" i="2" s="1"/>
  <c r="AN10" i="2"/>
  <c r="CG10" i="2"/>
  <c r="ET58" i="2"/>
  <c r="AF11" i="2"/>
  <c r="EY23" i="2"/>
  <c r="EI26" i="2"/>
  <c r="GH20" i="2"/>
  <c r="GH26" i="2" s="1"/>
  <c r="AC8" i="2"/>
  <c r="CC8" i="2"/>
  <c r="CG8" i="2"/>
  <c r="AN8" i="2"/>
  <c r="BS8" i="2"/>
  <c r="BZ8" i="2"/>
  <c r="BY8" i="2" s="1"/>
  <c r="AV58" i="2"/>
  <c r="BW58" i="2" s="1"/>
  <c r="BW9" i="2"/>
  <c r="CD12" i="2"/>
  <c r="EC12" i="2" s="1"/>
  <c r="EE19" i="2"/>
  <c r="CL19" i="2"/>
  <c r="DW25" i="2"/>
  <c r="FV25" i="2"/>
  <c r="BP20" i="2"/>
  <c r="CD8" i="2"/>
  <c r="EC8" i="2" s="1"/>
  <c r="BP8" i="2"/>
  <c r="CA8" i="2"/>
  <c r="EI11" i="2"/>
  <c r="GH11" i="2" s="1"/>
  <c r="FG21" i="2"/>
  <c r="FE19" i="2"/>
  <c r="CH24" i="2"/>
  <c r="EG18" i="2"/>
  <c r="DR8" i="2"/>
  <c r="CN20" i="2"/>
  <c r="DP8" i="2"/>
  <c r="DO8" i="2" s="1"/>
  <c r="AE9" i="2"/>
  <c r="AW56" i="2"/>
  <c r="AU58" i="2"/>
  <c r="AW55" i="2"/>
  <c r="AW54" i="2"/>
  <c r="AW53" i="2"/>
  <c r="AW52" i="2"/>
  <c r="AW49" i="2"/>
  <c r="AW47" i="2"/>
  <c r="AW46" i="2"/>
  <c r="AW51" i="2"/>
  <c r="AW50" i="2"/>
  <c r="AW43" i="2"/>
  <c r="AW41" i="2"/>
  <c r="AW37" i="2"/>
  <c r="AW36" i="2"/>
  <c r="AW35" i="2"/>
  <c r="AW34" i="2"/>
  <c r="AW33" i="2"/>
  <c r="AW32" i="2"/>
  <c r="AW31" i="2"/>
  <c r="AW40" i="2"/>
  <c r="DV58" i="2"/>
  <c r="DE56" i="2"/>
  <c r="DD56" i="2" s="1"/>
  <c r="DC58" i="2"/>
  <c r="DE55" i="2"/>
  <c r="DD55" i="2" s="1"/>
  <c r="DE54" i="2"/>
  <c r="DD54" i="2" s="1"/>
  <c r="DE53" i="2"/>
  <c r="DD53" i="2" s="1"/>
  <c r="DE52" i="2"/>
  <c r="DD52" i="2" s="1"/>
  <c r="DE46" i="2"/>
  <c r="DE51" i="2"/>
  <c r="DD51" i="2" s="1"/>
  <c r="DE50" i="2"/>
  <c r="DD50" i="2" s="1"/>
  <c r="DE43" i="2"/>
  <c r="DD43" i="2" s="1"/>
  <c r="DE41" i="2"/>
  <c r="DD41" i="2" s="1"/>
  <c r="DE40" i="2"/>
  <c r="DE37" i="2"/>
  <c r="DE36" i="2"/>
  <c r="DD36" i="2" s="1"/>
  <c r="DE35" i="2"/>
  <c r="DD35" i="2" s="1"/>
  <c r="DE34" i="2"/>
  <c r="DD34" i="2" s="1"/>
  <c r="DE33" i="2"/>
  <c r="DD33" i="2" s="1"/>
  <c r="DE32" i="2"/>
  <c r="DD32" i="2" s="1"/>
  <c r="DE31" i="2"/>
  <c r="DE49" i="2"/>
  <c r="DE47" i="2"/>
  <c r="DD47" i="2" s="1"/>
  <c r="DS9" i="2"/>
  <c r="EY9" i="2"/>
  <c r="EY58" i="2" s="1"/>
  <c r="C17" i="2"/>
  <c r="BW10" i="2"/>
  <c r="CI10" i="2" s="1"/>
  <c r="EH10" i="2" s="1"/>
  <c r="GG10" i="2" s="1"/>
  <c r="FS10" i="2"/>
  <c r="FY10" i="2" s="1"/>
  <c r="D22" i="2"/>
  <c r="N11" i="2"/>
  <c r="T11" i="2"/>
  <c r="AD11" i="2"/>
  <c r="BJ11" i="2"/>
  <c r="BT11" i="2"/>
  <c r="CN11" i="2"/>
  <c r="EV11" i="2"/>
  <c r="FP11" i="2"/>
  <c r="FN11" i="2" s="1"/>
  <c r="K12" i="2"/>
  <c r="BQ12" i="2"/>
  <c r="BP12" i="2" s="1"/>
  <c r="BU12" i="2"/>
  <c r="CA12" i="2" s="1"/>
  <c r="DS12" i="2"/>
  <c r="AV8" i="2"/>
  <c r="ET8" i="2"/>
  <c r="AE58" i="2"/>
  <c r="CD58" i="2" s="1"/>
  <c r="H58" i="2"/>
  <c r="L9" i="2"/>
  <c r="T9" i="2"/>
  <c r="T58" i="2" s="1"/>
  <c r="AB9" i="2"/>
  <c r="AJ9" i="2"/>
  <c r="CI9" i="2" s="1"/>
  <c r="AR9" i="2"/>
  <c r="AR58" i="2" s="1"/>
  <c r="BD58" i="2"/>
  <c r="BH9" i="2"/>
  <c r="BT9" i="2"/>
  <c r="CN9" i="2"/>
  <c r="CN58" i="2" s="1"/>
  <c r="DS58" i="2"/>
  <c r="CV9" i="2"/>
  <c r="CZ9" i="2"/>
  <c r="CZ58" i="2" s="1"/>
  <c r="DN56" i="2"/>
  <c r="DM56" i="2" s="1"/>
  <c r="DL58" i="2"/>
  <c r="DN55" i="2"/>
  <c r="DM55" i="2" s="1"/>
  <c r="DN54" i="2"/>
  <c r="DM54" i="2" s="1"/>
  <c r="DN53" i="2"/>
  <c r="DM53" i="2" s="1"/>
  <c r="DN52" i="2"/>
  <c r="DM52" i="2" s="1"/>
  <c r="DN46" i="2"/>
  <c r="DN51" i="2"/>
  <c r="DM51" i="2" s="1"/>
  <c r="DN50" i="2"/>
  <c r="DM50" i="2" s="1"/>
  <c r="DN43" i="2"/>
  <c r="DM43" i="2" s="1"/>
  <c r="DN41" i="2"/>
  <c r="DM41" i="2" s="1"/>
  <c r="DN40" i="2"/>
  <c r="DN37" i="2"/>
  <c r="DN36" i="2"/>
  <c r="DM36" i="2" s="1"/>
  <c r="DN35" i="2"/>
  <c r="DM35" i="2" s="1"/>
  <c r="DN34" i="2"/>
  <c r="DM34" i="2" s="1"/>
  <c r="DN33" i="2"/>
  <c r="DM33" i="2" s="1"/>
  <c r="DN32" i="2"/>
  <c r="DM32" i="2" s="1"/>
  <c r="DN31" i="2"/>
  <c r="DN49" i="2"/>
  <c r="DN47" i="2"/>
  <c r="DM47" i="2" s="1"/>
  <c r="DT9" i="2"/>
  <c r="EN9" i="2"/>
  <c r="FS58" i="2"/>
  <c r="FY58" i="2" s="1"/>
  <c r="EV9" i="2"/>
  <c r="EV58" i="2" s="1"/>
  <c r="FD9" i="2"/>
  <c r="FH9" i="2"/>
  <c r="FH58" i="2" s="1"/>
  <c r="FL9" i="2"/>
  <c r="FL58" i="2" s="1"/>
  <c r="FP9" i="2"/>
  <c r="AP10" i="2"/>
  <c r="BT10" i="2"/>
  <c r="CR23" i="2"/>
  <c r="CR24" i="2"/>
  <c r="CX10" i="2"/>
  <c r="FF10" i="2"/>
  <c r="E11" i="2"/>
  <c r="AE11" i="2"/>
  <c r="CD11" i="2" s="1"/>
  <c r="BQ11" i="2"/>
  <c r="BP11" i="2" s="1"/>
  <c r="BU11" i="2"/>
  <c r="CA11" i="2" s="1"/>
  <c r="CY22" i="2"/>
  <c r="DS11" i="2"/>
  <c r="EM11" i="2"/>
  <c r="B12" i="2"/>
  <c r="AR12" i="2"/>
  <c r="AX12" i="2"/>
  <c r="CZ12" i="2"/>
  <c r="DF12" i="2"/>
  <c r="DP12" i="2"/>
  <c r="DO12" i="2" s="1"/>
  <c r="FH12" i="2"/>
  <c r="E23" i="2"/>
  <c r="AF17" i="2"/>
  <c r="AI23" i="2"/>
  <c r="AR23" i="2"/>
  <c r="BS17" i="2"/>
  <c r="BE22" i="2"/>
  <c r="BV23" i="2"/>
  <c r="CD17" i="2"/>
  <c r="EC17" i="2" s="1"/>
  <c r="GB17" i="2" s="1"/>
  <c r="DI23" i="2"/>
  <c r="DS23" i="2"/>
  <c r="EP23" i="2"/>
  <c r="FQ17" i="2"/>
  <c r="FT23" i="2"/>
  <c r="W24" i="2"/>
  <c r="BJ24" i="2"/>
  <c r="BT24" i="2"/>
  <c r="CQ24" i="2"/>
  <c r="DR18" i="2"/>
  <c r="DU24" i="2"/>
  <c r="FH24" i="2"/>
  <c r="E25" i="2"/>
  <c r="AF19" i="2"/>
  <c r="S22" i="2"/>
  <c r="AH25" i="2"/>
  <c r="AM19" i="2"/>
  <c r="BJ25" i="2"/>
  <c r="CW19" i="2"/>
  <c r="DI25" i="2"/>
  <c r="EV19" i="2"/>
  <c r="FH25" i="2"/>
  <c r="W26" i="2"/>
  <c r="AM20" i="2"/>
  <c r="BJ26" i="2"/>
  <c r="EP26" i="2"/>
  <c r="FC26" i="2"/>
  <c r="Z22" i="2"/>
  <c r="CS22" i="2"/>
  <c r="FT22" i="2"/>
  <c r="FH21" i="2"/>
  <c r="FH22" i="2" s="1"/>
  <c r="ES22" i="2"/>
  <c r="DA24" i="2"/>
  <c r="AV26" i="2"/>
  <c r="BK26" i="2"/>
  <c r="EG31" i="2"/>
  <c r="GF31" i="2" s="1"/>
  <c r="BT31" i="2"/>
  <c r="AJ58" i="2"/>
  <c r="CI58" i="2" s="1"/>
  <c r="EH58" i="2" s="1"/>
  <c r="Q58" i="2"/>
  <c r="S56" i="2"/>
  <c r="R56" i="2" s="1"/>
  <c r="S55" i="2"/>
  <c r="R55" i="2" s="1"/>
  <c r="S54" i="2"/>
  <c r="R54" i="2" s="1"/>
  <c r="S53" i="2"/>
  <c r="R53" i="2" s="1"/>
  <c r="S51" i="2"/>
  <c r="R51" i="2" s="1"/>
  <c r="S50" i="2"/>
  <c r="R50" i="2" s="1"/>
  <c r="S49" i="2"/>
  <c r="S47" i="2"/>
  <c r="R47" i="2" s="1"/>
  <c r="S52" i="2"/>
  <c r="R52" i="2" s="1"/>
  <c r="S43" i="2"/>
  <c r="R43" i="2" s="1"/>
  <c r="S41" i="2"/>
  <c r="R41" i="2" s="1"/>
  <c r="S46" i="2"/>
  <c r="S40" i="2"/>
  <c r="S37" i="2"/>
  <c r="S36" i="2"/>
  <c r="R36" i="2" s="1"/>
  <c r="S35" i="2"/>
  <c r="R35" i="2" s="1"/>
  <c r="S34" i="2"/>
  <c r="R34" i="2" s="1"/>
  <c r="S33" i="2"/>
  <c r="R33" i="2" s="1"/>
  <c r="S32" i="2"/>
  <c r="R32" i="2" s="1"/>
  <c r="S31" i="2"/>
  <c r="AG9" i="2"/>
  <c r="BM58" i="2"/>
  <c r="BO56" i="2"/>
  <c r="BN56" i="2" s="1"/>
  <c r="BO55" i="2"/>
  <c r="BN55" i="2" s="1"/>
  <c r="BO54" i="2"/>
  <c r="BN54" i="2" s="1"/>
  <c r="BO53" i="2"/>
  <c r="BN53" i="2" s="1"/>
  <c r="BO52" i="2"/>
  <c r="BN52" i="2" s="1"/>
  <c r="BO49" i="2"/>
  <c r="BO47" i="2"/>
  <c r="BN47" i="2" s="1"/>
  <c r="BO46" i="2"/>
  <c r="BO51" i="2"/>
  <c r="BN51" i="2" s="1"/>
  <c r="BO50" i="2"/>
  <c r="BN50" i="2" s="1"/>
  <c r="BO43" i="2"/>
  <c r="BN43" i="2" s="1"/>
  <c r="BO41" i="2"/>
  <c r="BN41" i="2" s="1"/>
  <c r="BO37" i="2"/>
  <c r="BO36" i="2"/>
  <c r="BN36" i="2" s="1"/>
  <c r="BO35" i="2"/>
  <c r="BN35" i="2" s="1"/>
  <c r="BO34" i="2"/>
  <c r="BN34" i="2" s="1"/>
  <c r="BO33" i="2"/>
  <c r="BN33" i="2" s="1"/>
  <c r="BO32" i="2"/>
  <c r="BN32" i="2" s="1"/>
  <c r="BO31" i="2"/>
  <c r="BO40" i="2"/>
  <c r="DU9" i="2"/>
  <c r="DU22" i="2" s="1"/>
  <c r="O23" i="2"/>
  <c r="O24" i="2"/>
  <c r="U17" i="2"/>
  <c r="EQ23" i="2"/>
  <c r="EQ24" i="2"/>
  <c r="FU10" i="2"/>
  <c r="AG12" i="2"/>
  <c r="FO12" i="2"/>
  <c r="DZ17" i="2"/>
  <c r="GD17" i="2"/>
  <c r="AN18" i="2"/>
  <c r="BA24" i="2"/>
  <c r="CA18" i="2"/>
  <c r="DV24" i="2"/>
  <c r="EE18" i="2"/>
  <c r="EY24" i="2"/>
  <c r="FY18" i="2"/>
  <c r="T19" i="2"/>
  <c r="BA25" i="2"/>
  <c r="BX25" i="2"/>
  <c r="CN19" i="2"/>
  <c r="CZ25" i="2"/>
  <c r="EY25" i="2"/>
  <c r="B20" i="2"/>
  <c r="AC20" i="2" s="1"/>
  <c r="EF20" i="2"/>
  <c r="BA26" i="2"/>
  <c r="CU26" i="2"/>
  <c r="DV20" i="2"/>
  <c r="DV26" i="2" s="1"/>
  <c r="FH26" i="2"/>
  <c r="O22" i="2"/>
  <c r="N21" i="2"/>
  <c r="BT21" i="2"/>
  <c r="AR21" i="2"/>
  <c r="BK22" i="2"/>
  <c r="BJ21" i="2"/>
  <c r="BU22" i="2"/>
  <c r="CT22" i="2"/>
  <c r="DC22" i="2"/>
  <c r="FA22" i="2"/>
  <c r="BB24" i="2"/>
  <c r="BN24" i="2"/>
  <c r="P25" i="2"/>
  <c r="C57" i="2"/>
  <c r="B31" i="2"/>
  <c r="L31" i="2"/>
  <c r="BU9" i="2"/>
  <c r="DQ9" i="2"/>
  <c r="ES58" i="2"/>
  <c r="EU56" i="2"/>
  <c r="EU55" i="2"/>
  <c r="EU54" i="2"/>
  <c r="EU53" i="2"/>
  <c r="EU52" i="2"/>
  <c r="EU51" i="2"/>
  <c r="EU50" i="2"/>
  <c r="EU49" i="2"/>
  <c r="EU47" i="2"/>
  <c r="EU43" i="2"/>
  <c r="EU41" i="2"/>
  <c r="EU40" i="2"/>
  <c r="EU46" i="2"/>
  <c r="EU37" i="2"/>
  <c r="EU36" i="2"/>
  <c r="EU35" i="2"/>
  <c r="EU34" i="2"/>
  <c r="EU33" i="2"/>
  <c r="EU32" i="2"/>
  <c r="EU31" i="2"/>
  <c r="BK23" i="2"/>
  <c r="BK24" i="2"/>
  <c r="CO18" i="2"/>
  <c r="CO17" i="2"/>
  <c r="EW17" i="2"/>
  <c r="V22" i="2"/>
  <c r="CP22" i="2"/>
  <c r="EX22" i="2"/>
  <c r="FR11" i="2"/>
  <c r="B8" i="2"/>
  <c r="AO8" i="2"/>
  <c r="EM8" i="2"/>
  <c r="B9" i="2"/>
  <c r="B58" i="2" s="1"/>
  <c r="AG58" i="2"/>
  <c r="J9" i="2"/>
  <c r="J55" i="2" s="1"/>
  <c r="N9" i="2"/>
  <c r="N58" i="2" s="1"/>
  <c r="AF58" i="2" s="1"/>
  <c r="AB56" i="2"/>
  <c r="AA56" i="2" s="1"/>
  <c r="AB55" i="2"/>
  <c r="AA55" i="2" s="1"/>
  <c r="AB54" i="2"/>
  <c r="AA54" i="2" s="1"/>
  <c r="AB53" i="2"/>
  <c r="AA53" i="2" s="1"/>
  <c r="Z58" i="2"/>
  <c r="AB51" i="2"/>
  <c r="AA51" i="2" s="1"/>
  <c r="AB50" i="2"/>
  <c r="AA50" i="2" s="1"/>
  <c r="AB49" i="2"/>
  <c r="AB47" i="2"/>
  <c r="AA47" i="2" s="1"/>
  <c r="AB52" i="2"/>
  <c r="AA52" i="2" s="1"/>
  <c r="AB43" i="2"/>
  <c r="AA43" i="2" s="1"/>
  <c r="AB41" i="2"/>
  <c r="AA41" i="2" s="1"/>
  <c r="AB46" i="2"/>
  <c r="AB40" i="2"/>
  <c r="AB37" i="2"/>
  <c r="AB36" i="2"/>
  <c r="AA36" i="2" s="1"/>
  <c r="AB35" i="2"/>
  <c r="AA35" i="2" s="1"/>
  <c r="AB34" i="2"/>
  <c r="AA34" i="2" s="1"/>
  <c r="AB33" i="2"/>
  <c r="AA33" i="2" s="1"/>
  <c r="AB32" i="2"/>
  <c r="AA32" i="2" s="1"/>
  <c r="AB31" i="2"/>
  <c r="AD9" i="2"/>
  <c r="AH9" i="2"/>
  <c r="AP9" i="2"/>
  <c r="BU58" i="2"/>
  <c r="CA58" i="2" s="1"/>
  <c r="AX9" i="2"/>
  <c r="AX58" i="2" s="1"/>
  <c r="BF9" i="2"/>
  <c r="BF56" i="2" s="1"/>
  <c r="BE56" i="2" s="1"/>
  <c r="BJ9" i="2"/>
  <c r="BJ58" i="2" s="1"/>
  <c r="BR9" i="2"/>
  <c r="BV9" i="2"/>
  <c r="CH9" i="2" s="1"/>
  <c r="EG9" i="2" s="1"/>
  <c r="GF9" i="2" s="1"/>
  <c r="DQ58" i="2"/>
  <c r="DZ58" i="2" s="1"/>
  <c r="CV56" i="2"/>
  <c r="CV55" i="2"/>
  <c r="CV54" i="2"/>
  <c r="CV53" i="2"/>
  <c r="CV52" i="2"/>
  <c r="CT58" i="2"/>
  <c r="DU58" i="2" s="1"/>
  <c r="CV46" i="2"/>
  <c r="CV51" i="2"/>
  <c r="CV50" i="2"/>
  <c r="CV43" i="2"/>
  <c r="CV41" i="2"/>
  <c r="CV40" i="2"/>
  <c r="CV37" i="2"/>
  <c r="CV36" i="2"/>
  <c r="CV35" i="2"/>
  <c r="CV34" i="2"/>
  <c r="CV33" i="2"/>
  <c r="CV32" i="2"/>
  <c r="CV31" i="2"/>
  <c r="CV49" i="2"/>
  <c r="CV47" i="2"/>
  <c r="CX9" i="2"/>
  <c r="DF9" i="2"/>
  <c r="DF58" i="2" s="1"/>
  <c r="DV9" i="2"/>
  <c r="EP9" i="2"/>
  <c r="EP58" i="2" s="1"/>
  <c r="FQ58" i="2" s="1"/>
  <c r="FB58" i="2"/>
  <c r="FD56" i="2"/>
  <c r="FC56" i="2" s="1"/>
  <c r="FD55" i="2"/>
  <c r="FC55" i="2" s="1"/>
  <c r="FD54" i="2"/>
  <c r="FC54" i="2" s="1"/>
  <c r="FD53" i="2"/>
  <c r="FC53" i="2" s="1"/>
  <c r="FD52" i="2"/>
  <c r="FC52" i="2" s="1"/>
  <c r="FD51" i="2"/>
  <c r="FC51" i="2" s="1"/>
  <c r="FD50" i="2"/>
  <c r="FC50" i="2" s="1"/>
  <c r="FD49" i="2"/>
  <c r="FD47" i="2"/>
  <c r="FC47" i="2" s="1"/>
  <c r="FD43" i="2"/>
  <c r="FC43" i="2" s="1"/>
  <c r="FD41" i="2"/>
  <c r="FC41" i="2" s="1"/>
  <c r="FD40" i="2"/>
  <c r="FD46" i="2"/>
  <c r="FD37" i="2"/>
  <c r="FD36" i="2"/>
  <c r="FC36" i="2" s="1"/>
  <c r="FD35" i="2"/>
  <c r="FC35" i="2" s="1"/>
  <c r="FD34" i="2"/>
  <c r="FC34" i="2" s="1"/>
  <c r="FD33" i="2"/>
  <c r="FC33" i="2" s="1"/>
  <c r="FD32" i="2"/>
  <c r="FC32" i="2" s="1"/>
  <c r="FD31" i="2"/>
  <c r="FF9" i="2"/>
  <c r="FR9" i="2"/>
  <c r="FV9" i="2"/>
  <c r="B10" i="2"/>
  <c r="F24" i="2"/>
  <c r="F23" i="2"/>
  <c r="L10" i="2"/>
  <c r="AX10" i="2"/>
  <c r="BH10" i="2"/>
  <c r="CZ10" i="2"/>
  <c r="CZ23" i="2" s="1"/>
  <c r="DJ23" i="2"/>
  <c r="DJ24" i="2"/>
  <c r="DP10" i="2"/>
  <c r="DO10" i="2" s="1"/>
  <c r="DT10" i="2"/>
  <c r="DZ10" i="2" s="1"/>
  <c r="EN10" i="2"/>
  <c r="FR10" i="2"/>
  <c r="FR23" i="2" s="1"/>
  <c r="DQ11" i="2"/>
  <c r="DO11" i="2" s="1"/>
  <c r="FS11" i="2"/>
  <c r="FY11" i="2" s="1"/>
  <c r="N12" i="2"/>
  <c r="N26" i="2" s="1"/>
  <c r="T12" i="2"/>
  <c r="AD12" i="2"/>
  <c r="AD26" i="2" s="1"/>
  <c r="AH12" i="2"/>
  <c r="BQ20" i="2"/>
  <c r="BQ26" i="2" s="1"/>
  <c r="BT12" i="2"/>
  <c r="CN12" i="2"/>
  <c r="EV12" i="2"/>
  <c r="FP12" i="2"/>
  <c r="FY12" i="2" s="1"/>
  <c r="FU12" i="2"/>
  <c r="FU26" i="2" s="1"/>
  <c r="W23" i="2"/>
  <c r="BJ23" i="2"/>
  <c r="BT23" i="2"/>
  <c r="CH17" i="2"/>
  <c r="CQ23" i="2"/>
  <c r="DR17" i="2"/>
  <c r="DU23" i="2"/>
  <c r="FH23" i="2"/>
  <c r="E24" i="2"/>
  <c r="AF18" i="2"/>
  <c r="AI24" i="2"/>
  <c r="AR24" i="2"/>
  <c r="BS18" i="2"/>
  <c r="BV24" i="2"/>
  <c r="DI24" i="2"/>
  <c r="DS24" i="2"/>
  <c r="EP24" i="2"/>
  <c r="FQ18" i="2"/>
  <c r="FT24" i="2"/>
  <c r="W25" i="2"/>
  <c r="BS19" i="2"/>
  <c r="AR25" i="2"/>
  <c r="CH19" i="2"/>
  <c r="CQ25" i="2"/>
  <c r="DR19" i="2"/>
  <c r="FQ19" i="2"/>
  <c r="E26" i="2"/>
  <c r="AF20" i="2"/>
  <c r="R26" i="2"/>
  <c r="AI26" i="2"/>
  <c r="AR26" i="2"/>
  <c r="BS20" i="2"/>
  <c r="BV26" i="2"/>
  <c r="CD20" i="2"/>
  <c r="EC20" i="2" s="1"/>
  <c r="CZ26" i="2"/>
  <c r="DR20" i="2"/>
  <c r="DM26" i="2"/>
  <c r="AG21" i="2"/>
  <c r="DI22" i="2"/>
  <c r="DM21" i="2"/>
  <c r="FR22" i="2"/>
  <c r="FK22" i="2"/>
  <c r="E22" i="2"/>
  <c r="FI22" i="2"/>
  <c r="X23" i="2"/>
  <c r="EZ24" i="2"/>
  <c r="BK57" i="2"/>
  <c r="BJ31" i="2"/>
  <c r="CG58" i="2"/>
  <c r="AN58" i="2"/>
  <c r="W9" i="2"/>
  <c r="W58" i="2" s="1"/>
  <c r="CQ9" i="2"/>
  <c r="CQ58" i="2" s="1"/>
  <c r="DR58" i="2" s="1"/>
  <c r="FM56" i="2"/>
  <c r="FL56" i="2" s="1"/>
  <c r="FM55" i="2"/>
  <c r="FL55" i="2" s="1"/>
  <c r="FM54" i="2"/>
  <c r="FL54" i="2" s="1"/>
  <c r="FM53" i="2"/>
  <c r="FL53" i="2" s="1"/>
  <c r="FM52" i="2"/>
  <c r="FL52" i="2" s="1"/>
  <c r="FK58" i="2"/>
  <c r="FM51" i="2"/>
  <c r="FL51" i="2" s="1"/>
  <c r="FM50" i="2"/>
  <c r="FL50" i="2" s="1"/>
  <c r="FM49" i="2"/>
  <c r="FM47" i="2"/>
  <c r="FL47" i="2" s="1"/>
  <c r="FM43" i="2"/>
  <c r="FL43" i="2" s="1"/>
  <c r="FM41" i="2"/>
  <c r="FL41" i="2" s="1"/>
  <c r="FM40" i="2"/>
  <c r="FM46" i="2"/>
  <c r="FM36" i="2"/>
  <c r="FL36" i="2" s="1"/>
  <c r="FM35" i="2"/>
  <c r="FL35" i="2" s="1"/>
  <c r="FM34" i="2"/>
  <c r="FL34" i="2" s="1"/>
  <c r="FM33" i="2"/>
  <c r="FL33" i="2" s="1"/>
  <c r="FM32" i="2"/>
  <c r="FL32" i="2" s="1"/>
  <c r="FM31" i="2"/>
  <c r="FM37" i="2"/>
  <c r="FS9" i="2"/>
  <c r="FY9" i="2" s="1"/>
  <c r="AG10" i="2"/>
  <c r="AS23" i="2"/>
  <c r="AS24" i="2"/>
  <c r="DG18" i="2"/>
  <c r="DF18" i="2" s="1"/>
  <c r="FI23" i="2"/>
  <c r="FI24" i="2"/>
  <c r="EP11" i="2"/>
  <c r="EP25" i="2" s="1"/>
  <c r="EQ26" i="2"/>
  <c r="FR12" i="2"/>
  <c r="N23" i="2"/>
  <c r="CM17" i="2"/>
  <c r="EF17" i="2"/>
  <c r="BA23" i="2"/>
  <c r="CU22" i="2"/>
  <c r="AV24" i="2"/>
  <c r="CZ24" i="2"/>
  <c r="ET24" i="2"/>
  <c r="B19" i="2"/>
  <c r="N25" i="2"/>
  <c r="AK25" i="2"/>
  <c r="CJ19" i="2"/>
  <c r="FT25" i="2"/>
  <c r="BW26" i="2"/>
  <c r="EE20" i="2"/>
  <c r="H22" i="2"/>
  <c r="AI21" i="2"/>
  <c r="Q22" i="2"/>
  <c r="AU22" i="2"/>
  <c r="BV21" i="2"/>
  <c r="BV22" i="2" s="1"/>
  <c r="BD22" i="2"/>
  <c r="BM22" i="2"/>
  <c r="CZ21" i="2"/>
  <c r="CZ22" i="2" s="1"/>
  <c r="DS21" i="2"/>
  <c r="DA22" i="2"/>
  <c r="FB22" i="2"/>
  <c r="AS22" i="2"/>
  <c r="O57" i="2"/>
  <c r="N31" i="2"/>
  <c r="CG18" i="2"/>
  <c r="BU25" i="2"/>
  <c r="CG19" i="2"/>
  <c r="DT25" i="2"/>
  <c r="FS25" i="2"/>
  <c r="CQ26" i="2"/>
  <c r="DD26" i="2"/>
  <c r="EY26" i="2"/>
  <c r="FL26" i="2"/>
  <c r="FV26" i="2"/>
  <c r="G22" i="2"/>
  <c r="AH21" i="2"/>
  <c r="CQ21" i="2"/>
  <c r="FS21" i="2"/>
  <c r="EY21" i="2"/>
  <c r="EY22" i="2" s="1"/>
  <c r="AY23" i="2"/>
  <c r="AX23" i="2" s="1"/>
  <c r="K23" i="2"/>
  <c r="CU24" i="2"/>
  <c r="J25" i="2"/>
  <c r="AE31" i="2"/>
  <c r="CE43" i="2"/>
  <c r="I23" i="2"/>
  <c r="R22" i="2"/>
  <c r="AA23" i="2"/>
  <c r="AJ17" i="2"/>
  <c r="AV21" i="2"/>
  <c r="AV23" i="2"/>
  <c r="BE23" i="2"/>
  <c r="BN23" i="2"/>
  <c r="BN21" i="2"/>
  <c r="BW17" i="2"/>
  <c r="BW23" i="2" s="1"/>
  <c r="CU23" i="2"/>
  <c r="DD23" i="2"/>
  <c r="DD21" i="2"/>
  <c r="DM23" i="2"/>
  <c r="DV17" i="2"/>
  <c r="DV23" i="2" s="1"/>
  <c r="ET23" i="2"/>
  <c r="ET21" i="2"/>
  <c r="FC23" i="2"/>
  <c r="FC21" i="2"/>
  <c r="FL21" i="2"/>
  <c r="FL23" i="2"/>
  <c r="FU17" i="2"/>
  <c r="FU23" i="2" s="1"/>
  <c r="I24" i="2"/>
  <c r="R24" i="2"/>
  <c r="AA24" i="2"/>
  <c r="AJ18" i="2"/>
  <c r="BE24" i="2"/>
  <c r="BW18" i="2"/>
  <c r="BW24" i="2" s="1"/>
  <c r="DD24" i="2"/>
  <c r="FC24" i="2"/>
  <c r="FU18" i="2"/>
  <c r="FU24" i="2" s="1"/>
  <c r="J22" i="2"/>
  <c r="S25" i="2"/>
  <c r="AB22" i="2"/>
  <c r="AW25" i="2"/>
  <c r="BF25" i="2"/>
  <c r="BF21" i="2"/>
  <c r="BO25" i="2"/>
  <c r="CV25" i="2"/>
  <c r="CV21" i="2"/>
  <c r="DE25" i="2"/>
  <c r="DN25" i="2"/>
  <c r="DN21" i="2"/>
  <c r="EU25" i="2"/>
  <c r="EU21" i="2"/>
  <c r="FD25" i="2"/>
  <c r="FD21" i="2"/>
  <c r="FM25" i="2"/>
  <c r="I26" i="2"/>
  <c r="AA26" i="2"/>
  <c r="AJ20" i="2"/>
  <c r="BE26" i="2"/>
  <c r="BN26" i="2"/>
  <c r="FT26" i="2"/>
  <c r="AF21" i="2"/>
  <c r="I21" i="2"/>
  <c r="W22" i="2"/>
  <c r="AA21" i="2"/>
  <c r="AW21" i="2"/>
  <c r="BC22" i="2"/>
  <c r="BO21" i="2"/>
  <c r="DT21" i="2"/>
  <c r="DE21" i="2"/>
  <c r="DL22" i="2"/>
  <c r="FM21" i="2"/>
  <c r="Y22" i="2"/>
  <c r="R23" i="2"/>
  <c r="CN24" i="2"/>
  <c r="EW24" i="2"/>
  <c r="EV24" i="2" s="1"/>
  <c r="CX24" i="2"/>
  <c r="CW24" i="2" s="1"/>
  <c r="BI25" i="2"/>
  <c r="BG25" i="2" s="1"/>
  <c r="AQ25" i="2"/>
  <c r="AO25" i="2" s="1"/>
  <c r="B25" i="2"/>
  <c r="M25" i="2"/>
  <c r="M19" i="2" s="1"/>
  <c r="CY32" i="2"/>
  <c r="DH32" i="2" s="1"/>
  <c r="DQ32" i="2"/>
  <c r="CG33" i="2"/>
  <c r="EX33" i="2"/>
  <c r="FG33" i="2" s="1"/>
  <c r="M35" i="2"/>
  <c r="V35" i="2" s="1"/>
  <c r="AZ35" i="2"/>
  <c r="BI35" i="2" s="1"/>
  <c r="BR35" i="2"/>
  <c r="CY36" i="2"/>
  <c r="DH36" i="2" s="1"/>
  <c r="DQ36" i="2"/>
  <c r="AH38" i="2"/>
  <c r="EO38" i="2"/>
  <c r="EM37" i="2"/>
  <c r="EX37" i="2"/>
  <c r="FT38" i="2"/>
  <c r="BM69" i="2"/>
  <c r="BM59" i="2"/>
  <c r="CE40" i="2"/>
  <c r="CE41" i="2"/>
  <c r="CG49" i="2"/>
  <c r="EP21" i="2"/>
  <c r="F22" i="2"/>
  <c r="AT22" i="2"/>
  <c r="BB22" i="2"/>
  <c r="DB22" i="2"/>
  <c r="DJ22" i="2"/>
  <c r="FJ22" i="2"/>
  <c r="B23" i="2"/>
  <c r="AP23" i="2"/>
  <c r="AO23" i="2" s="1"/>
  <c r="BH23" i="2"/>
  <c r="BG23" i="2" s="1"/>
  <c r="DG23" i="2"/>
  <c r="DF23" i="2" s="1"/>
  <c r="EN23" i="2"/>
  <c r="EM23" i="2" s="1"/>
  <c r="FF23" i="2"/>
  <c r="FE23" i="2" s="1"/>
  <c r="C24" i="2"/>
  <c r="C18" i="2" s="1"/>
  <c r="CN26" i="2"/>
  <c r="EN26" i="2"/>
  <c r="EM26" i="2" s="1"/>
  <c r="D57" i="2"/>
  <c r="P59" i="2"/>
  <c r="P62" i="2"/>
  <c r="AQ57" i="2"/>
  <c r="M32" i="2"/>
  <c r="V32" i="2" s="1"/>
  <c r="AZ32" i="2"/>
  <c r="BI32" i="2" s="1"/>
  <c r="BR32" i="2"/>
  <c r="CY33" i="2"/>
  <c r="DH33" i="2" s="1"/>
  <c r="DQ33" i="2"/>
  <c r="CG34" i="2"/>
  <c r="EX34" i="2"/>
  <c r="FG34" i="2" s="1"/>
  <c r="FP34" i="2"/>
  <c r="EE35" i="2"/>
  <c r="M36" i="2"/>
  <c r="V36" i="2" s="1"/>
  <c r="AZ36" i="2"/>
  <c r="BI36" i="2" s="1"/>
  <c r="BR36" i="2"/>
  <c r="CP38" i="2"/>
  <c r="CN37" i="2"/>
  <c r="CY37" i="2"/>
  <c r="EY38" i="2"/>
  <c r="FH38" i="2"/>
  <c r="Q57" i="2"/>
  <c r="AI39" i="2"/>
  <c r="CF40" i="2"/>
  <c r="EI42" i="2"/>
  <c r="GH42" i="2" s="1"/>
  <c r="CX42" i="2"/>
  <c r="CN42" i="2"/>
  <c r="FS42" i="2"/>
  <c r="EY42" i="2"/>
  <c r="CN44" i="2"/>
  <c r="CX44" i="2"/>
  <c r="EP45" i="2"/>
  <c r="FR45" i="2"/>
  <c r="CF50" i="2"/>
  <c r="CE51" i="2"/>
  <c r="EY52" i="2"/>
  <c r="FR52" i="2"/>
  <c r="DK22" i="2"/>
  <c r="EQ22" i="2"/>
  <c r="CX26" i="2"/>
  <c r="CW26" i="2" s="1"/>
  <c r="DS26" i="2"/>
  <c r="FF26" i="2"/>
  <c r="FE26" i="2" s="1"/>
  <c r="F57" i="2"/>
  <c r="E31" i="2"/>
  <c r="X57" i="2"/>
  <c r="W31" i="2"/>
  <c r="W57" i="2" s="1"/>
  <c r="AS57" i="2"/>
  <c r="AR31" i="2"/>
  <c r="EO57" i="2"/>
  <c r="EM31" i="2"/>
  <c r="EX31" i="2"/>
  <c r="GD32" i="2"/>
  <c r="DZ32" i="2"/>
  <c r="M33" i="2"/>
  <c r="V33" i="2" s="1"/>
  <c r="AZ33" i="2"/>
  <c r="BI33" i="2" s="1"/>
  <c r="BR33" i="2"/>
  <c r="CA33" i="2" s="1"/>
  <c r="CY34" i="2"/>
  <c r="DH34" i="2" s="1"/>
  <c r="DQ34" i="2"/>
  <c r="DZ34" i="2" s="1"/>
  <c r="CG35" i="2"/>
  <c r="CA35" i="2"/>
  <c r="EX35" i="2"/>
  <c r="FG35" i="2" s="1"/>
  <c r="GD36" i="2"/>
  <c r="DZ36" i="2"/>
  <c r="D38" i="2"/>
  <c r="B37" i="2"/>
  <c r="M37" i="2"/>
  <c r="AO38" i="2"/>
  <c r="AZ37" i="2"/>
  <c r="CH37" i="2"/>
  <c r="DI38" i="2"/>
  <c r="BG44" i="2"/>
  <c r="BQ44" i="2"/>
  <c r="AH45" i="2"/>
  <c r="E45" i="2"/>
  <c r="AZ45" i="2"/>
  <c r="BI45" i="2" s="1"/>
  <c r="AO45" i="2"/>
  <c r="BR45" i="2"/>
  <c r="BQ45" i="2"/>
  <c r="BG45" i="2"/>
  <c r="DI26" i="2"/>
  <c r="DU26" i="2"/>
  <c r="P63" i="2"/>
  <c r="P22" i="2"/>
  <c r="X22" i="2"/>
  <c r="BL22" i="2"/>
  <c r="CR22" i="2"/>
  <c r="ER22" i="2"/>
  <c r="EZ22" i="2"/>
  <c r="G57" i="2"/>
  <c r="AH31" i="2"/>
  <c r="Y57" i="2"/>
  <c r="AG31" i="2"/>
  <c r="AO57" i="2"/>
  <c r="BB57" i="2"/>
  <c r="BA31" i="2"/>
  <c r="BI31" i="2"/>
  <c r="CP57" i="2"/>
  <c r="CN31" i="2"/>
  <c r="CY31" i="2"/>
  <c r="CG32" i="2"/>
  <c r="CA32" i="2"/>
  <c r="EX32" i="2"/>
  <c r="FG32" i="2" s="1"/>
  <c r="FP32" i="2"/>
  <c r="FY32" i="2" s="1"/>
  <c r="EE33" i="2"/>
  <c r="DZ33" i="2"/>
  <c r="M34" i="2"/>
  <c r="V34" i="2" s="1"/>
  <c r="AZ34" i="2"/>
  <c r="BI34" i="2" s="1"/>
  <c r="BR34" i="2"/>
  <c r="CA34" i="2" s="1"/>
  <c r="FY34" i="2"/>
  <c r="CY35" i="2"/>
  <c r="DH35" i="2" s="1"/>
  <c r="CG36" i="2"/>
  <c r="CA36" i="2"/>
  <c r="EX36" i="2"/>
  <c r="FG36" i="2" s="1"/>
  <c r="W38" i="2"/>
  <c r="BT38" i="2"/>
  <c r="BA38" i="2"/>
  <c r="BV38" i="2"/>
  <c r="DT38" i="2"/>
  <c r="AQ38" i="2"/>
  <c r="FS39" i="2"/>
  <c r="EY39" i="2"/>
  <c r="BT44" i="2"/>
  <c r="BZ44" i="2" s="1"/>
  <c r="AR44" i="2"/>
  <c r="BS44" i="2" s="1"/>
  <c r="CG47" i="2"/>
  <c r="DH25" i="2"/>
  <c r="DF25" i="2" s="1"/>
  <c r="EO25" i="2"/>
  <c r="EM25" i="2" s="1"/>
  <c r="CQ31" i="2"/>
  <c r="CZ31" i="2"/>
  <c r="DI31" i="2"/>
  <c r="DI57" i="2" s="1"/>
  <c r="EP31" i="2"/>
  <c r="EY31" i="2"/>
  <c r="FH31" i="2"/>
  <c r="FH57" i="2" s="1"/>
  <c r="E32" i="2"/>
  <c r="AF32" i="2" s="1"/>
  <c r="AR32" i="2"/>
  <c r="BS32" i="2" s="1"/>
  <c r="CQ32" i="2"/>
  <c r="DR32" i="2" s="1"/>
  <c r="EP32" i="2"/>
  <c r="FQ32" i="2" s="1"/>
  <c r="E33" i="2"/>
  <c r="AF33" i="2" s="1"/>
  <c r="AR33" i="2"/>
  <c r="BS33" i="2" s="1"/>
  <c r="CQ33" i="2"/>
  <c r="DR33" i="2" s="1"/>
  <c r="EP33" i="2"/>
  <c r="FQ33" i="2" s="1"/>
  <c r="E34" i="2"/>
  <c r="AF34" i="2" s="1"/>
  <c r="AR34" i="2"/>
  <c r="BS34" i="2" s="1"/>
  <c r="CQ34" i="2"/>
  <c r="DR34" i="2" s="1"/>
  <c r="EP34" i="2"/>
  <c r="FQ34" i="2" s="1"/>
  <c r="E35" i="2"/>
  <c r="AF35" i="2" s="1"/>
  <c r="AR35" i="2"/>
  <c r="BS35" i="2" s="1"/>
  <c r="CQ35" i="2"/>
  <c r="DR35" i="2" s="1"/>
  <c r="EP35" i="2"/>
  <c r="FQ35" i="2" s="1"/>
  <c r="E36" i="2"/>
  <c r="AF36" i="2" s="1"/>
  <c r="AR36" i="2"/>
  <c r="BS36" i="2" s="1"/>
  <c r="CQ36" i="2"/>
  <c r="DR36" i="2" s="1"/>
  <c r="EP36" i="2"/>
  <c r="FQ36" i="2" s="1"/>
  <c r="N37" i="2"/>
  <c r="N38" i="2" s="1"/>
  <c r="AR37" i="2"/>
  <c r="BJ37" i="2"/>
  <c r="BJ38" i="2" s="1"/>
  <c r="CZ37" i="2"/>
  <c r="CZ38" i="2" s="1"/>
  <c r="EP37" i="2"/>
  <c r="AS38" i="2"/>
  <c r="AE39" i="2"/>
  <c r="V39" i="2"/>
  <c r="U39" i="2"/>
  <c r="T39" i="2" s="1"/>
  <c r="ES57" i="2"/>
  <c r="FT39" i="2"/>
  <c r="EF40" i="2"/>
  <c r="CF41" i="2"/>
  <c r="DH42" i="2"/>
  <c r="DQ42" i="2" s="1"/>
  <c r="CF43" i="2"/>
  <c r="AF44" i="2"/>
  <c r="CH44" i="2"/>
  <c r="EG44" i="2" s="1"/>
  <c r="GF44" i="2" s="1"/>
  <c r="FF44" i="2"/>
  <c r="FO44" i="2"/>
  <c r="L45" i="2"/>
  <c r="B45" i="2"/>
  <c r="AR55" i="2"/>
  <c r="BS55" i="2" s="1"/>
  <c r="BT55" i="2"/>
  <c r="CR59" i="2"/>
  <c r="CR62" i="2"/>
  <c r="DS57" i="2"/>
  <c r="DA62" i="2"/>
  <c r="DA63" i="2" s="1"/>
  <c r="DA59" i="2"/>
  <c r="DJ59" i="2"/>
  <c r="DJ62" i="2"/>
  <c r="DJ63" i="2" s="1"/>
  <c r="DS31" i="2"/>
  <c r="EQ62" i="2"/>
  <c r="EQ59" i="2"/>
  <c r="FR57" i="2"/>
  <c r="EZ62" i="2"/>
  <c r="EZ59" i="2"/>
  <c r="FI62" i="2"/>
  <c r="FI59" i="2"/>
  <c r="FR31" i="2"/>
  <c r="F38" i="2"/>
  <c r="X38" i="2"/>
  <c r="AG37" i="2"/>
  <c r="BB38" i="2"/>
  <c r="CR38" i="2"/>
  <c r="DJ38" i="2"/>
  <c r="DS37" i="2"/>
  <c r="FR38" i="2"/>
  <c r="EZ38" i="2"/>
  <c r="FI38" i="2"/>
  <c r="C38" i="2"/>
  <c r="CO38" i="2"/>
  <c r="AN39" i="2"/>
  <c r="DT39" i="2"/>
  <c r="DZ39" i="2" s="1"/>
  <c r="CQ39" i="2"/>
  <c r="DR39" i="2" s="1"/>
  <c r="CZ39" i="2"/>
  <c r="DS39" i="2"/>
  <c r="FP39" i="2"/>
  <c r="EM39" i="2"/>
  <c r="EX39" i="2"/>
  <c r="FG39" i="2" s="1"/>
  <c r="EV39" i="2"/>
  <c r="FF39" i="2"/>
  <c r="FE39" i="2" s="1"/>
  <c r="CG41" i="2"/>
  <c r="FF42" i="2"/>
  <c r="FO42" i="2"/>
  <c r="CG43" i="2"/>
  <c r="V44" i="2"/>
  <c r="AE44" i="2" s="1"/>
  <c r="CD44" i="2" s="1"/>
  <c r="EC44" i="2" s="1"/>
  <c r="FR44" i="2"/>
  <c r="FX44" i="2" s="1"/>
  <c r="EP44" i="2"/>
  <c r="FQ44" i="2" s="1"/>
  <c r="CE47" i="2"/>
  <c r="CE49" i="2"/>
  <c r="AT59" i="2"/>
  <c r="BU57" i="2"/>
  <c r="AT62" i="2"/>
  <c r="AY31" i="2"/>
  <c r="BC59" i="2"/>
  <c r="BC62" i="2"/>
  <c r="BL59" i="2"/>
  <c r="BL62" i="2"/>
  <c r="BL63" i="2" s="1"/>
  <c r="BU31" i="2"/>
  <c r="CO57" i="2"/>
  <c r="CS62" i="2"/>
  <c r="CS63" i="2" s="1"/>
  <c r="CS59" i="2"/>
  <c r="DT57" i="2"/>
  <c r="CX31" i="2"/>
  <c r="DB59" i="2"/>
  <c r="DB62" i="2"/>
  <c r="DK59" i="2"/>
  <c r="DK62" i="2"/>
  <c r="DT31" i="2"/>
  <c r="ER62" i="2"/>
  <c r="ER63" i="2" s="1"/>
  <c r="ER59" i="2"/>
  <c r="EW31" i="2"/>
  <c r="FA57" i="2"/>
  <c r="FS57" i="2" s="1"/>
  <c r="FJ59" i="2"/>
  <c r="FJ62" i="2"/>
  <c r="FS31" i="2"/>
  <c r="L32" i="2"/>
  <c r="AY32" i="2"/>
  <c r="CX32" i="2"/>
  <c r="EW32" i="2"/>
  <c r="L33" i="2"/>
  <c r="AY33" i="2"/>
  <c r="CX33" i="2"/>
  <c r="EW33" i="2"/>
  <c r="L34" i="2"/>
  <c r="AY34" i="2"/>
  <c r="CX34" i="2"/>
  <c r="EW34" i="2"/>
  <c r="L35" i="2"/>
  <c r="AY35" i="2"/>
  <c r="CX35" i="2"/>
  <c r="EW35" i="2"/>
  <c r="L36" i="2"/>
  <c r="AY36" i="2"/>
  <c r="CX36" i="2"/>
  <c r="EW36" i="2"/>
  <c r="L37" i="2"/>
  <c r="P38" i="2"/>
  <c r="AP38" i="2"/>
  <c r="AT38" i="2"/>
  <c r="AY37" i="2"/>
  <c r="BL38" i="2"/>
  <c r="BU37" i="2"/>
  <c r="CG37" i="2" s="1"/>
  <c r="CX37" i="2"/>
  <c r="DB38" i="2"/>
  <c r="EN38" i="2"/>
  <c r="ER38" i="2"/>
  <c r="EW37" i="2"/>
  <c r="FA38" i="2"/>
  <c r="FJ38" i="2"/>
  <c r="FS37" i="2"/>
  <c r="EQ38" i="2"/>
  <c r="BT39" i="2"/>
  <c r="BZ39" i="2" s="1"/>
  <c r="AR39" i="2"/>
  <c r="BS39" i="2" s="1"/>
  <c r="CE39" i="2" s="1"/>
  <c r="BG39" i="2"/>
  <c r="CN39" i="2"/>
  <c r="CX39" i="2"/>
  <c r="AH42" i="2"/>
  <c r="N42" i="2"/>
  <c r="AF42" i="2" s="1"/>
  <c r="AG42" i="2"/>
  <c r="AZ42" i="2"/>
  <c r="BI42" i="2" s="1"/>
  <c r="BG42" i="2" s="1"/>
  <c r="AO42" i="2"/>
  <c r="BR42" i="2"/>
  <c r="CD42" i="2" s="1"/>
  <c r="CQ42" i="2"/>
  <c r="DR42" i="2" s="1"/>
  <c r="DT42" i="2"/>
  <c r="EP42" i="2"/>
  <c r="FQ42" i="2" s="1"/>
  <c r="FR42" i="2"/>
  <c r="FX42" i="2" s="1"/>
  <c r="K44" i="2"/>
  <c r="AH44" i="2"/>
  <c r="CF44" i="2"/>
  <c r="DT44" i="2"/>
  <c r="CQ44" i="2"/>
  <c r="DR44" i="2" s="1"/>
  <c r="N45" i="2"/>
  <c r="AG45" i="2"/>
  <c r="CQ45" i="2"/>
  <c r="DR45" i="2" s="1"/>
  <c r="DT45" i="2"/>
  <c r="CE46" i="2"/>
  <c r="AE48" i="2"/>
  <c r="V48" i="2"/>
  <c r="T48" i="2"/>
  <c r="CE50" i="2"/>
  <c r="EP55" i="2"/>
  <c r="FQ55" i="2" s="1"/>
  <c r="FR55" i="2"/>
  <c r="B39" i="2"/>
  <c r="AC39" i="2" s="1"/>
  <c r="AL39" i="2" s="1"/>
  <c r="Z69" i="2"/>
  <c r="Z59" i="2"/>
  <c r="AD39" i="2"/>
  <c r="CC39" i="2" s="1"/>
  <c r="AX39" i="2"/>
  <c r="BP39" i="2" s="1"/>
  <c r="BR39" i="2"/>
  <c r="CA39" i="2" s="1"/>
  <c r="BV39" i="2"/>
  <c r="CT69" i="2"/>
  <c r="CT59" i="2"/>
  <c r="DU57" i="2"/>
  <c r="EP39" i="2"/>
  <c r="FQ39" i="2" s="1"/>
  <c r="FB69" i="2"/>
  <c r="FB59" i="2"/>
  <c r="B40" i="2"/>
  <c r="AO40" i="2"/>
  <c r="CN40" i="2"/>
  <c r="EM40" i="2"/>
  <c r="B41" i="2"/>
  <c r="AO41" i="2"/>
  <c r="CN41" i="2"/>
  <c r="EM41" i="2"/>
  <c r="B42" i="2"/>
  <c r="L42" i="2"/>
  <c r="AR42" i="2"/>
  <c r="BS42" i="2" s="1"/>
  <c r="AX42" i="2"/>
  <c r="EX42" i="2"/>
  <c r="FG42" i="2" s="1"/>
  <c r="B43" i="2"/>
  <c r="AO43" i="2"/>
  <c r="CN43" i="2"/>
  <c r="EM43" i="2"/>
  <c r="B44" i="2"/>
  <c r="AD44" i="2"/>
  <c r="CC44" i="2" s="1"/>
  <c r="AX44" i="2"/>
  <c r="BP44" i="2" s="1"/>
  <c r="BR44" i="2"/>
  <c r="CA44" i="2" s="1"/>
  <c r="AJ45" i="2"/>
  <c r="CI45" i="2" s="1"/>
  <c r="EH45" i="2" s="1"/>
  <c r="GG45" i="2" s="1"/>
  <c r="BT45" i="2"/>
  <c r="BZ45" i="2" s="1"/>
  <c r="CX45" i="2"/>
  <c r="CN45" i="2"/>
  <c r="FS45" i="2"/>
  <c r="EY45" i="2"/>
  <c r="K48" i="2"/>
  <c r="AH48" i="2"/>
  <c r="DT48" i="2"/>
  <c r="DZ48" i="2" s="1"/>
  <c r="CQ48" i="2"/>
  <c r="CZ48" i="2"/>
  <c r="DS48" i="2"/>
  <c r="EM48" i="2"/>
  <c r="EX48" i="2"/>
  <c r="FG48" i="2" s="1"/>
  <c r="FO48" i="2"/>
  <c r="FX48" i="2" s="1"/>
  <c r="FF48" i="2"/>
  <c r="EF50" i="2"/>
  <c r="CF51" i="2"/>
  <c r="BR52" i="2"/>
  <c r="CA52" i="2" s="1"/>
  <c r="AZ52" i="2"/>
  <c r="BI52" i="2" s="1"/>
  <c r="AO52" i="2"/>
  <c r="CY52" i="2"/>
  <c r="DH52" i="2" s="1"/>
  <c r="DF52" i="2" s="1"/>
  <c r="CN52" i="2"/>
  <c r="DQ52" i="2"/>
  <c r="CQ53" i="2"/>
  <c r="DR53" i="2" s="1"/>
  <c r="DS53" i="2"/>
  <c r="E54" i="2"/>
  <c r="AF54" i="2" s="1"/>
  <c r="AG54" i="2"/>
  <c r="DQ56" i="2"/>
  <c r="DH56" i="2"/>
  <c r="AU69" i="2"/>
  <c r="AU59" i="2"/>
  <c r="BV57" i="2"/>
  <c r="DC69" i="2"/>
  <c r="DC59" i="2"/>
  <c r="FK69" i="2"/>
  <c r="FK59" i="2"/>
  <c r="L40" i="2"/>
  <c r="AY40" i="2"/>
  <c r="CX40" i="2"/>
  <c r="EW40" i="2"/>
  <c r="L41" i="2"/>
  <c r="AY41" i="2"/>
  <c r="CX41" i="2"/>
  <c r="EW41" i="2"/>
  <c r="L43" i="2"/>
  <c r="AY43" i="2"/>
  <c r="CX43" i="2"/>
  <c r="EW43" i="2"/>
  <c r="DQ44" i="2"/>
  <c r="CA45" i="2"/>
  <c r="DH45" i="2"/>
  <c r="DQ45" i="2"/>
  <c r="CF46" i="2"/>
  <c r="BT48" i="2"/>
  <c r="BZ48" i="2" s="1"/>
  <c r="AR48" i="2"/>
  <c r="BS48" i="2" s="1"/>
  <c r="BG48" i="2"/>
  <c r="CN48" i="2"/>
  <c r="CX48" i="2"/>
  <c r="CG51" i="2"/>
  <c r="CG53" i="2"/>
  <c r="U56" i="2"/>
  <c r="T56" i="2" s="1"/>
  <c r="AD56" i="2"/>
  <c r="K56" i="2"/>
  <c r="H69" i="2"/>
  <c r="H59" i="2"/>
  <c r="AI57" i="2"/>
  <c r="BD69" i="2"/>
  <c r="BD59" i="2"/>
  <c r="DL69" i="2"/>
  <c r="DL59" i="2"/>
  <c r="M40" i="2"/>
  <c r="V40" i="2" s="1"/>
  <c r="AZ40" i="2"/>
  <c r="BI40" i="2" s="1"/>
  <c r="CY40" i="2"/>
  <c r="DH40" i="2" s="1"/>
  <c r="EX40" i="2"/>
  <c r="FG40" i="2" s="1"/>
  <c r="M41" i="2"/>
  <c r="V41" i="2" s="1"/>
  <c r="AZ41" i="2"/>
  <c r="BI41" i="2" s="1"/>
  <c r="CY41" i="2"/>
  <c r="DH41" i="2" s="1"/>
  <c r="EX41" i="2"/>
  <c r="FG41" i="2" s="1"/>
  <c r="M43" i="2"/>
  <c r="V43" i="2" s="1"/>
  <c r="AZ43" i="2"/>
  <c r="BI43" i="2" s="1"/>
  <c r="CY43" i="2"/>
  <c r="DH43" i="2" s="1"/>
  <c r="EX43" i="2"/>
  <c r="FG43" i="2" s="1"/>
  <c r="EX44" i="2"/>
  <c r="FG44" i="2" s="1"/>
  <c r="AE45" i="2"/>
  <c r="CD45" i="2" s="1"/>
  <c r="FF45" i="2"/>
  <c r="FO45" i="2"/>
  <c r="EF46" i="2"/>
  <c r="CF47" i="2"/>
  <c r="AF48" i="2"/>
  <c r="CH48" i="2"/>
  <c r="EG48" i="2" s="1"/>
  <c r="GF48" i="2" s="1"/>
  <c r="BP48" i="2"/>
  <c r="FS48" i="2"/>
  <c r="EY48" i="2"/>
  <c r="CF49" i="2"/>
  <c r="CG52" i="2"/>
  <c r="CZ54" i="2"/>
  <c r="DS54" i="2"/>
  <c r="N55" i="2"/>
  <c r="AG55" i="2"/>
  <c r="AR45" i="2"/>
  <c r="BS45" i="2" s="1"/>
  <c r="AX45" i="2"/>
  <c r="EX45" i="2"/>
  <c r="FG45" i="2" s="1"/>
  <c r="B46" i="2"/>
  <c r="AO46" i="2"/>
  <c r="CN46" i="2"/>
  <c r="EM46" i="2"/>
  <c r="B47" i="2"/>
  <c r="AO47" i="2"/>
  <c r="CN47" i="2"/>
  <c r="EM47" i="2"/>
  <c r="B48" i="2"/>
  <c r="AC48" i="2" s="1"/>
  <c r="AD48" i="2"/>
  <c r="CC48" i="2" s="1"/>
  <c r="AX48" i="2"/>
  <c r="BR48" i="2"/>
  <c r="CA48" i="2" s="1"/>
  <c r="EP48" i="2"/>
  <c r="B49" i="2"/>
  <c r="AO49" i="2"/>
  <c r="CN49" i="2"/>
  <c r="EM49" i="2"/>
  <c r="B50" i="2"/>
  <c r="AO50" i="2"/>
  <c r="CN50" i="2"/>
  <c r="EM50" i="2"/>
  <c r="B51" i="2"/>
  <c r="AO51" i="2"/>
  <c r="CN51" i="2"/>
  <c r="EM51" i="2"/>
  <c r="B52" i="2"/>
  <c r="AR52" i="2"/>
  <c r="AY52" i="2"/>
  <c r="BJ52" i="2"/>
  <c r="CQ52" i="2"/>
  <c r="DI52" i="2"/>
  <c r="CG54" i="2"/>
  <c r="DR54" i="2"/>
  <c r="AF55" i="2"/>
  <c r="L46" i="2"/>
  <c r="AY46" i="2"/>
  <c r="CX46" i="2"/>
  <c r="EW46" i="2"/>
  <c r="L47" i="2"/>
  <c r="AY47" i="2"/>
  <c r="CX47" i="2"/>
  <c r="EW47" i="2"/>
  <c r="L49" i="2"/>
  <c r="AY49" i="2"/>
  <c r="CX49" i="2"/>
  <c r="EW49" i="2"/>
  <c r="L50" i="2"/>
  <c r="AY50" i="2"/>
  <c r="CX50" i="2"/>
  <c r="EW50" i="2"/>
  <c r="L51" i="2"/>
  <c r="AY51" i="2"/>
  <c r="CX51" i="2"/>
  <c r="EW51" i="2"/>
  <c r="L52" i="2"/>
  <c r="DT52" i="2"/>
  <c r="DZ52" i="2" s="1"/>
  <c r="AE53" i="2"/>
  <c r="BS53" i="2"/>
  <c r="FQ53" i="2"/>
  <c r="CG55" i="2"/>
  <c r="DR55" i="2"/>
  <c r="E56" i="2"/>
  <c r="AF56" i="2" s="1"/>
  <c r="AG56" i="2"/>
  <c r="CQ56" i="2"/>
  <c r="DR56" i="2" s="1"/>
  <c r="DS56" i="2"/>
  <c r="EY56" i="2"/>
  <c r="FR56" i="2"/>
  <c r="U61" i="2"/>
  <c r="AD61" i="2" s="1"/>
  <c r="K61" i="2"/>
  <c r="M46" i="2"/>
  <c r="V46" i="2" s="1"/>
  <c r="AZ46" i="2"/>
  <c r="BI46" i="2" s="1"/>
  <c r="CY46" i="2"/>
  <c r="DH46" i="2" s="1"/>
  <c r="EX46" i="2"/>
  <c r="FG46" i="2" s="1"/>
  <c r="M47" i="2"/>
  <c r="V47" i="2" s="1"/>
  <c r="AZ47" i="2"/>
  <c r="BI47" i="2" s="1"/>
  <c r="CY47" i="2"/>
  <c r="DH47" i="2" s="1"/>
  <c r="EX47" i="2"/>
  <c r="FG47" i="2" s="1"/>
  <c r="M49" i="2"/>
  <c r="V49" i="2" s="1"/>
  <c r="AZ49" i="2"/>
  <c r="BI49" i="2" s="1"/>
  <c r="CY49" i="2"/>
  <c r="DH49" i="2" s="1"/>
  <c r="EX49" i="2"/>
  <c r="FG49" i="2" s="1"/>
  <c r="M50" i="2"/>
  <c r="V50" i="2" s="1"/>
  <c r="AZ50" i="2"/>
  <c r="BI50" i="2" s="1"/>
  <c r="CY50" i="2"/>
  <c r="DH50" i="2" s="1"/>
  <c r="EX50" i="2"/>
  <c r="FG50" i="2" s="1"/>
  <c r="M51" i="2"/>
  <c r="V51" i="2" s="1"/>
  <c r="AZ51" i="2"/>
  <c r="BI51" i="2" s="1"/>
  <c r="CY51" i="2"/>
  <c r="DH51" i="2" s="1"/>
  <c r="EX51" i="2"/>
  <c r="FG51" i="2" s="1"/>
  <c r="M52" i="2"/>
  <c r="V52" i="2" s="1"/>
  <c r="BA52" i="2"/>
  <c r="BT52" i="2"/>
  <c r="DP52" i="2"/>
  <c r="DY52" i="2" s="1"/>
  <c r="CZ52" i="2"/>
  <c r="FQ52" i="2"/>
  <c r="EX52" i="2"/>
  <c r="FG52" i="2" s="1"/>
  <c r="AF53" i="2"/>
  <c r="BT53" i="2"/>
  <c r="DQ53" i="2"/>
  <c r="DZ53" i="2" s="1"/>
  <c r="FR53" i="2"/>
  <c r="BS54" i="2"/>
  <c r="FQ54" i="2"/>
  <c r="DS55" i="2"/>
  <c r="AC56" i="2"/>
  <c r="CG56" i="2"/>
  <c r="CH56" i="2"/>
  <c r="EG56" i="2" s="1"/>
  <c r="GF56" i="2" s="1"/>
  <c r="EW52" i="2"/>
  <c r="L53" i="2"/>
  <c r="AY53" i="2"/>
  <c r="CX53" i="2"/>
  <c r="EW53" i="2"/>
  <c r="L54" i="2"/>
  <c r="AY54" i="2"/>
  <c r="CX54" i="2"/>
  <c r="EW54" i="2"/>
  <c r="L55" i="2"/>
  <c r="AY55" i="2"/>
  <c r="CX55" i="2"/>
  <c r="EW55" i="2"/>
  <c r="AE56" i="2"/>
  <c r="CD56" i="2" s="1"/>
  <c r="EC56" i="2" s="1"/>
  <c r="BA56" i="2"/>
  <c r="DZ56" i="2"/>
  <c r="FQ56" i="2"/>
  <c r="GD61" i="2"/>
  <c r="M53" i="2"/>
  <c r="V53" i="2" s="1"/>
  <c r="AZ53" i="2"/>
  <c r="BI53" i="2" s="1"/>
  <c r="CY53" i="2"/>
  <c r="DH53" i="2" s="1"/>
  <c r="EX53" i="2"/>
  <c r="FG53" i="2" s="1"/>
  <c r="M54" i="2"/>
  <c r="V54" i="2" s="1"/>
  <c r="AZ54" i="2"/>
  <c r="BI54" i="2" s="1"/>
  <c r="CY54" i="2"/>
  <c r="DH54" i="2" s="1"/>
  <c r="EX54" i="2"/>
  <c r="FG54" i="2" s="1"/>
  <c r="M55" i="2"/>
  <c r="V55" i="2" s="1"/>
  <c r="AZ55" i="2"/>
  <c r="BI55" i="2" s="1"/>
  <c r="CY55" i="2"/>
  <c r="DH55" i="2" s="1"/>
  <c r="EX55" i="2"/>
  <c r="FG55" i="2" s="1"/>
  <c r="GF60" i="2"/>
  <c r="CH61" i="2"/>
  <c r="EG61" i="2" s="1"/>
  <c r="GF61" i="2" s="1"/>
  <c r="CY61" i="2"/>
  <c r="DH61" i="2" s="1"/>
  <c r="EO61" i="2" s="1"/>
  <c r="AR56" i="2"/>
  <c r="AY56" i="2"/>
  <c r="BT56" i="2"/>
  <c r="K60" i="2"/>
  <c r="U60" i="2"/>
  <c r="AZ60" i="2"/>
  <c r="BI60" i="2" s="1"/>
  <c r="CP60" i="2" s="1"/>
  <c r="BR60" i="2"/>
  <c r="CA60" i="2" s="1"/>
  <c r="CX56" i="2"/>
  <c r="EW56" i="2"/>
  <c r="AE60" i="2"/>
  <c r="DR60" i="2"/>
  <c r="AF61" i="2"/>
  <c r="EX56" i="2"/>
  <c r="FG56" i="2" s="1"/>
  <c r="CE60" i="2"/>
  <c r="EF60" i="2"/>
  <c r="CF60" i="2"/>
  <c r="AE61" i="2"/>
  <c r="CG61" i="2"/>
  <c r="AN61" i="2"/>
  <c r="BR61" i="2"/>
  <c r="CA61" i="2" s="1"/>
  <c r="B60" i="2"/>
  <c r="AD60" i="2"/>
  <c r="B61" i="2"/>
  <c r="BS66" i="2"/>
  <c r="DR66" i="2"/>
  <c r="K68" i="2"/>
  <c r="T68" i="2" s="1"/>
  <c r="AO68" i="2" s="1"/>
  <c r="K67" i="2"/>
  <c r="FQ66" i="2"/>
  <c r="CE68" i="2"/>
  <c r="B66" i="2"/>
  <c r="AF66" i="2"/>
  <c r="CE67" i="2"/>
  <c r="AI66" i="2"/>
  <c r="CH67" i="2"/>
  <c r="FP47" i="3" l="1"/>
  <c r="FP48" i="3" s="1"/>
  <c r="DP65" i="3"/>
  <c r="DY65" i="3" s="1"/>
  <c r="AD57" i="3"/>
  <c r="BH67" i="3"/>
  <c r="BG67" i="3" s="1"/>
  <c r="BP67" i="3" s="1"/>
  <c r="BY67" i="3" s="1"/>
  <c r="AX67" i="3"/>
  <c r="EE66" i="3"/>
  <c r="U63" i="3"/>
  <c r="T63" i="3" s="1"/>
  <c r="K63" i="3"/>
  <c r="U61" i="3"/>
  <c r="T61" i="3" s="1"/>
  <c r="K61" i="3"/>
  <c r="DG58" i="3"/>
  <c r="DF58" i="3" s="1"/>
  <c r="CW58" i="3"/>
  <c r="AZ73" i="3"/>
  <c r="BI73" i="3" s="1"/>
  <c r="CP73" i="3" s="1"/>
  <c r="BR73" i="3"/>
  <c r="CA73" i="3" s="1"/>
  <c r="EE72" i="3"/>
  <c r="ED72" i="3"/>
  <c r="EF73" i="3"/>
  <c r="U68" i="3"/>
  <c r="K68" i="3"/>
  <c r="U67" i="3"/>
  <c r="T67" i="3" s="1"/>
  <c r="K67" i="3"/>
  <c r="U66" i="3"/>
  <c r="K66" i="3"/>
  <c r="T73" i="3"/>
  <c r="AC73" i="3" s="1"/>
  <c r="AP73" i="3"/>
  <c r="EF66" i="3"/>
  <c r="FF63" i="3"/>
  <c r="EV63" i="3"/>
  <c r="ED67" i="3"/>
  <c r="CE65" i="3"/>
  <c r="FF62" i="3"/>
  <c r="EV62" i="3"/>
  <c r="FF61" i="3"/>
  <c r="FE61" i="3" s="1"/>
  <c r="EV61" i="3"/>
  <c r="BH59" i="3"/>
  <c r="BG59" i="3" s="1"/>
  <c r="AX59" i="3"/>
  <c r="BH58" i="3"/>
  <c r="BG58" i="3" s="1"/>
  <c r="AX58" i="3"/>
  <c r="BH57" i="3"/>
  <c r="BG57" i="3" s="1"/>
  <c r="AX57" i="3"/>
  <c r="CF65" i="3"/>
  <c r="DQ62" i="3"/>
  <c r="DZ62" i="3" s="1"/>
  <c r="EF68" i="3"/>
  <c r="CM68" i="3"/>
  <c r="AE66" i="3"/>
  <c r="FO61" i="3"/>
  <c r="FX61" i="3" s="1"/>
  <c r="GE61" i="3"/>
  <c r="DQ58" i="3"/>
  <c r="DZ58" i="3" s="1"/>
  <c r="CG57" i="3"/>
  <c r="AN57" i="3"/>
  <c r="BH56" i="3"/>
  <c r="BG56" i="3" s="1"/>
  <c r="AX56" i="3"/>
  <c r="BH55" i="3"/>
  <c r="BG55" i="3" s="1"/>
  <c r="AX55" i="3"/>
  <c r="FF53" i="3"/>
  <c r="FE53" i="3" s="1"/>
  <c r="EV53" i="3"/>
  <c r="CA68" i="3"/>
  <c r="AD67" i="3"/>
  <c r="DQ61" i="3"/>
  <c r="DZ61" i="3" s="1"/>
  <c r="DP58" i="3"/>
  <c r="EF62" i="3"/>
  <c r="AE58" i="3"/>
  <c r="DQ53" i="3"/>
  <c r="DZ53" i="3" s="1"/>
  <c r="EC60" i="3"/>
  <c r="GB60" i="3" s="1"/>
  <c r="DY58" i="3"/>
  <c r="FP55" i="3"/>
  <c r="FY55" i="3" s="1"/>
  <c r="GE55" i="3"/>
  <c r="BI51" i="3"/>
  <c r="BR51" i="3" s="1"/>
  <c r="CA51" i="3" s="1"/>
  <c r="DH47" i="3"/>
  <c r="CY48" i="3"/>
  <c r="DQ47" i="3"/>
  <c r="CF60" i="3"/>
  <c r="DQ56" i="3"/>
  <c r="DZ56" i="3" s="1"/>
  <c r="AE53" i="3"/>
  <c r="U52" i="3"/>
  <c r="T52" i="3" s="1"/>
  <c r="K52" i="3"/>
  <c r="U51" i="3"/>
  <c r="T51" i="3" s="1"/>
  <c r="K51" i="3"/>
  <c r="AD51" i="3"/>
  <c r="U50" i="3"/>
  <c r="K50" i="3"/>
  <c r="FS48" i="3"/>
  <c r="FY48" i="3" s="1"/>
  <c r="BH46" i="3"/>
  <c r="BG46" i="3" s="1"/>
  <c r="AX46" i="3"/>
  <c r="BP46" i="3" s="1"/>
  <c r="BY46" i="3" s="1"/>
  <c r="BQ46" i="3"/>
  <c r="BZ46" i="3" s="1"/>
  <c r="DQ51" i="3"/>
  <c r="DZ51" i="3" s="1"/>
  <c r="FP50" i="3"/>
  <c r="FY50" i="3" s="1"/>
  <c r="AD50" i="3"/>
  <c r="CT81" i="3"/>
  <c r="DR47" i="3"/>
  <c r="CQ48" i="3"/>
  <c r="AG48" i="3"/>
  <c r="CF47" i="3"/>
  <c r="U46" i="3"/>
  <c r="T46" i="3" s="1"/>
  <c r="K46" i="3"/>
  <c r="DG44" i="3"/>
  <c r="DF44" i="3" s="1"/>
  <c r="CW44" i="3"/>
  <c r="DO44" i="3" s="1"/>
  <c r="DP44" i="3"/>
  <c r="DY44" i="3" s="1"/>
  <c r="DG42" i="3"/>
  <c r="DF42" i="3" s="1"/>
  <c r="CW42" i="3"/>
  <c r="EW69" i="3"/>
  <c r="FF41" i="3"/>
  <c r="EV41" i="3"/>
  <c r="BL76" i="3"/>
  <c r="BL75" i="3"/>
  <c r="AT74" i="3"/>
  <c r="AT71" i="3"/>
  <c r="AR69" i="3"/>
  <c r="Y75" i="3"/>
  <c r="Y76" i="3" s="1"/>
  <c r="Y77" i="3" s="1"/>
  <c r="AH74" i="3"/>
  <c r="G75" i="3"/>
  <c r="EE25" i="3"/>
  <c r="BR67" i="3"/>
  <c r="CA67" i="3" s="1"/>
  <c r="BH49" i="3"/>
  <c r="BG49" i="3" s="1"/>
  <c r="AX49" i="3"/>
  <c r="EZ74" i="3"/>
  <c r="EY69" i="3"/>
  <c r="AG69" i="3"/>
  <c r="CF41" i="3"/>
  <c r="CN25" i="3"/>
  <c r="EM29" i="3"/>
  <c r="FN29" i="3" s="1"/>
  <c r="FW29" i="3" s="1"/>
  <c r="FO29" i="3"/>
  <c r="FX29" i="3" s="1"/>
  <c r="EG69" i="3"/>
  <c r="BB13" i="3"/>
  <c r="BA12" i="3"/>
  <c r="BA13" i="3" s="1"/>
  <c r="ED80" i="3"/>
  <c r="AO79" i="3"/>
  <c r="T78" i="3"/>
  <c r="AC79" i="3"/>
  <c r="AN73" i="3"/>
  <c r="CD73" i="3"/>
  <c r="CE78" i="3"/>
  <c r="ED79" i="3"/>
  <c r="U72" i="3"/>
  <c r="K72" i="3"/>
  <c r="FF68" i="3"/>
  <c r="FE68" i="3" s="1"/>
  <c r="EV68" i="3"/>
  <c r="FN68" i="3" s="1"/>
  <c r="FW68" i="3" s="1"/>
  <c r="FF66" i="3"/>
  <c r="FE66" i="3" s="1"/>
  <c r="EV66" i="3"/>
  <c r="FF65" i="3"/>
  <c r="FE65" i="3" s="1"/>
  <c r="EV65" i="3"/>
  <c r="FN65" i="3" s="1"/>
  <c r="FW65" i="3" s="1"/>
  <c r="EE67" i="3"/>
  <c r="FP64" i="3"/>
  <c r="FY64" i="3" s="1"/>
  <c r="U58" i="3"/>
  <c r="T58" i="3" s="1"/>
  <c r="K58" i="3"/>
  <c r="AC58" i="3" s="1"/>
  <c r="ED66" i="3"/>
  <c r="EE64" i="3"/>
  <c r="GE58" i="3"/>
  <c r="CD57" i="3"/>
  <c r="AD63" i="3"/>
  <c r="AD61" i="3"/>
  <c r="U56" i="3"/>
  <c r="T56" i="3" s="1"/>
  <c r="K56" i="3"/>
  <c r="U55" i="3"/>
  <c r="T55" i="3" s="1"/>
  <c r="K55" i="3"/>
  <c r="DG53" i="3"/>
  <c r="DF53" i="3" s="1"/>
  <c r="CW53" i="3"/>
  <c r="CD67" i="3"/>
  <c r="EC67" i="3" s="1"/>
  <c r="GB67" i="3" s="1"/>
  <c r="EF60" i="3"/>
  <c r="CM60" i="3"/>
  <c r="DQ59" i="3"/>
  <c r="DZ59" i="3" s="1"/>
  <c r="AE55" i="3"/>
  <c r="ES81" i="3"/>
  <c r="CE59" i="3"/>
  <c r="ED57" i="3"/>
  <c r="EE56" i="3"/>
  <c r="CE54" i="3"/>
  <c r="AL54" i="3"/>
  <c r="CE53" i="3"/>
  <c r="V52" i="3"/>
  <c r="AE52" i="3"/>
  <c r="V50" i="3"/>
  <c r="AE50" i="3"/>
  <c r="AZ48" i="3"/>
  <c r="BI47" i="3"/>
  <c r="BI48" i="3" s="1"/>
  <c r="DH46" i="3"/>
  <c r="DQ46" i="3" s="1"/>
  <c r="DZ46" i="3" s="1"/>
  <c r="EE55" i="3"/>
  <c r="FF52" i="3"/>
  <c r="FE52" i="3" s="1"/>
  <c r="EV52" i="3"/>
  <c r="FF51" i="3"/>
  <c r="EV51" i="3"/>
  <c r="FO51" i="3"/>
  <c r="FX51" i="3" s="1"/>
  <c r="FF50" i="3"/>
  <c r="FE50" i="3" s="1"/>
  <c r="EV50" i="3"/>
  <c r="FN50" i="3" s="1"/>
  <c r="FO50" i="3"/>
  <c r="DG47" i="3"/>
  <c r="CX48" i="3"/>
  <c r="CW47" i="3"/>
  <c r="L48" i="3"/>
  <c r="U47" i="3"/>
  <c r="K47" i="3"/>
  <c r="ED56" i="3"/>
  <c r="EF53" i="3"/>
  <c r="CF51" i="3"/>
  <c r="DY50" i="3"/>
  <c r="EF46" i="3"/>
  <c r="BH44" i="3"/>
  <c r="BG44" i="3" s="1"/>
  <c r="AX44" i="3"/>
  <c r="BP44" i="3" s="1"/>
  <c r="BH42" i="3"/>
  <c r="BG42" i="3" s="1"/>
  <c r="AX42" i="3"/>
  <c r="BQ42" i="3"/>
  <c r="BZ42" i="3" s="1"/>
  <c r="FJ74" i="3"/>
  <c r="FJ71" i="3"/>
  <c r="DK75" i="3"/>
  <c r="DK76" i="3" s="1"/>
  <c r="DK77" i="3" s="1"/>
  <c r="CS75" i="3"/>
  <c r="BU69" i="3"/>
  <c r="AO69" i="3"/>
  <c r="B81" i="3"/>
  <c r="B71" i="3"/>
  <c r="DF33" i="3"/>
  <c r="DG24" i="3"/>
  <c r="EF50" i="3"/>
  <c r="EP81" i="3"/>
  <c r="BT69" i="3"/>
  <c r="BB74" i="3"/>
  <c r="BA69" i="3"/>
  <c r="BN70" i="3"/>
  <c r="BM70" i="3" s="1"/>
  <c r="BM71" i="3" s="1"/>
  <c r="BN12" i="3"/>
  <c r="BN13" i="3" s="1"/>
  <c r="BN32" i="3"/>
  <c r="CA9" i="3"/>
  <c r="BP80" i="3"/>
  <c r="BY80" i="3" s="1"/>
  <c r="AX80" i="3"/>
  <c r="BG80" i="3" s="1"/>
  <c r="CN80" i="3" s="1"/>
  <c r="CY72" i="3"/>
  <c r="DH72" i="3" s="1"/>
  <c r="EO72" i="3" s="1"/>
  <c r="DQ72" i="3"/>
  <c r="DZ72" i="3" s="1"/>
  <c r="EE73" i="3"/>
  <c r="CE73" i="3"/>
  <c r="FF67" i="3"/>
  <c r="FE67" i="3" s="1"/>
  <c r="EV67" i="3"/>
  <c r="AC67" i="3"/>
  <c r="BH65" i="3"/>
  <c r="BG65" i="3" s="1"/>
  <c r="AX65" i="3"/>
  <c r="BP65" i="3" s="1"/>
  <c r="DG63" i="3"/>
  <c r="DF63" i="3" s="1"/>
  <c r="DO63" i="3" s="1"/>
  <c r="DX63" i="3" s="1"/>
  <c r="CW63" i="3"/>
  <c r="DG62" i="3"/>
  <c r="DF62" i="3" s="1"/>
  <c r="CW62" i="3"/>
  <c r="DO62" i="3" s="1"/>
  <c r="DX62" i="3" s="1"/>
  <c r="DG61" i="3"/>
  <c r="DF61" i="3" s="1"/>
  <c r="CW61" i="3"/>
  <c r="DO61" i="3" s="1"/>
  <c r="DX61" i="3" s="1"/>
  <c r="U59" i="3"/>
  <c r="T59" i="3" s="1"/>
  <c r="K59" i="3"/>
  <c r="AC59" i="3" s="1"/>
  <c r="EE54" i="3"/>
  <c r="AC80" i="3"/>
  <c r="K78" i="3"/>
  <c r="GF73" i="3"/>
  <c r="BR72" i="3"/>
  <c r="AD72" i="3"/>
  <c r="DG68" i="3"/>
  <c r="DF68" i="3" s="1"/>
  <c r="CW68" i="3"/>
  <c r="DO68" i="3" s="1"/>
  <c r="DX68" i="3" s="1"/>
  <c r="DG67" i="3"/>
  <c r="DF67" i="3" s="1"/>
  <c r="CW67" i="3"/>
  <c r="DO67" i="3" s="1"/>
  <c r="DX67" i="3" s="1"/>
  <c r="DG66" i="3"/>
  <c r="CW66" i="3"/>
  <c r="DG65" i="3"/>
  <c r="DF65" i="3" s="1"/>
  <c r="CW65" i="3"/>
  <c r="DO65" i="3" s="1"/>
  <c r="DX65" i="3" s="1"/>
  <c r="FN66" i="3"/>
  <c r="FW66" i="3" s="1"/>
  <c r="U65" i="3"/>
  <c r="T65" i="3" s="1"/>
  <c r="K65" i="3"/>
  <c r="AC65" i="3" s="1"/>
  <c r="CB65" i="3" s="1"/>
  <c r="ED68" i="3"/>
  <c r="BH64" i="3"/>
  <c r="BG64" i="3" s="1"/>
  <c r="AX64" i="3"/>
  <c r="DP68" i="3"/>
  <c r="DY68" i="3" s="1"/>
  <c r="BP64" i="3"/>
  <c r="BH63" i="3"/>
  <c r="AX63" i="3"/>
  <c r="BH62" i="3"/>
  <c r="BG62" i="3" s="1"/>
  <c r="AX62" i="3"/>
  <c r="BP62" i="3" s="1"/>
  <c r="BY62" i="3" s="1"/>
  <c r="BH61" i="3"/>
  <c r="AX61" i="3"/>
  <c r="FF59" i="3"/>
  <c r="FE59" i="3" s="1"/>
  <c r="EV59" i="3"/>
  <c r="FN59" i="3" s="1"/>
  <c r="FW59" i="3" s="1"/>
  <c r="FF58" i="3"/>
  <c r="FE58" i="3" s="1"/>
  <c r="EV58" i="3"/>
  <c r="FN58" i="3" s="1"/>
  <c r="FW58" i="3" s="1"/>
  <c r="FF57" i="3"/>
  <c r="EV57" i="3"/>
  <c r="CW64" i="3"/>
  <c r="DG64" i="3"/>
  <c r="DF64" i="3" s="1"/>
  <c r="BR63" i="3"/>
  <c r="BR61" i="3"/>
  <c r="CA61" i="3" s="1"/>
  <c r="FO58" i="3"/>
  <c r="FX58" i="3" s="1"/>
  <c r="AD58" i="3"/>
  <c r="FP67" i="3"/>
  <c r="FY67" i="3" s="1"/>
  <c r="BR65" i="3"/>
  <c r="DP62" i="3"/>
  <c r="DY62" i="3" s="1"/>
  <c r="FY60" i="3"/>
  <c r="CJ59" i="3"/>
  <c r="EI59" i="3" s="1"/>
  <c r="GH59" i="3" s="1"/>
  <c r="BR57" i="3"/>
  <c r="CA57" i="3" s="1"/>
  <c r="FF56" i="3"/>
  <c r="EV56" i="3"/>
  <c r="FF55" i="3"/>
  <c r="EV55" i="3"/>
  <c r="BH53" i="3"/>
  <c r="BG53" i="3" s="1"/>
  <c r="AX53" i="3"/>
  <c r="BP53" i="3" s="1"/>
  <c r="BY53" i="3" s="1"/>
  <c r="BQ53" i="3"/>
  <c r="AN67" i="3"/>
  <c r="BQ64" i="3"/>
  <c r="BR62" i="3"/>
  <c r="CA62" i="3" s="1"/>
  <c r="CB60" i="3"/>
  <c r="BQ59" i="3"/>
  <c r="BZ59" i="3" s="1"/>
  <c r="DP61" i="3"/>
  <c r="DY61" i="3" s="1"/>
  <c r="CF58" i="3"/>
  <c r="FP56" i="3"/>
  <c r="FY56" i="3" s="1"/>
  <c r="GE56" i="3"/>
  <c r="AE64" i="3"/>
  <c r="EE61" i="3"/>
  <c r="CF59" i="3"/>
  <c r="FG51" i="3"/>
  <c r="FP51" i="3" s="1"/>
  <c r="FY51" i="3" s="1"/>
  <c r="BQ62" i="3"/>
  <c r="BZ62" i="3" s="1"/>
  <c r="FP58" i="3"/>
  <c r="FY58" i="3" s="1"/>
  <c r="FP53" i="3"/>
  <c r="FY53" i="3" s="1"/>
  <c r="DG52" i="3"/>
  <c r="CW52" i="3"/>
  <c r="DG51" i="3"/>
  <c r="CW51" i="3"/>
  <c r="DG50" i="3"/>
  <c r="CW50" i="3"/>
  <c r="DP50" i="3"/>
  <c r="EW48" i="3"/>
  <c r="FF47" i="3"/>
  <c r="EV47" i="3"/>
  <c r="AY48" i="3"/>
  <c r="BH47" i="3"/>
  <c r="AX47" i="3"/>
  <c r="FF46" i="3"/>
  <c r="FE46" i="3" s="1"/>
  <c r="EV46" i="3"/>
  <c r="FN46" i="3" s="1"/>
  <c r="FW46" i="3" s="1"/>
  <c r="FP52" i="3"/>
  <c r="FY52" i="3" s="1"/>
  <c r="AD49" i="3"/>
  <c r="CC49" i="3" s="1"/>
  <c r="EB49" i="3" s="1"/>
  <c r="GA49" i="3" s="1"/>
  <c r="FR48" i="3"/>
  <c r="AD46" i="3"/>
  <c r="U44" i="3"/>
  <c r="T44" i="3" s="1"/>
  <c r="K44" i="3"/>
  <c r="AC44" i="3" s="1"/>
  <c r="CB44" i="3" s="1"/>
  <c r="EA44" i="3" s="1"/>
  <c r="AD44" i="3"/>
  <c r="U42" i="3"/>
  <c r="T42" i="3" s="1"/>
  <c r="K42" i="3"/>
  <c r="FA75" i="3"/>
  <c r="FA76" i="3" s="1"/>
  <c r="FA77" i="3" s="1"/>
  <c r="FS74" i="3"/>
  <c r="ER75" i="3"/>
  <c r="DT69" i="3"/>
  <c r="DB74" i="3"/>
  <c r="DB71" i="3"/>
  <c r="BC76" i="3"/>
  <c r="BC77" i="3" s="1"/>
  <c r="BC75" i="3"/>
  <c r="AH69" i="3"/>
  <c r="CG41" i="3"/>
  <c r="L69" i="3"/>
  <c r="U41" i="3"/>
  <c r="K41" i="3"/>
  <c r="DJ75" i="3"/>
  <c r="DI75" i="3" s="1"/>
  <c r="DJ32" i="3"/>
  <c r="DI31" i="3"/>
  <c r="DP67" i="3"/>
  <c r="DY67" i="3" s="1"/>
  <c r="BQ49" i="3"/>
  <c r="BZ49" i="3" s="1"/>
  <c r="FR69" i="3"/>
  <c r="N81" i="3"/>
  <c r="BH68" i="3"/>
  <c r="BG68" i="3" s="1"/>
  <c r="BP68" i="3" s="1"/>
  <c r="BY68" i="3" s="1"/>
  <c r="AX68" i="3"/>
  <c r="BH66" i="3"/>
  <c r="BG66" i="3" s="1"/>
  <c r="AX66" i="3"/>
  <c r="FN67" i="3"/>
  <c r="FW67" i="3" s="1"/>
  <c r="FF64" i="3"/>
  <c r="FE64" i="3" s="1"/>
  <c r="EV64" i="3"/>
  <c r="FN64" i="3" s="1"/>
  <c r="FW64" i="3" s="1"/>
  <c r="U64" i="3"/>
  <c r="T64" i="3" s="1"/>
  <c r="K64" i="3"/>
  <c r="AC64" i="3" s="1"/>
  <c r="U62" i="3"/>
  <c r="T62" i="3" s="1"/>
  <c r="K62" i="3"/>
  <c r="AC62" i="3" s="1"/>
  <c r="CB62" i="3" s="1"/>
  <c r="EA62" i="3" s="1"/>
  <c r="DG59" i="3"/>
  <c r="DF59" i="3" s="1"/>
  <c r="CW59" i="3"/>
  <c r="DG57" i="3"/>
  <c r="DF57" i="3" s="1"/>
  <c r="CW57" i="3"/>
  <c r="AE63" i="3"/>
  <c r="AE61" i="3"/>
  <c r="BY60" i="3"/>
  <c r="CD65" i="3"/>
  <c r="EC65" i="3" s="1"/>
  <c r="GB65" i="3" s="1"/>
  <c r="CE62" i="3"/>
  <c r="AE59" i="3"/>
  <c r="K57" i="3"/>
  <c r="AC57" i="3" s="1"/>
  <c r="U57" i="3"/>
  <c r="T57" i="3" s="1"/>
  <c r="DG56" i="3"/>
  <c r="DF56" i="3" s="1"/>
  <c r="CW56" i="3"/>
  <c r="DG55" i="3"/>
  <c r="DF55" i="3" s="1"/>
  <c r="CW55" i="3"/>
  <c r="DO55" i="3" s="1"/>
  <c r="DX55" i="3" s="1"/>
  <c r="EE68" i="3"/>
  <c r="EF67" i="3"/>
  <c r="BQ65" i="3"/>
  <c r="AE62" i="3"/>
  <c r="CE60" i="3"/>
  <c r="AL60" i="3"/>
  <c r="AD59" i="3"/>
  <c r="ED61" i="3"/>
  <c r="AL58" i="3"/>
  <c r="CE58" i="3"/>
  <c r="EE57" i="3"/>
  <c r="AD56" i="3"/>
  <c r="CD54" i="3"/>
  <c r="EC54" i="3" s="1"/>
  <c r="AN54" i="3"/>
  <c r="EF65" i="3"/>
  <c r="CF62" i="3"/>
  <c r="DG54" i="3"/>
  <c r="CW54" i="3"/>
  <c r="DH52" i="3"/>
  <c r="DQ52" i="3" s="1"/>
  <c r="DZ52" i="3" s="1"/>
  <c r="DH50" i="3"/>
  <c r="DQ50" i="3" s="1"/>
  <c r="DZ50" i="3" s="1"/>
  <c r="FG47" i="3"/>
  <c r="FG48" i="3" s="1"/>
  <c r="EX48" i="3"/>
  <c r="M48" i="3"/>
  <c r="V47" i="3"/>
  <c r="V48" i="3" s="1"/>
  <c r="EF64" i="3"/>
  <c r="ED63" i="3"/>
  <c r="AM60" i="3"/>
  <c r="BH52" i="3"/>
  <c r="BG52" i="3" s="1"/>
  <c r="AX52" i="3"/>
  <c r="BH51" i="3"/>
  <c r="BG51" i="3" s="1"/>
  <c r="AX51" i="3"/>
  <c r="BH50" i="3"/>
  <c r="BG50" i="3" s="1"/>
  <c r="AX50" i="3"/>
  <c r="BP50" i="3" s="1"/>
  <c r="DZ47" i="3"/>
  <c r="DT48" i="3"/>
  <c r="CG47" i="3"/>
  <c r="AH48" i="3"/>
  <c r="DG46" i="3"/>
  <c r="CW46" i="3"/>
  <c r="DG60" i="3"/>
  <c r="CW60" i="3"/>
  <c r="DQ57" i="3"/>
  <c r="DZ57" i="3" s="1"/>
  <c r="DQ55" i="3"/>
  <c r="DZ55" i="3" s="1"/>
  <c r="BZ53" i="3"/>
  <c r="CE51" i="3"/>
  <c r="FF44" i="3"/>
  <c r="FE44" i="3" s="1"/>
  <c r="EV44" i="3"/>
  <c r="FN44" i="3" s="1"/>
  <c r="FW44" i="3" s="1"/>
  <c r="FF42" i="3"/>
  <c r="EV42" i="3"/>
  <c r="FO42" i="3"/>
  <c r="FX42" i="3" s="1"/>
  <c r="FS69" i="3"/>
  <c r="CX69" i="3"/>
  <c r="DG41" i="3"/>
  <c r="CW41" i="3"/>
  <c r="AY69" i="3"/>
  <c r="BH41" i="3"/>
  <c r="AX41" i="3"/>
  <c r="EI27" i="3"/>
  <c r="CJ36" i="3"/>
  <c r="AE56" i="3"/>
  <c r="FG54" i="3"/>
  <c r="FE54" i="3" s="1"/>
  <c r="FN54" i="3" s="1"/>
  <c r="FW54" i="3" s="1"/>
  <c r="FP54" i="3"/>
  <c r="FY54" i="3" s="1"/>
  <c r="AE51" i="3"/>
  <c r="AF48" i="3"/>
  <c r="DS69" i="3"/>
  <c r="DA71" i="3"/>
  <c r="DA74" i="3"/>
  <c r="CZ69" i="3"/>
  <c r="O76" i="3"/>
  <c r="N74" i="3"/>
  <c r="O75" i="3"/>
  <c r="N75" i="3" s="1"/>
  <c r="FL70" i="3"/>
  <c r="FK70" i="3" s="1"/>
  <c r="FK71" i="3" s="1"/>
  <c r="FL12" i="3"/>
  <c r="FL13" i="3" s="1"/>
  <c r="DD70" i="3"/>
  <c r="DC70" i="3" s="1"/>
  <c r="DC71" i="3" s="1"/>
  <c r="DD12" i="3"/>
  <c r="DD13" i="3" s="1"/>
  <c r="AV70" i="3"/>
  <c r="AU70" i="3" s="1"/>
  <c r="AU71" i="3" s="1"/>
  <c r="AV12" i="3"/>
  <c r="AV13" i="3" s="1"/>
  <c r="DJ13" i="3"/>
  <c r="BP49" i="3"/>
  <c r="CB49" i="3" s="1"/>
  <c r="DI81" i="3"/>
  <c r="CR74" i="3"/>
  <c r="CQ69" i="3"/>
  <c r="BJ74" i="3"/>
  <c r="BT74" i="3"/>
  <c r="E74" i="3"/>
  <c r="AG74" i="3"/>
  <c r="BS47" i="3"/>
  <c r="AR48" i="3"/>
  <c r="FF45" i="3"/>
  <c r="FE45" i="3" s="1"/>
  <c r="EV45" i="3"/>
  <c r="CE45" i="3"/>
  <c r="AL44" i="3"/>
  <c r="CE44" i="3"/>
  <c r="DF35" i="3"/>
  <c r="DG29" i="3"/>
  <c r="FX50" i="3"/>
  <c r="FI32" i="3"/>
  <c r="FH31" i="3"/>
  <c r="FH32" i="3" s="1"/>
  <c r="AZ32" i="3"/>
  <c r="DM61" i="3"/>
  <c r="DM60" i="3" s="1"/>
  <c r="DN60" i="3"/>
  <c r="BE47" i="3"/>
  <c r="BE48" i="3" s="1"/>
  <c r="BF48" i="3"/>
  <c r="I44" i="3"/>
  <c r="AJ44" i="3" s="1"/>
  <c r="I57" i="3"/>
  <c r="AK57" i="3"/>
  <c r="I52" i="3"/>
  <c r="AK52" i="3"/>
  <c r="I65" i="3"/>
  <c r="I66" i="3"/>
  <c r="ED64" i="3"/>
  <c r="AM50" i="3"/>
  <c r="CF50" i="3"/>
  <c r="BH45" i="3"/>
  <c r="BG45" i="3" s="1"/>
  <c r="AX45" i="3"/>
  <c r="AE44" i="3"/>
  <c r="CW43" i="3"/>
  <c r="CD43" i="3"/>
  <c r="EC43" i="3" s="1"/>
  <c r="GB43" i="3" s="1"/>
  <c r="EF42" i="3"/>
  <c r="CM42" i="3"/>
  <c r="ES32" i="3"/>
  <c r="FT31" i="3"/>
  <c r="FT32" i="3" s="1"/>
  <c r="BS28" i="3"/>
  <c r="FY36" i="3"/>
  <c r="CH27" i="3"/>
  <c r="FX19" i="3"/>
  <c r="FW19" i="3" s="1"/>
  <c r="FU16" i="3"/>
  <c r="FU14" i="3" s="1"/>
  <c r="FU70" i="3" s="1"/>
  <c r="FT70" i="3" s="1"/>
  <c r="DE48" i="3"/>
  <c r="DD47" i="3"/>
  <c r="DD48" i="3" s="1"/>
  <c r="BX42" i="3"/>
  <c r="AV42" i="3"/>
  <c r="AV55" i="3"/>
  <c r="AW54" i="3"/>
  <c r="AV51" i="3"/>
  <c r="AV57" i="3"/>
  <c r="AV64" i="3"/>
  <c r="DZ43" i="3"/>
  <c r="P76" i="3"/>
  <c r="P77" i="3" s="1"/>
  <c r="ED46" i="3"/>
  <c r="CA45" i="3"/>
  <c r="FP44" i="3"/>
  <c r="FY44" i="3" s="1"/>
  <c r="GD42" i="3"/>
  <c r="CP74" i="3"/>
  <c r="U34" i="3"/>
  <c r="BH34" i="3"/>
  <c r="BG34" i="3" s="1"/>
  <c r="AP34" i="3"/>
  <c r="B34" i="3"/>
  <c r="L34" i="3"/>
  <c r="K34" i="3" s="1"/>
  <c r="AY34" i="3"/>
  <c r="CN29" i="3"/>
  <c r="DP29" i="3"/>
  <c r="DY29" i="3" s="1"/>
  <c r="CO28" i="3"/>
  <c r="GD29" i="3"/>
  <c r="BK35" i="3"/>
  <c r="AY24" i="3"/>
  <c r="B24" i="3"/>
  <c r="AD24" i="3"/>
  <c r="AN16" i="3"/>
  <c r="AF36" i="3"/>
  <c r="CG16" i="3"/>
  <c r="EN14" i="3"/>
  <c r="EN24" i="3"/>
  <c r="FO15" i="3"/>
  <c r="EM15" i="3"/>
  <c r="DQ15" i="3"/>
  <c r="CP14" i="3"/>
  <c r="AD15" i="3"/>
  <c r="L14" i="3"/>
  <c r="L25" i="3"/>
  <c r="K25" i="3" s="1"/>
  <c r="L24" i="3"/>
  <c r="K15" i="3"/>
  <c r="FZ10" i="3"/>
  <c r="AX10" i="3"/>
  <c r="FO8" i="3"/>
  <c r="FX8" i="3" s="1"/>
  <c r="EM8" i="3"/>
  <c r="EN11" i="3"/>
  <c r="L11" i="3"/>
  <c r="K8" i="3"/>
  <c r="EF51" i="3"/>
  <c r="CW49" i="3"/>
  <c r="DO49" i="3" s="1"/>
  <c r="DX49" i="3" s="1"/>
  <c r="CW45" i="3"/>
  <c r="DO45" i="3" s="1"/>
  <c r="CD45" i="3"/>
  <c r="EX69" i="3"/>
  <c r="FG41" i="3"/>
  <c r="BR31" i="3"/>
  <c r="CA31" i="3" s="1"/>
  <c r="AQ32" i="3"/>
  <c r="FY18" i="3"/>
  <c r="FS17" i="3"/>
  <c r="FS14" i="3" s="1"/>
  <c r="BL70" i="3"/>
  <c r="BL71" i="3" s="1"/>
  <c r="BL12" i="3"/>
  <c r="BL13" i="3" s="1"/>
  <c r="CY32" i="3"/>
  <c r="CN15" i="3"/>
  <c r="U70" i="3"/>
  <c r="T70" i="3" s="1"/>
  <c r="T14" i="3"/>
  <c r="CG31" i="3"/>
  <c r="CA27" i="3"/>
  <c r="CQ34" i="3"/>
  <c r="AB48" i="3"/>
  <c r="AA47" i="3"/>
  <c r="AA48" i="3" s="1"/>
  <c r="FN36" i="3"/>
  <c r="FW27" i="3"/>
  <c r="CR70" i="3"/>
  <c r="CQ70" i="3" s="1"/>
  <c r="CQ14" i="3"/>
  <c r="C25" i="3"/>
  <c r="C31" i="3" s="1"/>
  <c r="S44" i="3"/>
  <c r="R44" i="3" s="1"/>
  <c r="S53" i="3"/>
  <c r="R53" i="3" s="1"/>
  <c r="S51" i="3"/>
  <c r="R51" i="3" s="1"/>
  <c r="S57" i="3"/>
  <c r="R57" i="3" s="1"/>
  <c r="S67" i="3"/>
  <c r="R67" i="3" s="1"/>
  <c r="BE35" i="3"/>
  <c r="FW18" i="3"/>
  <c r="EW28" i="3"/>
  <c r="EV28" i="3" s="1"/>
  <c r="CG18" i="3"/>
  <c r="AH17" i="3"/>
  <c r="FC55" i="3"/>
  <c r="FC54" i="3" s="1"/>
  <c r="FD54" i="3"/>
  <c r="DH27" i="3"/>
  <c r="EU42" i="3"/>
  <c r="EU55" i="3"/>
  <c r="EU51" i="3"/>
  <c r="EU57" i="3"/>
  <c r="EU65" i="3"/>
  <c r="FR35" i="3"/>
  <c r="EL24" i="3"/>
  <c r="GE24" i="3"/>
  <c r="GK24" i="3" s="1"/>
  <c r="DI17" i="3"/>
  <c r="DI35" i="3" s="1"/>
  <c r="CB16" i="3"/>
  <c r="ET14" i="3"/>
  <c r="BW34" i="3"/>
  <c r="BO42" i="3"/>
  <c r="BN42" i="3" s="1"/>
  <c r="BO57" i="3"/>
  <c r="BN57" i="3" s="1"/>
  <c r="BO52" i="3"/>
  <c r="BN52" i="3" s="1"/>
  <c r="BO63" i="3"/>
  <c r="BN63" i="3" s="1"/>
  <c r="BO65" i="3"/>
  <c r="BN65" i="3" s="1"/>
  <c r="GE15" i="3"/>
  <c r="FR10" i="3"/>
  <c r="FQ9" i="3"/>
  <c r="DZ9" i="3"/>
  <c r="DT10" i="3"/>
  <c r="CO12" i="3"/>
  <c r="V11" i="3"/>
  <c r="T8" i="3"/>
  <c r="BR8" i="3"/>
  <c r="BR11" i="3" s="1"/>
  <c r="DK12" i="3"/>
  <c r="DK13" i="3" s="1"/>
  <c r="EG17" i="3"/>
  <c r="GF18" i="3"/>
  <c r="GF17" i="3" s="1"/>
  <c r="BF12" i="3"/>
  <c r="BF13" i="3" s="1"/>
  <c r="F12" i="3"/>
  <c r="E11" i="3"/>
  <c r="AR10" i="3"/>
  <c r="FC12" i="3"/>
  <c r="FC13" i="3" s="1"/>
  <c r="AS13" i="3"/>
  <c r="AR12" i="3"/>
  <c r="AR13" i="3" s="1"/>
  <c r="V10" i="3"/>
  <c r="BI10" i="3"/>
  <c r="AF9" i="3"/>
  <c r="CF9" i="3"/>
  <c r="AG10" i="3"/>
  <c r="FU10" i="3"/>
  <c r="CG8" i="3"/>
  <c r="ED25" i="3"/>
  <c r="BH54" i="3"/>
  <c r="AX54" i="3"/>
  <c r="FQ47" i="3"/>
  <c r="EP48" i="3"/>
  <c r="FN45" i="3"/>
  <c r="EV43" i="3"/>
  <c r="FF43" i="3"/>
  <c r="FE43" i="3" s="1"/>
  <c r="CE43" i="3"/>
  <c r="CE42" i="3"/>
  <c r="AO35" i="3"/>
  <c r="AP26" i="3"/>
  <c r="FL32" i="3"/>
  <c r="FK31" i="3"/>
  <c r="FK32" i="3" s="1"/>
  <c r="DD32" i="3"/>
  <c r="DC31" i="3"/>
  <c r="DC32" i="3" s="1"/>
  <c r="AV32" i="3"/>
  <c r="AU31" i="3"/>
  <c r="BW31" i="3"/>
  <c r="AI35" i="3"/>
  <c r="CH26" i="3"/>
  <c r="CH25" i="3"/>
  <c r="AI34" i="3"/>
  <c r="AI33" i="3"/>
  <c r="CH24" i="3"/>
  <c r="FW50" i="3"/>
  <c r="EE46" i="3"/>
  <c r="AM43" i="3"/>
  <c r="CF43" i="3"/>
  <c r="DM41" i="3"/>
  <c r="DM69" i="3" s="1"/>
  <c r="DM55" i="3"/>
  <c r="DM54" i="3" s="1"/>
  <c r="DN54" i="3"/>
  <c r="DM47" i="3"/>
  <c r="DM48" i="3" s="1"/>
  <c r="DN48" i="3"/>
  <c r="BE50" i="3"/>
  <c r="BE49" i="3" s="1"/>
  <c r="BF49" i="3"/>
  <c r="BF69" i="3" s="1"/>
  <c r="BE61" i="3"/>
  <c r="BE60" i="3" s="1"/>
  <c r="BF60" i="3"/>
  <c r="I46" i="3"/>
  <c r="I47" i="3"/>
  <c r="J48" i="3"/>
  <c r="I55" i="3"/>
  <c r="J54" i="3"/>
  <c r="I64" i="3"/>
  <c r="AJ64" i="3" s="1"/>
  <c r="AK67" i="3"/>
  <c r="I67" i="3"/>
  <c r="AJ67" i="3" s="1"/>
  <c r="CM45" i="3"/>
  <c r="EF45" i="3"/>
  <c r="DF43" i="3"/>
  <c r="AC43" i="3"/>
  <c r="AQ74" i="3"/>
  <c r="AQ71" i="3"/>
  <c r="D74" i="3"/>
  <c r="B74" i="3" s="1"/>
  <c r="D71" i="3"/>
  <c r="EL30" i="3"/>
  <c r="GE30" i="3"/>
  <c r="GK30" i="3" s="1"/>
  <c r="FU31" i="3"/>
  <c r="FU32" i="3" s="1"/>
  <c r="DM32" i="3"/>
  <c r="DL31" i="3"/>
  <c r="DL32" i="3" s="1"/>
  <c r="GC26" i="3"/>
  <c r="AO24" i="3"/>
  <c r="BI14" i="3"/>
  <c r="BI70" i="3" s="1"/>
  <c r="AE15" i="3"/>
  <c r="FM48" i="3"/>
  <c r="FL47" i="3"/>
  <c r="FL48" i="3" s="1"/>
  <c r="DD41" i="3"/>
  <c r="DD55" i="3"/>
  <c r="DD54" i="3" s="1"/>
  <c r="DE54" i="3"/>
  <c r="DE49" i="3"/>
  <c r="DE69" i="3" s="1"/>
  <c r="DD50" i="3"/>
  <c r="DD49" i="3" s="1"/>
  <c r="DD61" i="3"/>
  <c r="DD60" i="3" s="1"/>
  <c r="DE60" i="3"/>
  <c r="AV44" i="3"/>
  <c r="AV58" i="3"/>
  <c r="BX58" i="3"/>
  <c r="AV52" i="3"/>
  <c r="BW52" i="3" s="1"/>
  <c r="BX52" i="3"/>
  <c r="AV65" i="3"/>
  <c r="BW65" i="3" s="1"/>
  <c r="BX65" i="3"/>
  <c r="AV66" i="3"/>
  <c r="EF54" i="3"/>
  <c r="CM54" i="3"/>
  <c r="U53" i="3"/>
  <c r="T53" i="3" s="1"/>
  <c r="AC53" i="3" s="1"/>
  <c r="K53" i="3"/>
  <c r="S32" i="3"/>
  <c r="CN30" i="3"/>
  <c r="FL35" i="3"/>
  <c r="CQ35" i="3"/>
  <c r="AE18" i="3"/>
  <c r="M17" i="3"/>
  <c r="K17" i="3" s="1"/>
  <c r="FY16" i="3"/>
  <c r="BH14" i="3"/>
  <c r="BH25" i="3"/>
  <c r="BG25" i="3" s="1"/>
  <c r="BQ15" i="3"/>
  <c r="BG15" i="3"/>
  <c r="BH24" i="3"/>
  <c r="FF70" i="3"/>
  <c r="FE70" i="3" s="1"/>
  <c r="FE14" i="3"/>
  <c r="FO9" i="3"/>
  <c r="FX9" i="3" s="1"/>
  <c r="FW9" i="3" s="1"/>
  <c r="EN10" i="3"/>
  <c r="EM9" i="3"/>
  <c r="EM10" i="3" s="1"/>
  <c r="L10" i="3"/>
  <c r="K9" i="3"/>
  <c r="K10" i="3" s="1"/>
  <c r="AD9" i="3"/>
  <c r="C11" i="3"/>
  <c r="AD8" i="3"/>
  <c r="B8" i="3"/>
  <c r="DS48" i="3"/>
  <c r="DF45" i="3"/>
  <c r="AC45" i="3"/>
  <c r="BH43" i="3"/>
  <c r="BG43" i="3" s="1"/>
  <c r="AX43" i="3"/>
  <c r="BP43" i="3" s="1"/>
  <c r="BY43" i="3" s="1"/>
  <c r="CD42" i="3"/>
  <c r="E35" i="3"/>
  <c r="BU17" i="3"/>
  <c r="CC18" i="3"/>
  <c r="AD17" i="3"/>
  <c r="AF16" i="3"/>
  <c r="AM16" i="3"/>
  <c r="AL16" i="3" s="1"/>
  <c r="CF16" i="3"/>
  <c r="DN12" i="3"/>
  <c r="DN13" i="3" s="1"/>
  <c r="BZ19" i="3"/>
  <c r="BY19" i="3" s="1"/>
  <c r="FF28" i="3"/>
  <c r="FE28" i="3" s="1"/>
  <c r="CI18" i="3"/>
  <c r="AA50" i="3"/>
  <c r="AA49" i="3" s="1"/>
  <c r="AB49" i="3"/>
  <c r="AB69" i="3" s="1"/>
  <c r="AA55" i="3"/>
  <c r="AA54" i="3" s="1"/>
  <c r="AB54" i="3"/>
  <c r="DR16" i="3"/>
  <c r="DY16" i="3"/>
  <c r="EQ14" i="3"/>
  <c r="S46" i="3"/>
  <c r="R46" i="3" s="1"/>
  <c r="S63" i="3"/>
  <c r="R63" i="3" s="1"/>
  <c r="S61" i="3"/>
  <c r="S52" i="3"/>
  <c r="R52" i="3" s="1"/>
  <c r="S62" i="3"/>
  <c r="R62" i="3" s="1"/>
  <c r="S68" i="3"/>
  <c r="R68" i="3" s="1"/>
  <c r="EQ35" i="3"/>
  <c r="CM26" i="3"/>
  <c r="EF26" i="3"/>
  <c r="FQ18" i="3"/>
  <c r="DP17" i="3"/>
  <c r="DO17" i="3" s="1"/>
  <c r="BQ17" i="3"/>
  <c r="BS16" i="3"/>
  <c r="BZ16" i="3"/>
  <c r="BY16" i="3" s="1"/>
  <c r="EW24" i="3"/>
  <c r="BR15" i="3"/>
  <c r="EU44" i="3"/>
  <c r="EU46" i="3"/>
  <c r="EU52" i="3"/>
  <c r="EU61" i="3"/>
  <c r="EU66" i="3"/>
  <c r="CG36" i="3"/>
  <c r="EF27" i="3"/>
  <c r="EP34" i="3"/>
  <c r="AM18" i="3"/>
  <c r="AG17" i="3"/>
  <c r="CF18" i="3"/>
  <c r="AF18" i="3"/>
  <c r="BT14" i="3"/>
  <c r="BS15" i="3"/>
  <c r="BZ15" i="3"/>
  <c r="T15" i="3"/>
  <c r="BO44" i="3"/>
  <c r="BN44" i="3" s="1"/>
  <c r="BO47" i="3"/>
  <c r="BO53" i="3"/>
  <c r="BN53" i="3" s="1"/>
  <c r="BO58" i="3"/>
  <c r="BN58" i="3" s="1"/>
  <c r="BO66" i="3"/>
  <c r="BN66" i="3" s="1"/>
  <c r="EG9" i="3"/>
  <c r="CH10" i="3"/>
  <c r="DP11" i="3"/>
  <c r="DP10" i="3"/>
  <c r="DO8" i="3"/>
  <c r="DQ8" i="3"/>
  <c r="CP11" i="3"/>
  <c r="CP12" i="3" s="1"/>
  <c r="CP13" i="3" s="1"/>
  <c r="CN8" i="3"/>
  <c r="BI12" i="3"/>
  <c r="BI13" i="3" s="1"/>
  <c r="BJ11" i="3"/>
  <c r="AQ12" i="3"/>
  <c r="AQ13" i="3" s="1"/>
  <c r="W11" i="3"/>
  <c r="X12" i="3"/>
  <c r="AJ8" i="3"/>
  <c r="I11" i="3"/>
  <c r="I12" i="3" s="1"/>
  <c r="I13" i="3" s="1"/>
  <c r="FA12" i="3"/>
  <c r="FA13" i="3" s="1"/>
  <c r="AA12" i="3"/>
  <c r="AA13" i="3" s="1"/>
  <c r="DB12" i="3"/>
  <c r="CZ11" i="3"/>
  <c r="AF8" i="3"/>
  <c r="AM8" i="3"/>
  <c r="CF8" i="3"/>
  <c r="AG11" i="3"/>
  <c r="FH10" i="3"/>
  <c r="CW10" i="3"/>
  <c r="GA13" i="3"/>
  <c r="FZ12" i="3"/>
  <c r="FZ13" i="3" s="1"/>
  <c r="FR11" i="3"/>
  <c r="FQ8" i="3"/>
  <c r="BW11" i="3"/>
  <c r="EU12" i="3"/>
  <c r="EU13" i="3" s="1"/>
  <c r="DQ9" i="3"/>
  <c r="CP10" i="3"/>
  <c r="CN9" i="3"/>
  <c r="CN10" i="3" s="1"/>
  <c r="EO10" i="3"/>
  <c r="FP9" i="3"/>
  <c r="CF53" i="3"/>
  <c r="EF52" i="3"/>
  <c r="FI71" i="3"/>
  <c r="FI74" i="3"/>
  <c r="FH69" i="3"/>
  <c r="EP74" i="3"/>
  <c r="DJ76" i="3"/>
  <c r="DI74" i="3"/>
  <c r="BJ81" i="3"/>
  <c r="X74" i="3"/>
  <c r="W69" i="3"/>
  <c r="E81" i="3"/>
  <c r="T35" i="3"/>
  <c r="U29" i="3"/>
  <c r="EH24" i="3"/>
  <c r="EE63" i="3"/>
  <c r="CE49" i="3"/>
  <c r="AL49" i="3"/>
  <c r="DX44" i="3"/>
  <c r="FN43" i="3"/>
  <c r="FW43" i="3" s="1"/>
  <c r="DQ66" i="3"/>
  <c r="DZ66" i="3" s="1"/>
  <c r="EF49" i="3"/>
  <c r="CM49" i="3"/>
  <c r="CA43" i="3"/>
  <c r="DQ42" i="3"/>
  <c r="DZ42" i="3" s="1"/>
  <c r="AC19" i="3"/>
  <c r="CC19" i="3"/>
  <c r="DM50" i="3"/>
  <c r="DM49" i="3" s="1"/>
  <c r="DN49" i="3"/>
  <c r="DN69" i="3" s="1"/>
  <c r="BE41" i="3"/>
  <c r="BE69" i="3" s="1"/>
  <c r="I41" i="3"/>
  <c r="I56" i="3"/>
  <c r="AJ56" i="3" s="1"/>
  <c r="I50" i="3"/>
  <c r="J49" i="3"/>
  <c r="J69" i="3" s="1"/>
  <c r="I58" i="3"/>
  <c r="AK58" i="3"/>
  <c r="CJ58" i="3" s="1"/>
  <c r="I61" i="3"/>
  <c r="AK61" i="3"/>
  <c r="J60" i="3"/>
  <c r="AK68" i="3"/>
  <c r="I68" i="3"/>
  <c r="AJ68" i="3" s="1"/>
  <c r="FW45" i="3"/>
  <c r="FO43" i="3"/>
  <c r="FX43" i="3" s="1"/>
  <c r="DQ43" i="3"/>
  <c r="F75" i="3"/>
  <c r="GC27" i="3"/>
  <c r="BW16" i="3"/>
  <c r="BW35" i="3" s="1"/>
  <c r="FM49" i="3"/>
  <c r="FL50" i="3"/>
  <c r="FL49" i="3" s="1"/>
  <c r="AV46" i="3"/>
  <c r="BX46" i="3"/>
  <c r="AW48" i="3"/>
  <c r="AV47" i="3"/>
  <c r="BX47" i="3"/>
  <c r="AV56" i="3"/>
  <c r="BW56" i="3" s="1"/>
  <c r="AV61" i="3"/>
  <c r="AW60" i="3"/>
  <c r="AV67" i="3"/>
  <c r="BW67" i="3" s="1"/>
  <c r="CG43" i="3"/>
  <c r="EO71" i="3"/>
  <c r="EO74" i="3"/>
  <c r="AD53" i="3"/>
  <c r="CC53" i="3" s="1"/>
  <c r="CY69" i="3"/>
  <c r="DH41" i="3"/>
  <c r="BK75" i="3"/>
  <c r="BJ75" i="3" s="1"/>
  <c r="BJ31" i="3"/>
  <c r="BK32" i="3"/>
  <c r="CM25" i="3"/>
  <c r="EF25" i="3"/>
  <c r="CX24" i="3"/>
  <c r="GD24" i="3"/>
  <c r="DR36" i="3"/>
  <c r="DZ16" i="3"/>
  <c r="CI15" i="3"/>
  <c r="AP70" i="3"/>
  <c r="AO70" i="3" s="1"/>
  <c r="AO14" i="3"/>
  <c r="DF10" i="3"/>
  <c r="B10" i="3"/>
  <c r="BH11" i="3"/>
  <c r="BG8" i="3"/>
  <c r="BQ8" i="3"/>
  <c r="AC46" i="3"/>
  <c r="FO45" i="3"/>
  <c r="FX45" i="3" s="1"/>
  <c r="DQ45" i="3"/>
  <c r="DZ45" i="3" s="1"/>
  <c r="EF44" i="3"/>
  <c r="BP27" i="3"/>
  <c r="CJ17" i="3"/>
  <c r="CJ14" i="3" s="1"/>
  <c r="CJ70" i="3" s="1"/>
  <c r="K18" i="3"/>
  <c r="BH26" i="3"/>
  <c r="BG26" i="3" s="1"/>
  <c r="DO15" i="3"/>
  <c r="R14" i="3"/>
  <c r="BO32" i="3"/>
  <c r="FC32" i="3"/>
  <c r="DA75" i="3"/>
  <c r="DA32" i="3"/>
  <c r="CZ31" i="3"/>
  <c r="CZ32" i="3" s="1"/>
  <c r="GG25" i="3"/>
  <c r="DG14" i="3"/>
  <c r="DF17" i="3"/>
  <c r="DR18" i="3"/>
  <c r="DY18" i="3"/>
  <c r="DX18" i="3" s="1"/>
  <c r="DS17" i="3"/>
  <c r="DS35" i="3" s="1"/>
  <c r="AA41" i="3"/>
  <c r="AA69" i="3" s="1"/>
  <c r="AA61" i="3"/>
  <c r="AA60" i="3" s="1"/>
  <c r="AB60" i="3"/>
  <c r="FP36" i="3"/>
  <c r="DJ70" i="3"/>
  <c r="DI14" i="3"/>
  <c r="V27" i="3"/>
  <c r="AH14" i="3"/>
  <c r="AH70" i="3" s="1"/>
  <c r="S41" i="3"/>
  <c r="S56" i="3"/>
  <c r="R56" i="3" s="1"/>
  <c r="S47" i="3"/>
  <c r="S55" i="3"/>
  <c r="S65" i="3"/>
  <c r="R65" i="3" s="1"/>
  <c r="AA32" i="3"/>
  <c r="EQ75" i="3"/>
  <c r="EQ76" i="3" s="1"/>
  <c r="FR31" i="3"/>
  <c r="EP31" i="3"/>
  <c r="EQ32" i="3"/>
  <c r="D75" i="3"/>
  <c r="D32" i="3"/>
  <c r="BH30" i="3"/>
  <c r="BG30" i="3" s="1"/>
  <c r="FO17" i="3"/>
  <c r="FN18" i="3"/>
  <c r="AP29" i="3"/>
  <c r="FD48" i="3"/>
  <c r="FC47" i="3"/>
  <c r="FC48" i="3" s="1"/>
  <c r="EZ70" i="3"/>
  <c r="EY70" i="3" s="1"/>
  <c r="EY14" i="3"/>
  <c r="U26" i="3"/>
  <c r="DT14" i="3"/>
  <c r="O14" i="3"/>
  <c r="EU53" i="3"/>
  <c r="EU47" i="3"/>
  <c r="EU56" i="3"/>
  <c r="EU63" i="3"/>
  <c r="EU67" i="3"/>
  <c r="BO12" i="3"/>
  <c r="BO13" i="3" s="1"/>
  <c r="CI28" i="3"/>
  <c r="FQ36" i="3"/>
  <c r="FW36" i="3" s="1"/>
  <c r="AH36" i="3"/>
  <c r="AR34" i="3"/>
  <c r="EX32" i="3"/>
  <c r="T24" i="3"/>
  <c r="BO46" i="3"/>
  <c r="BN46" i="3" s="1"/>
  <c r="BO50" i="3"/>
  <c r="BO56" i="3"/>
  <c r="BN56" i="3" s="1"/>
  <c r="BO62" i="3"/>
  <c r="BN62" i="3" s="1"/>
  <c r="BO67" i="3"/>
  <c r="BN67" i="3" s="1"/>
  <c r="FS11" i="3"/>
  <c r="CX12" i="3"/>
  <c r="BS8" i="3"/>
  <c r="BZ8" i="3"/>
  <c r="BT11" i="3"/>
  <c r="O12" i="3"/>
  <c r="N11" i="3"/>
  <c r="EX11" i="3"/>
  <c r="EV8" i="3"/>
  <c r="EO11" i="3"/>
  <c r="EO12" i="3" s="1"/>
  <c r="EO13" i="3" s="1"/>
  <c r="FP8" i="3"/>
  <c r="FP11" i="3" s="1"/>
  <c r="AX11" i="3"/>
  <c r="AK11" i="3"/>
  <c r="AK12" i="3" s="1"/>
  <c r="AK13" i="3" s="1"/>
  <c r="AK10" i="3"/>
  <c r="CJ8" i="3"/>
  <c r="ER12" i="3"/>
  <c r="ER13" i="3" s="1"/>
  <c r="S12" i="3"/>
  <c r="S13" i="3" s="1"/>
  <c r="AH10" i="3"/>
  <c r="AN9" i="3"/>
  <c r="CG9" i="3"/>
  <c r="EG8" i="3"/>
  <c r="CH11" i="3"/>
  <c r="FS10" i="3"/>
  <c r="FY9" i="3"/>
  <c r="BS9" i="3"/>
  <c r="BT10" i="3"/>
  <c r="CI9" i="3"/>
  <c r="FU12" i="3"/>
  <c r="FU13" i="3" s="1"/>
  <c r="EQ12" i="3"/>
  <c r="EP11" i="3"/>
  <c r="DT11" i="3"/>
  <c r="DZ8" i="3"/>
  <c r="AP12" i="3"/>
  <c r="AO11" i="3"/>
  <c r="DM12" i="3"/>
  <c r="DM13" i="3" s="1"/>
  <c r="EX10" i="3"/>
  <c r="EV9" i="3"/>
  <c r="C10" i="3"/>
  <c r="CY11" i="3"/>
  <c r="CY12" i="3" s="1"/>
  <c r="CY13" i="3" s="1"/>
  <c r="GH9" i="3"/>
  <c r="AH11" i="3"/>
  <c r="AH12" i="3" s="1"/>
  <c r="AH13" i="3" s="1"/>
  <c r="FF34" i="3"/>
  <c r="EN34" i="3"/>
  <c r="EM34" i="3" s="1"/>
  <c r="DG34" i="3"/>
  <c r="CN34" i="3"/>
  <c r="CX34" i="3"/>
  <c r="EW34" i="3"/>
  <c r="ED24" i="3"/>
  <c r="CE52" i="3"/>
  <c r="CE50" i="3"/>
  <c r="CF49" i="3"/>
  <c r="AM49" i="3"/>
  <c r="BY44" i="3"/>
  <c r="CE41" i="3"/>
  <c r="EM35" i="3"/>
  <c r="EN26" i="3"/>
  <c r="EN30" i="3"/>
  <c r="EZ75" i="3"/>
  <c r="EY75" i="3" s="1"/>
  <c r="EZ32" i="3"/>
  <c r="EY31" i="3"/>
  <c r="CR75" i="3"/>
  <c r="CR32" i="3"/>
  <c r="DS31" i="3"/>
  <c r="CQ31" i="3"/>
  <c r="CF28" i="3"/>
  <c r="CF52" i="3"/>
  <c r="BY50" i="3"/>
  <c r="CP75" i="3"/>
  <c r="CP32" i="3"/>
  <c r="GD27" i="3"/>
  <c r="GJ27" i="3" s="1"/>
  <c r="EK27" i="3"/>
  <c r="GD26" i="3"/>
  <c r="BE55" i="3"/>
  <c r="BE54" i="3" s="1"/>
  <c r="BF54" i="3"/>
  <c r="I42" i="3"/>
  <c r="I53" i="3"/>
  <c r="AK53" i="3"/>
  <c r="I51" i="3"/>
  <c r="AJ51" i="3" s="1"/>
  <c r="AK51" i="3"/>
  <c r="I62" i="3"/>
  <c r="AK62" i="3"/>
  <c r="I63" i="3"/>
  <c r="AJ63" i="3" s="1"/>
  <c r="AK63" i="3"/>
  <c r="CJ63" i="3" s="1"/>
  <c r="EG48" i="3"/>
  <c r="GF47" i="3"/>
  <c r="GF48" i="3" s="1"/>
  <c r="BP45" i="3"/>
  <c r="BY45" i="3" s="1"/>
  <c r="DP43" i="3"/>
  <c r="DY43" i="3" s="1"/>
  <c r="FG42" i="3"/>
  <c r="FP42" i="3" s="1"/>
  <c r="FY42" i="3" s="1"/>
  <c r="AZ69" i="3"/>
  <c r="BI41" i="3"/>
  <c r="BI69" i="3" s="1"/>
  <c r="M69" i="3"/>
  <c r="V41" i="3"/>
  <c r="V69" i="3" s="1"/>
  <c r="EF28" i="3"/>
  <c r="CM28" i="3"/>
  <c r="AS75" i="3"/>
  <c r="AS32" i="3"/>
  <c r="BT31" i="3"/>
  <c r="CF31" i="3" s="1"/>
  <c r="AR31" i="3"/>
  <c r="AF31" i="3"/>
  <c r="DV16" i="3"/>
  <c r="DV35" i="3" s="1"/>
  <c r="CU14" i="3"/>
  <c r="FM69" i="3"/>
  <c r="FL41" i="3"/>
  <c r="FL55" i="3"/>
  <c r="FL54" i="3" s="1"/>
  <c r="FM54" i="3"/>
  <c r="FL61" i="3"/>
  <c r="FL60" i="3" s="1"/>
  <c r="FM60" i="3"/>
  <c r="AW69" i="3"/>
  <c r="AV41" i="3"/>
  <c r="AV53" i="3"/>
  <c r="BX53" i="3"/>
  <c r="AW49" i="3"/>
  <c r="AV50" i="3"/>
  <c r="AV62" i="3"/>
  <c r="BW62" i="3" s="1"/>
  <c r="AV63" i="3"/>
  <c r="BW63" i="3" s="1"/>
  <c r="BX63" i="3"/>
  <c r="BX68" i="3"/>
  <c r="AV68" i="3"/>
  <c r="BT48" i="3"/>
  <c r="AN43" i="3"/>
  <c r="ED55" i="3"/>
  <c r="DR45" i="3"/>
  <c r="DX45" i="3" s="1"/>
  <c r="AM45" i="3"/>
  <c r="CF45" i="3"/>
  <c r="AK32" i="3"/>
  <c r="CJ31" i="3"/>
  <c r="AP30" i="3"/>
  <c r="AR35" i="3"/>
  <c r="DY19" i="3"/>
  <c r="DX19" i="3" s="1"/>
  <c r="BI17" i="3"/>
  <c r="BR18" i="3"/>
  <c r="BR17" i="3" s="1"/>
  <c r="CA16" i="3"/>
  <c r="BU14" i="3"/>
  <c r="BU70" i="3" s="1"/>
  <c r="CX70" i="3"/>
  <c r="CW70" i="3" s="1"/>
  <c r="CW14" i="3"/>
  <c r="BH10" i="3"/>
  <c r="BG9" i="3"/>
  <c r="BG10" i="3" s="1"/>
  <c r="BQ9" i="3"/>
  <c r="BZ9" i="3" s="1"/>
  <c r="BY9" i="3" s="1"/>
  <c r="DF49" i="3"/>
  <c r="AE46" i="3"/>
  <c r="DP45" i="3"/>
  <c r="DY45" i="3" s="1"/>
  <c r="BQ43" i="3"/>
  <c r="EV17" i="3"/>
  <c r="EW14" i="3"/>
  <c r="U30" i="3"/>
  <c r="EI17" i="3"/>
  <c r="EI14" i="3" s="1"/>
  <c r="EI70" i="3" s="1"/>
  <c r="GH18" i="3"/>
  <c r="GH17" i="3" s="1"/>
  <c r="GH14" i="3" s="1"/>
  <c r="GH70" i="3" s="1"/>
  <c r="K29" i="3"/>
  <c r="L28" i="3"/>
  <c r="K28" i="3" s="1"/>
  <c r="CV68" i="3"/>
  <c r="CV67" i="3"/>
  <c r="CV66" i="3"/>
  <c r="CV65" i="3"/>
  <c r="CV64" i="3"/>
  <c r="CV62" i="3"/>
  <c r="CV58" i="3"/>
  <c r="CV61" i="3"/>
  <c r="CV53" i="3"/>
  <c r="CV52" i="3"/>
  <c r="CV51" i="3"/>
  <c r="CV50" i="3"/>
  <c r="CV47" i="3"/>
  <c r="CV63" i="3"/>
  <c r="CV56" i="3"/>
  <c r="CV57" i="3"/>
  <c r="CV55" i="3"/>
  <c r="CV46" i="3"/>
  <c r="CV44" i="3"/>
  <c r="CV42" i="3"/>
  <c r="CV41" i="3"/>
  <c r="FQ16" i="3"/>
  <c r="FX16" i="3"/>
  <c r="FW16" i="3" s="1"/>
  <c r="BB70" i="3"/>
  <c r="BA70" i="3" s="1"/>
  <c r="BA14" i="3"/>
  <c r="BA32" i="3" s="1"/>
  <c r="X70" i="3"/>
  <c r="W70" i="3" s="1"/>
  <c r="W14" i="3"/>
  <c r="W32" i="3" s="1"/>
  <c r="DV34" i="3"/>
  <c r="CN24" i="3"/>
  <c r="CO31" i="3"/>
  <c r="DP24" i="3"/>
  <c r="CT32" i="3"/>
  <c r="DU31" i="3"/>
  <c r="DU32" i="3" s="1"/>
  <c r="BH29" i="3"/>
  <c r="DV33" i="3"/>
  <c r="DG30" i="3"/>
  <c r="DF30" i="3" s="1"/>
  <c r="BT17" i="3"/>
  <c r="BS17" i="3" s="1"/>
  <c r="BS18" i="3"/>
  <c r="BZ18" i="3"/>
  <c r="B28" i="3"/>
  <c r="F70" i="3"/>
  <c r="E14" i="3"/>
  <c r="E32" i="3" s="1"/>
  <c r="EO75" i="3"/>
  <c r="EO32" i="3"/>
  <c r="FP31" i="3"/>
  <c r="FX15" i="3"/>
  <c r="FR14" i="3"/>
  <c r="FQ15" i="3"/>
  <c r="S42" i="3"/>
  <c r="R42" i="3" s="1"/>
  <c r="S64" i="3"/>
  <c r="R64" i="3" s="1"/>
  <c r="S50" i="3"/>
  <c r="S58" i="3"/>
  <c r="R58" i="3" s="1"/>
  <c r="S66" i="3"/>
  <c r="R66" i="3" s="1"/>
  <c r="FQ28" i="3"/>
  <c r="BE32" i="3"/>
  <c r="BD31" i="3"/>
  <c r="BD32" i="3" s="1"/>
  <c r="EF19" i="3"/>
  <c r="CM19" i="3"/>
  <c r="EM17" i="3"/>
  <c r="BG17" i="3"/>
  <c r="FD69" i="3"/>
  <c r="FC41" i="3"/>
  <c r="FC50" i="3"/>
  <c r="FC49" i="3" s="1"/>
  <c r="FD49" i="3"/>
  <c r="FC61" i="3"/>
  <c r="FC60" i="3" s="1"/>
  <c r="FD60" i="3"/>
  <c r="AJ16" i="3"/>
  <c r="CI16" i="3" s="1"/>
  <c r="EH16" i="3" s="1"/>
  <c r="GG16" i="3" s="1"/>
  <c r="EV15" i="3"/>
  <c r="EG15" i="3"/>
  <c r="CH14" i="3"/>
  <c r="CF15" i="3"/>
  <c r="CF34" i="3" s="1"/>
  <c r="AG33" i="3"/>
  <c r="AF15" i="3"/>
  <c r="AM15" i="3"/>
  <c r="AG14" i="3"/>
  <c r="EU41" i="3"/>
  <c r="EU58" i="3"/>
  <c r="EU50" i="3"/>
  <c r="EU62" i="3"/>
  <c r="EU64" i="3"/>
  <c r="EU68" i="3"/>
  <c r="GD30" i="3"/>
  <c r="I32" i="3"/>
  <c r="AJ31" i="3"/>
  <c r="H31" i="3"/>
  <c r="FG32" i="3"/>
  <c r="AF19" i="3"/>
  <c r="CF19" i="3"/>
  <c r="AM19" i="3"/>
  <c r="AL19" i="3" s="1"/>
  <c r="EY17" i="3"/>
  <c r="EY35" i="3" s="1"/>
  <c r="DG26" i="3"/>
  <c r="FP15" i="3"/>
  <c r="BK14" i="3"/>
  <c r="BO41" i="3"/>
  <c r="BO55" i="3"/>
  <c r="BO51" i="3"/>
  <c r="BN51" i="3" s="1"/>
  <c r="BO61" i="3"/>
  <c r="BO64" i="3"/>
  <c r="BN64" i="3" s="1"/>
  <c r="BO68" i="3"/>
  <c r="BN68" i="3" s="1"/>
  <c r="FI13" i="3"/>
  <c r="FH12" i="3"/>
  <c r="FH13" i="3" s="1"/>
  <c r="BE12" i="3"/>
  <c r="BE13" i="3" s="1"/>
  <c r="AE8" i="3"/>
  <c r="D11" i="3"/>
  <c r="D12" i="3" s="1"/>
  <c r="D13" i="3" s="1"/>
  <c r="AY13" i="3"/>
  <c r="AX12" i="3"/>
  <c r="AX13" i="3" s="1"/>
  <c r="CQ11" i="3"/>
  <c r="CR12" i="3"/>
  <c r="DS10" i="3"/>
  <c r="DY10" i="3" s="1"/>
  <c r="DY9" i="3"/>
  <c r="DX9" i="3" s="1"/>
  <c r="DR9" i="3"/>
  <c r="EY11" i="3"/>
  <c r="EZ12" i="3"/>
  <c r="AI12" i="3"/>
  <c r="AI13" i="3" s="1"/>
  <c r="AZ10" i="3"/>
  <c r="D10" i="3"/>
  <c r="AE9" i="3"/>
  <c r="FF12" i="3"/>
  <c r="FE11" i="3"/>
  <c r="DH11" i="3"/>
  <c r="M10" i="3"/>
  <c r="DS11" i="3"/>
  <c r="DY8" i="3"/>
  <c r="DR8" i="3"/>
  <c r="CA8" i="3"/>
  <c r="CA11" i="3" s="1"/>
  <c r="BU11" i="3"/>
  <c r="BU12" i="3" s="1"/>
  <c r="BU13" i="3" s="1"/>
  <c r="T10" i="3"/>
  <c r="P12" i="3"/>
  <c r="P13" i="3" s="1"/>
  <c r="U12" i="3"/>
  <c r="ED39" i="2"/>
  <c r="B18" i="2"/>
  <c r="FS59" i="2"/>
  <c r="M21" i="2"/>
  <c r="K19" i="2"/>
  <c r="AE19" i="2"/>
  <c r="AM61" i="2"/>
  <c r="I55" i="2"/>
  <c r="AJ55" i="2" s="1"/>
  <c r="AK55" i="2"/>
  <c r="EC42" i="2"/>
  <c r="CE42" i="2"/>
  <c r="EF37" i="2"/>
  <c r="CG38" i="2"/>
  <c r="ED68" i="2"/>
  <c r="EF61" i="2"/>
  <c r="DG56" i="2"/>
  <c r="DF56" i="2" s="1"/>
  <c r="CW56" i="2"/>
  <c r="DO56" i="2" s="1"/>
  <c r="T60" i="2"/>
  <c r="AP60" i="2"/>
  <c r="BH56" i="2"/>
  <c r="BG56" i="2" s="1"/>
  <c r="AX56" i="2"/>
  <c r="BP56" i="2" s="1"/>
  <c r="DG54" i="2"/>
  <c r="DF54" i="2" s="1"/>
  <c r="CW54" i="2"/>
  <c r="DO54" i="2" s="1"/>
  <c r="CH66" i="2"/>
  <c r="EG67" i="2"/>
  <c r="CD61" i="2"/>
  <c r="GE60" i="2"/>
  <c r="BS56" i="2"/>
  <c r="BY56" i="2" s="1"/>
  <c r="BQ56" i="2"/>
  <c r="BH55" i="2"/>
  <c r="AX55" i="2"/>
  <c r="BH54" i="2"/>
  <c r="BG54" i="2" s="1"/>
  <c r="AX54" i="2"/>
  <c r="BP54" i="2" s="1"/>
  <c r="BY54" i="2" s="1"/>
  <c r="BH53" i="2"/>
  <c r="BG53" i="2" s="1"/>
  <c r="AX53" i="2"/>
  <c r="BP53" i="2" s="1"/>
  <c r="BY53" i="2" s="1"/>
  <c r="FP56" i="2"/>
  <c r="FY56" i="2" s="1"/>
  <c r="AN56" i="2"/>
  <c r="DP54" i="2"/>
  <c r="CE53" i="2"/>
  <c r="CE56" i="2"/>
  <c r="AL56" i="2"/>
  <c r="EF55" i="2"/>
  <c r="BR54" i="2"/>
  <c r="CA54" i="2" s="1"/>
  <c r="U52" i="2"/>
  <c r="T52" i="2" s="1"/>
  <c r="K52" i="2"/>
  <c r="U51" i="2"/>
  <c r="T51" i="2" s="1"/>
  <c r="AC51" i="2" s="1"/>
  <c r="K51" i="2"/>
  <c r="U50" i="2"/>
  <c r="T50" i="2" s="1"/>
  <c r="K50" i="2"/>
  <c r="U49" i="2"/>
  <c r="T49" i="2" s="1"/>
  <c r="AC49" i="2" s="1"/>
  <c r="K49" i="2"/>
  <c r="U47" i="2"/>
  <c r="T47" i="2" s="1"/>
  <c r="K47" i="2"/>
  <c r="U46" i="2"/>
  <c r="T46" i="2" s="1"/>
  <c r="K46" i="2"/>
  <c r="BQ54" i="2"/>
  <c r="BZ54" i="2" s="1"/>
  <c r="BS52" i="2"/>
  <c r="AE51" i="2"/>
  <c r="BR47" i="2"/>
  <c r="CA47" i="2" s="1"/>
  <c r="DQ46" i="2"/>
  <c r="DZ46" i="2" s="1"/>
  <c r="EV45" i="2"/>
  <c r="EC45" i="2"/>
  <c r="EF53" i="2"/>
  <c r="DQ51" i="2"/>
  <c r="DZ51" i="2" s="1"/>
  <c r="EE46" i="2"/>
  <c r="DG43" i="2"/>
  <c r="DF43" i="2" s="1"/>
  <c r="CW43" i="2"/>
  <c r="DG41" i="2"/>
  <c r="DF41" i="2" s="1"/>
  <c r="CW41" i="2"/>
  <c r="DG40" i="2"/>
  <c r="DF40" i="2" s="1"/>
  <c r="CW40" i="2"/>
  <c r="CF54" i="2"/>
  <c r="AD50" i="2"/>
  <c r="FE48" i="2"/>
  <c r="DR48" i="2"/>
  <c r="CF48" i="2"/>
  <c r="U42" i="2"/>
  <c r="T42" i="2" s="1"/>
  <c r="K42" i="2"/>
  <c r="AM44" i="2"/>
  <c r="FP43" i="2"/>
  <c r="FY43" i="2" s="1"/>
  <c r="BH36" i="2"/>
  <c r="BG36" i="2" s="1"/>
  <c r="AX36" i="2"/>
  <c r="BP36" i="2" s="1"/>
  <c r="BY36" i="2" s="1"/>
  <c r="BH35" i="2"/>
  <c r="BG35" i="2" s="1"/>
  <c r="AX35" i="2"/>
  <c r="BP35" i="2" s="1"/>
  <c r="BH34" i="2"/>
  <c r="BG34" i="2" s="1"/>
  <c r="AX34" i="2"/>
  <c r="BP34" i="2" s="1"/>
  <c r="BY34" i="2" s="1"/>
  <c r="BH33" i="2"/>
  <c r="BG33" i="2" s="1"/>
  <c r="AX33" i="2"/>
  <c r="BP33" i="2" s="1"/>
  <c r="BH32" i="2"/>
  <c r="BG32" i="2" s="1"/>
  <c r="AX32" i="2"/>
  <c r="BP32" i="2" s="1"/>
  <c r="BY32" i="2" s="1"/>
  <c r="CX57" i="2"/>
  <c r="DG31" i="2"/>
  <c r="CW31" i="2"/>
  <c r="CO59" i="2"/>
  <c r="BU62" i="2"/>
  <c r="BR50" i="2"/>
  <c r="CA50" i="2" s="1"/>
  <c r="T44" i="2"/>
  <c r="AC44" i="2" s="1"/>
  <c r="DQ43" i="2"/>
  <c r="DZ43" i="2" s="1"/>
  <c r="EV42" i="2"/>
  <c r="FN42" i="2" s="1"/>
  <c r="FW42" i="2" s="1"/>
  <c r="FP40" i="2"/>
  <c r="FY40" i="2" s="1"/>
  <c r="FO39" i="2"/>
  <c r="FX39" i="2" s="1"/>
  <c r="FH62" i="2"/>
  <c r="DS62" i="2"/>
  <c r="CQ62" i="2"/>
  <c r="FE44" i="2"/>
  <c r="CE44" i="2"/>
  <c r="EE43" i="2"/>
  <c r="CA42" i="2"/>
  <c r="BR41" i="2"/>
  <c r="CA41" i="2" s="1"/>
  <c r="DQ40" i="2"/>
  <c r="DZ40" i="2" s="1"/>
  <c r="ES69" i="2"/>
  <c r="FT57" i="2"/>
  <c r="ES59" i="2"/>
  <c r="AR38" i="2"/>
  <c r="BS37" i="2"/>
  <c r="BY35" i="2"/>
  <c r="BY33" i="2"/>
  <c r="EP57" i="2"/>
  <c r="FQ31" i="2"/>
  <c r="BY44" i="2"/>
  <c r="AF37" i="2"/>
  <c r="AE34" i="2"/>
  <c r="CY57" i="2"/>
  <c r="DH31" i="2"/>
  <c r="BR31" i="2"/>
  <c r="CF31" i="2"/>
  <c r="G59" i="2"/>
  <c r="G62" i="2"/>
  <c r="AH57" i="2"/>
  <c r="BP45" i="2"/>
  <c r="BY45" i="2" s="1"/>
  <c r="CQ38" i="2"/>
  <c r="B38" i="2"/>
  <c r="EF35" i="2"/>
  <c r="BQ34" i="2"/>
  <c r="BZ34" i="2" s="1"/>
  <c r="EO59" i="2"/>
  <c r="W69" i="2"/>
  <c r="W59" i="2"/>
  <c r="DG44" i="2"/>
  <c r="DF44" i="2" s="1"/>
  <c r="CW44" i="2"/>
  <c r="Q69" i="2"/>
  <c r="Q59" i="2"/>
  <c r="GD35" i="2"/>
  <c r="EF34" i="2"/>
  <c r="BQ33" i="2"/>
  <c r="BZ33" i="2" s="1"/>
  <c r="D59" i="2"/>
  <c r="D62" i="2"/>
  <c r="FJ63" i="2"/>
  <c r="FJ64" i="2" s="1"/>
  <c r="FJ65" i="2" s="1"/>
  <c r="EM38" i="2"/>
  <c r="AE35" i="2"/>
  <c r="EF33" i="2"/>
  <c r="FM22" i="2"/>
  <c r="BX21" i="2"/>
  <c r="AW22" i="2"/>
  <c r="AF22" i="2"/>
  <c r="AJ26" i="2"/>
  <c r="CI20" i="2"/>
  <c r="FD22" i="2"/>
  <c r="CV22" i="2"/>
  <c r="DW21" i="2"/>
  <c r="BF22" i="2"/>
  <c r="FL22" i="2"/>
  <c r="AJ23" i="2"/>
  <c r="CI17" i="2"/>
  <c r="EF19" i="2"/>
  <c r="AI22" i="2"/>
  <c r="CH21" i="2"/>
  <c r="DG17" i="2"/>
  <c r="AF10" i="2"/>
  <c r="CF10" i="2"/>
  <c r="CF21" i="2"/>
  <c r="AG22" i="2"/>
  <c r="GB20" i="2"/>
  <c r="GB26" i="2" s="1"/>
  <c r="EC26" i="2"/>
  <c r="FQ25" i="2"/>
  <c r="CH25" i="2"/>
  <c r="EG19" i="2"/>
  <c r="BS24" i="2"/>
  <c r="AG23" i="2"/>
  <c r="FF20" i="2"/>
  <c r="FE20" i="2" s="1"/>
  <c r="BS12" i="2"/>
  <c r="BZ12" i="2"/>
  <c r="BY12" i="2" s="1"/>
  <c r="EN18" i="2"/>
  <c r="EN17" i="2"/>
  <c r="EM10" i="2"/>
  <c r="FO10" i="2"/>
  <c r="FN10" i="2" s="1"/>
  <c r="L17" i="2"/>
  <c r="K10" i="2"/>
  <c r="CU47" i="2"/>
  <c r="DV47" i="2" s="1"/>
  <c r="DW47" i="2"/>
  <c r="DW33" i="2"/>
  <c r="CU33" i="2"/>
  <c r="DV33" i="2" s="1"/>
  <c r="CV38" i="2"/>
  <c r="DW37" i="2"/>
  <c r="CU37" i="2"/>
  <c r="CU50" i="2"/>
  <c r="DV50" i="2" s="1"/>
  <c r="DW50" i="2"/>
  <c r="CU52" i="2"/>
  <c r="DV52" i="2" s="1"/>
  <c r="DW52" i="2"/>
  <c r="CU56" i="2"/>
  <c r="DV56" i="2" s="1"/>
  <c r="DW56" i="2"/>
  <c r="AP58" i="2"/>
  <c r="BQ9" i="2"/>
  <c r="BP9" i="2" s="1"/>
  <c r="AO9" i="2"/>
  <c r="AO58" i="2" s="1"/>
  <c r="AA49" i="2"/>
  <c r="AA48" i="2" s="1"/>
  <c r="AB48" i="2"/>
  <c r="CN18" i="2"/>
  <c r="FV32" i="2"/>
  <c r="ET32" i="2"/>
  <c r="FU32" i="2" s="1"/>
  <c r="FV36" i="2"/>
  <c r="ET36" i="2"/>
  <c r="FU36" i="2" s="1"/>
  <c r="ET41" i="2"/>
  <c r="FU41" i="2" s="1"/>
  <c r="FV41" i="2"/>
  <c r="ET50" i="2"/>
  <c r="FU50" i="2" s="1"/>
  <c r="FV50" i="2"/>
  <c r="ET54" i="2"/>
  <c r="FU54" i="2" s="1"/>
  <c r="FV54" i="2"/>
  <c r="L57" i="2"/>
  <c r="K31" i="2"/>
  <c r="U31" i="2"/>
  <c r="BJ22" i="2"/>
  <c r="BT22" i="2"/>
  <c r="CM20" i="2"/>
  <c r="AM12" i="2"/>
  <c r="CF12" i="2"/>
  <c r="AF12" i="2"/>
  <c r="T17" i="2"/>
  <c r="BN49" i="2"/>
  <c r="BN48" i="2" s="1"/>
  <c r="BO48" i="2"/>
  <c r="CF9" i="2"/>
  <c r="AF9" i="2"/>
  <c r="AM9" i="2"/>
  <c r="AL9" i="2" s="1"/>
  <c r="R40" i="2"/>
  <c r="R39" i="2" s="1"/>
  <c r="S39" i="2"/>
  <c r="S57" i="2" s="1"/>
  <c r="EN20" i="2"/>
  <c r="DY11" i="2"/>
  <c r="DR11" i="2"/>
  <c r="FF18" i="2"/>
  <c r="FE18" i="2" s="1"/>
  <c r="FF17" i="2"/>
  <c r="FE10" i="2"/>
  <c r="BS10" i="2"/>
  <c r="BZ10" i="2"/>
  <c r="BY10" i="2" s="1"/>
  <c r="DN38" i="2"/>
  <c r="DM37" i="2"/>
  <c r="DM38" i="2" s="1"/>
  <c r="BF40" i="2"/>
  <c r="BF34" i="2"/>
  <c r="BE34" i="2" s="1"/>
  <c r="BF41" i="2"/>
  <c r="BE41" i="2" s="1"/>
  <c r="BF46" i="2"/>
  <c r="BF53" i="2"/>
  <c r="BE53" i="2" s="1"/>
  <c r="J33" i="2"/>
  <c r="J37" i="2"/>
  <c r="J43" i="2"/>
  <c r="J50" i="2"/>
  <c r="AC11" i="2"/>
  <c r="CC11" i="2"/>
  <c r="DE38" i="2"/>
  <c r="DD37" i="2"/>
  <c r="DD38" i="2" s="1"/>
  <c r="AV32" i="2"/>
  <c r="AV36" i="2"/>
  <c r="AV50" i="2"/>
  <c r="AV49" i="2"/>
  <c r="AW48" i="2"/>
  <c r="AV55" i="2"/>
  <c r="GG12" i="2"/>
  <c r="FG22" i="2"/>
  <c r="DR10" i="2"/>
  <c r="DR24" i="2" s="1"/>
  <c r="CM8" i="2"/>
  <c r="EF8" i="2"/>
  <c r="AM11" i="2"/>
  <c r="EF10" i="2"/>
  <c r="CM10" i="2"/>
  <c r="AN60" i="2"/>
  <c r="CD60" i="2"/>
  <c r="EX61" i="2"/>
  <c r="FG61" i="2" s="1"/>
  <c r="U55" i="2"/>
  <c r="T55" i="2" s="1"/>
  <c r="K55" i="2"/>
  <c r="U53" i="2"/>
  <c r="T53" i="2" s="1"/>
  <c r="K53" i="2"/>
  <c r="CB56" i="2"/>
  <c r="EA56" i="2" s="1"/>
  <c r="CF52" i="2"/>
  <c r="FF51" i="2"/>
  <c r="FE51" i="2" s="1"/>
  <c r="FN51" i="2" s="1"/>
  <c r="FW51" i="2" s="1"/>
  <c r="EV51" i="2"/>
  <c r="FF50" i="2"/>
  <c r="FE50" i="2" s="1"/>
  <c r="EV50" i="2"/>
  <c r="FF49" i="2"/>
  <c r="FE49" i="2" s="1"/>
  <c r="FN49" i="2" s="1"/>
  <c r="FW49" i="2" s="1"/>
  <c r="EV49" i="2"/>
  <c r="FF47" i="2"/>
  <c r="FE47" i="2" s="1"/>
  <c r="EV47" i="2"/>
  <c r="FF46" i="2"/>
  <c r="FE46" i="2" s="1"/>
  <c r="EV46" i="2"/>
  <c r="CE55" i="2"/>
  <c r="EF54" i="2"/>
  <c r="BR53" i="2"/>
  <c r="CA53" i="2" s="1"/>
  <c r="DR52" i="2"/>
  <c r="AC52" i="2"/>
  <c r="AC50" i="2"/>
  <c r="DY54" i="2"/>
  <c r="BQ53" i="2"/>
  <c r="FP51" i="2"/>
  <c r="FY51" i="2" s="1"/>
  <c r="CE48" i="2"/>
  <c r="AL48" i="2"/>
  <c r="EE47" i="2"/>
  <c r="GE46" i="2"/>
  <c r="FE45" i="2"/>
  <c r="AN53" i="2"/>
  <c r="EF51" i="2"/>
  <c r="AE50" i="2"/>
  <c r="DG48" i="2"/>
  <c r="DF48" i="2" s="1"/>
  <c r="CW48" i="2"/>
  <c r="BY48" i="2"/>
  <c r="BH43" i="2"/>
  <c r="BG43" i="2" s="1"/>
  <c r="AX43" i="2"/>
  <c r="BH41" i="2"/>
  <c r="BG41" i="2" s="1"/>
  <c r="AX41" i="2"/>
  <c r="BP41" i="2" s="1"/>
  <c r="BY41" i="2" s="1"/>
  <c r="BH40" i="2"/>
  <c r="BG40" i="2" s="1"/>
  <c r="AX40" i="2"/>
  <c r="BP40" i="2" s="1"/>
  <c r="BY40" i="2" s="1"/>
  <c r="CE54" i="2"/>
  <c r="FO50" i="2"/>
  <c r="FX50" i="2" s="1"/>
  <c r="FP49" i="2"/>
  <c r="FY49" i="2" s="1"/>
  <c r="FP48" i="2"/>
  <c r="FY48" i="2" s="1"/>
  <c r="AN48" i="2"/>
  <c r="CG48" i="2"/>
  <c r="AE47" i="2"/>
  <c r="FY45" i="2"/>
  <c r="DG45" i="2"/>
  <c r="CW45" i="2"/>
  <c r="AC42" i="2"/>
  <c r="AL42" i="2" s="1"/>
  <c r="DU69" i="2"/>
  <c r="DU59" i="2"/>
  <c r="AE52" i="2"/>
  <c r="ED50" i="2"/>
  <c r="FO47" i="2"/>
  <c r="FX47" i="2" s="1"/>
  <c r="DZ45" i="2"/>
  <c r="EE44" i="2"/>
  <c r="CL44" i="2"/>
  <c r="BP42" i="2"/>
  <c r="AN42" i="2"/>
  <c r="CG42" i="2"/>
  <c r="BQ40" i="2"/>
  <c r="BZ40" i="2" s="1"/>
  <c r="FF37" i="2"/>
  <c r="EW38" i="2"/>
  <c r="EV37" i="2"/>
  <c r="EV38" i="2" s="1"/>
  <c r="CX38" i="2"/>
  <c r="DG37" i="2"/>
  <c r="CW37" i="2"/>
  <c r="BH37" i="2"/>
  <c r="AX37" i="2"/>
  <c r="AY38" i="2"/>
  <c r="L38" i="2"/>
  <c r="U37" i="2"/>
  <c r="K37" i="2"/>
  <c r="U36" i="2"/>
  <c r="T36" i="2" s="1"/>
  <c r="K36" i="2"/>
  <c r="U35" i="2"/>
  <c r="T35" i="2" s="1"/>
  <c r="K35" i="2"/>
  <c r="U34" i="2"/>
  <c r="T34" i="2" s="1"/>
  <c r="K34" i="2"/>
  <c r="U33" i="2"/>
  <c r="T33" i="2" s="1"/>
  <c r="K33" i="2"/>
  <c r="U32" i="2"/>
  <c r="T32" i="2" s="1"/>
  <c r="K32" i="2"/>
  <c r="DT59" i="2"/>
  <c r="CA31" i="2"/>
  <c r="BU59" i="2"/>
  <c r="ED49" i="2"/>
  <c r="EF43" i="2"/>
  <c r="FE42" i="2"/>
  <c r="DQ41" i="2"/>
  <c r="DZ41" i="2" s="1"/>
  <c r="EP62" i="2"/>
  <c r="FR62" i="2"/>
  <c r="AE55" i="2"/>
  <c r="U45" i="2"/>
  <c r="T45" i="2" s="1"/>
  <c r="K45" i="2"/>
  <c r="AC45" i="2" s="1"/>
  <c r="CB45" i="2" s="1"/>
  <c r="EV44" i="2"/>
  <c r="FN44" i="2" s="1"/>
  <c r="FW44" i="2" s="1"/>
  <c r="EE41" i="2"/>
  <c r="GE40" i="2"/>
  <c r="EP38" i="2"/>
  <c r="FQ37" i="2"/>
  <c r="CE36" i="2"/>
  <c r="CE35" i="2"/>
  <c r="CE34" i="2"/>
  <c r="CE33" i="2"/>
  <c r="CE32" i="2"/>
  <c r="DI69" i="2"/>
  <c r="DI59" i="2"/>
  <c r="FY39" i="2"/>
  <c r="FO37" i="2"/>
  <c r="E38" i="2"/>
  <c r="EF36" i="2"/>
  <c r="BQ35" i="2"/>
  <c r="BZ35" i="2" s="1"/>
  <c r="CN57" i="2"/>
  <c r="BA57" i="2"/>
  <c r="Y62" i="2"/>
  <c r="Y59" i="2"/>
  <c r="CR63" i="2"/>
  <c r="CR64" i="2" s="1"/>
  <c r="BQ41" i="2"/>
  <c r="BZ41" i="2" s="1"/>
  <c r="CH38" i="2"/>
  <c r="EG37" i="2"/>
  <c r="AZ57" i="2"/>
  <c r="X59" i="2"/>
  <c r="X62" i="2"/>
  <c r="EQ63" i="2"/>
  <c r="EQ64" i="2" s="1"/>
  <c r="CW52" i="2"/>
  <c r="DO52" i="2" s="1"/>
  <c r="ED51" i="2"/>
  <c r="DO44" i="2"/>
  <c r="DX44" i="2" s="1"/>
  <c r="DG42" i="2"/>
  <c r="CW42" i="2"/>
  <c r="EE40" i="2"/>
  <c r="AD37" i="2"/>
  <c r="AQ59" i="2"/>
  <c r="AQ62" i="2"/>
  <c r="EP22" i="2"/>
  <c r="FQ21" i="2"/>
  <c r="AT63" i="2"/>
  <c r="EF49" i="2"/>
  <c r="BO22" i="2"/>
  <c r="AA22" i="2"/>
  <c r="DN22" i="2"/>
  <c r="FC22" i="2"/>
  <c r="FS22" i="2"/>
  <c r="AH22" i="2"/>
  <c r="CG21" i="2"/>
  <c r="AC19" i="2"/>
  <c r="DH19" i="2"/>
  <c r="FL46" i="2"/>
  <c r="FL44" i="2" s="1"/>
  <c r="FM44" i="2"/>
  <c r="BJ57" i="2"/>
  <c r="BI19" i="2"/>
  <c r="FQ9" i="2"/>
  <c r="FD38" i="2"/>
  <c r="FC37" i="2"/>
  <c r="FC38" i="2" s="1"/>
  <c r="CU49" i="2"/>
  <c r="CV48" i="2"/>
  <c r="DW49" i="2"/>
  <c r="DW34" i="2"/>
  <c r="CU34" i="2"/>
  <c r="DV34" i="2" s="1"/>
  <c r="CU40" i="2"/>
  <c r="CV39" i="2"/>
  <c r="DW39" i="2" s="1"/>
  <c r="DW40" i="2"/>
  <c r="CU51" i="2"/>
  <c r="DV51" i="2" s="1"/>
  <c r="DW51" i="2"/>
  <c r="CU53" i="2"/>
  <c r="DV53" i="2" s="1"/>
  <c r="DW53" i="2"/>
  <c r="BF58" i="2"/>
  <c r="BX58" i="2" s="1"/>
  <c r="BF8" i="2"/>
  <c r="CG9" i="2"/>
  <c r="AN9" i="2"/>
  <c r="AB38" i="2"/>
  <c r="AA37" i="2"/>
  <c r="AA38" i="2" s="1"/>
  <c r="J58" i="2"/>
  <c r="AK9" i="2"/>
  <c r="J8" i="2"/>
  <c r="FQ11" i="2"/>
  <c r="FX11" i="2"/>
  <c r="FW11" i="2" s="1"/>
  <c r="EV17" i="2"/>
  <c r="FV33" i="2"/>
  <c r="ET33" i="2"/>
  <c r="FU33" i="2" s="1"/>
  <c r="FV37" i="2"/>
  <c r="EU38" i="2"/>
  <c r="ET37" i="2"/>
  <c r="ET43" i="2"/>
  <c r="FU43" i="2" s="1"/>
  <c r="FV43" i="2"/>
  <c r="ET51" i="2"/>
  <c r="FU51" i="2" s="1"/>
  <c r="FV51" i="2"/>
  <c r="ET55" i="2"/>
  <c r="FU55" i="2" s="1"/>
  <c r="FV55" i="2"/>
  <c r="B57" i="2"/>
  <c r="BO38" i="2"/>
  <c r="BN37" i="2"/>
  <c r="BN38" i="2" s="1"/>
  <c r="R31" i="2"/>
  <c r="R46" i="2"/>
  <c r="R44" i="2" s="1"/>
  <c r="S44" i="2"/>
  <c r="FR24" i="2"/>
  <c r="AF23" i="2"/>
  <c r="CE17" i="2"/>
  <c r="AQ19" i="2"/>
  <c r="CX18" i="2"/>
  <c r="CW18" i="2" s="1"/>
  <c r="CX17" i="2"/>
  <c r="CW10" i="2"/>
  <c r="AP17" i="2"/>
  <c r="BQ10" i="2"/>
  <c r="BP10" i="2" s="1"/>
  <c r="AO10" i="2"/>
  <c r="EN58" i="2"/>
  <c r="FO9" i="2"/>
  <c r="FN9" i="2" s="1"/>
  <c r="EM9" i="2"/>
  <c r="EM58" i="2" s="1"/>
  <c r="DM49" i="2"/>
  <c r="DM48" i="2" s="1"/>
  <c r="DN48" i="2"/>
  <c r="DM40" i="2"/>
  <c r="DM39" i="2" s="1"/>
  <c r="DN39" i="2"/>
  <c r="BX9" i="2"/>
  <c r="BF31" i="2"/>
  <c r="BF35" i="2"/>
  <c r="BE35" i="2" s="1"/>
  <c r="BF43" i="2"/>
  <c r="BE43" i="2" s="1"/>
  <c r="BF47" i="2"/>
  <c r="BE47" i="2" s="1"/>
  <c r="BF54" i="2"/>
  <c r="BE54" i="2" s="1"/>
  <c r="BS58" i="2"/>
  <c r="CE58" i="2" s="1"/>
  <c r="L58" i="2"/>
  <c r="AD58" i="2" s="1"/>
  <c r="K9" i="2"/>
  <c r="K58" i="2" s="1"/>
  <c r="J34" i="2"/>
  <c r="J40" i="2"/>
  <c r="J52" i="2"/>
  <c r="J51" i="2"/>
  <c r="J56" i="2"/>
  <c r="BS11" i="2"/>
  <c r="BZ11" i="2"/>
  <c r="BY11" i="2" s="1"/>
  <c r="AY17" i="2"/>
  <c r="DD49" i="2"/>
  <c r="DD48" i="2" s="1"/>
  <c r="DE48" i="2"/>
  <c r="DD40" i="2"/>
  <c r="DD39" i="2" s="1"/>
  <c r="DE39" i="2"/>
  <c r="AV33" i="2"/>
  <c r="AW38" i="2"/>
  <c r="AV37" i="2"/>
  <c r="AV51" i="2"/>
  <c r="AV52" i="2"/>
  <c r="BV58" i="2"/>
  <c r="EG24" i="2"/>
  <c r="GF18" i="2"/>
  <c r="GF24" i="2" s="1"/>
  <c r="CG11" i="2"/>
  <c r="CG25" i="2" s="1"/>
  <c r="BP26" i="2"/>
  <c r="GD19" i="2"/>
  <c r="GJ19" i="2" s="1"/>
  <c r="EK19" i="2"/>
  <c r="DZ11" i="2"/>
  <c r="EB8" i="2"/>
  <c r="EA8" i="2" s="1"/>
  <c r="CB8" i="2"/>
  <c r="AL8" i="2"/>
  <c r="BP68" i="2"/>
  <c r="BY68" i="2" s="1"/>
  <c r="AX68" i="2"/>
  <c r="BG68" i="2" s="1"/>
  <c r="CN68" i="2" s="1"/>
  <c r="GB56" i="2"/>
  <c r="U54" i="2"/>
  <c r="T54" i="2" s="1"/>
  <c r="K54" i="2"/>
  <c r="BR55" i="2"/>
  <c r="CA55" i="2" s="1"/>
  <c r="K66" i="2"/>
  <c r="T67" i="2"/>
  <c r="AC68" i="2"/>
  <c r="AC60" i="2"/>
  <c r="AM60" i="2"/>
  <c r="ED60" i="2"/>
  <c r="CE61" i="2"/>
  <c r="FF56" i="2"/>
  <c r="EV56" i="2"/>
  <c r="CY60" i="2"/>
  <c r="DH60" i="2" s="1"/>
  <c r="EO60" i="2" s="1"/>
  <c r="BZ56" i="2"/>
  <c r="DQ61" i="2"/>
  <c r="DZ61" i="2" s="1"/>
  <c r="DP56" i="2"/>
  <c r="DY56" i="2" s="1"/>
  <c r="FF55" i="2"/>
  <c r="EV55" i="2"/>
  <c r="FF54" i="2"/>
  <c r="FE54" i="2" s="1"/>
  <c r="EV54" i="2"/>
  <c r="FN54" i="2" s="1"/>
  <c r="FF53" i="2"/>
  <c r="FE53" i="2" s="1"/>
  <c r="EV53" i="2"/>
  <c r="FN53" i="2" s="1"/>
  <c r="FW53" i="2" s="1"/>
  <c r="FF52" i="2"/>
  <c r="FE52" i="2" s="1"/>
  <c r="EV52" i="2"/>
  <c r="FN52" i="2" s="1"/>
  <c r="FW52" i="2" s="1"/>
  <c r="FP55" i="2"/>
  <c r="FY55" i="2" s="1"/>
  <c r="AD55" i="2"/>
  <c r="AE54" i="2"/>
  <c r="BZ53" i="2"/>
  <c r="T61" i="2"/>
  <c r="AC61" i="2" s="1"/>
  <c r="AP61" i="2"/>
  <c r="DX56" i="2"/>
  <c r="FP54" i="2"/>
  <c r="FY54" i="2" s="1"/>
  <c r="FP52" i="2"/>
  <c r="FY52" i="2" s="1"/>
  <c r="DG51" i="2"/>
  <c r="DF51" i="2" s="1"/>
  <c r="CW51" i="2"/>
  <c r="DG50" i="2"/>
  <c r="DF50" i="2" s="1"/>
  <c r="CW50" i="2"/>
  <c r="DO50" i="2" s="1"/>
  <c r="DX50" i="2" s="1"/>
  <c r="DG49" i="2"/>
  <c r="CW49" i="2"/>
  <c r="DG47" i="2"/>
  <c r="CW47" i="2"/>
  <c r="DG46" i="2"/>
  <c r="DF46" i="2" s="1"/>
  <c r="CW46" i="2"/>
  <c r="DO46" i="2" s="1"/>
  <c r="DX46" i="2" s="1"/>
  <c r="FO54" i="2"/>
  <c r="FX54" i="2" s="1"/>
  <c r="AD53" i="2"/>
  <c r="FN50" i="2"/>
  <c r="FW50" i="2" s="1"/>
  <c r="FQ48" i="2"/>
  <c r="CB48" i="2"/>
  <c r="AC47" i="2"/>
  <c r="AC46" i="2"/>
  <c r="AM55" i="2"/>
  <c r="CF55" i="2"/>
  <c r="EF52" i="2"/>
  <c r="BR49" i="2"/>
  <c r="CA49" i="2" s="1"/>
  <c r="AD46" i="2"/>
  <c r="FP45" i="2"/>
  <c r="FP44" i="2"/>
  <c r="FY44" i="2" s="1"/>
  <c r="AD51" i="2"/>
  <c r="DO48" i="2"/>
  <c r="DP46" i="2"/>
  <c r="DY46" i="2" s="1"/>
  <c r="U43" i="2"/>
  <c r="T43" i="2" s="1"/>
  <c r="K43" i="2"/>
  <c r="AC43" i="2" s="1"/>
  <c r="U41" i="2"/>
  <c r="T41" i="2" s="1"/>
  <c r="K41" i="2"/>
  <c r="AC41" i="2" s="1"/>
  <c r="U40" i="2"/>
  <c r="T40" i="2" s="1"/>
  <c r="AC40" i="2" s="1"/>
  <c r="K40" i="2"/>
  <c r="BR51" i="2"/>
  <c r="CA51" i="2" s="1"/>
  <c r="DQ50" i="2"/>
  <c r="DZ50" i="2" s="1"/>
  <c r="EV48" i="2"/>
  <c r="FN48" i="2" s="1"/>
  <c r="DO43" i="2"/>
  <c r="DX43" i="2" s="1"/>
  <c r="CB39" i="2"/>
  <c r="DZ44" i="2"/>
  <c r="AN44" i="2"/>
  <c r="CG44" i="2"/>
  <c r="DZ42" i="2"/>
  <c r="AD42" i="2"/>
  <c r="CC42" i="2" s="1"/>
  <c r="AE41" i="2"/>
  <c r="FS38" i="2"/>
  <c r="BU38" i="2"/>
  <c r="FF36" i="2"/>
  <c r="FE36" i="2" s="1"/>
  <c r="EV36" i="2"/>
  <c r="FF35" i="2"/>
  <c r="FE35" i="2" s="1"/>
  <c r="EV35" i="2"/>
  <c r="FF34" i="2"/>
  <c r="FE34" i="2" s="1"/>
  <c r="EV34" i="2"/>
  <c r="FF33" i="2"/>
  <c r="FE33" i="2" s="1"/>
  <c r="EV33" i="2"/>
  <c r="FF32" i="2"/>
  <c r="FE32" i="2" s="1"/>
  <c r="EV32" i="2"/>
  <c r="FA62" i="2"/>
  <c r="FA59" i="2"/>
  <c r="ER64" i="2"/>
  <c r="FS62" i="2"/>
  <c r="DQ54" i="2"/>
  <c r="DZ54" i="2" s="1"/>
  <c r="AD43" i="2"/>
  <c r="FP42" i="2"/>
  <c r="FY42" i="2" s="1"/>
  <c r="EF41" i="2"/>
  <c r="AE40" i="2"/>
  <c r="AM39" i="2"/>
  <c r="EY62" i="2"/>
  <c r="DA64" i="2"/>
  <c r="CZ62" i="2"/>
  <c r="FP46" i="2"/>
  <c r="FY46" i="2" s="1"/>
  <c r="DP43" i="2"/>
  <c r="DY43" i="2" s="1"/>
  <c r="FH69" i="2"/>
  <c r="FH59" i="2"/>
  <c r="CZ57" i="2"/>
  <c r="EF47" i="2"/>
  <c r="FP36" i="2"/>
  <c r="FY36" i="2" s="1"/>
  <c r="DQ35" i="2"/>
  <c r="DZ35" i="2" s="1"/>
  <c r="GD33" i="2"/>
  <c r="EF32" i="2"/>
  <c r="CP59" i="2"/>
  <c r="CP62" i="2"/>
  <c r="BB59" i="2"/>
  <c r="BB62" i="2"/>
  <c r="M57" i="2"/>
  <c r="AF45" i="2"/>
  <c r="FP35" i="2"/>
  <c r="FY35" i="2" s="1"/>
  <c r="AE33" i="2"/>
  <c r="EX57" i="2"/>
  <c r="FG31" i="2"/>
  <c r="AR57" i="2"/>
  <c r="BS31" i="2"/>
  <c r="E57" i="2"/>
  <c r="AF31" i="2"/>
  <c r="DK63" i="2"/>
  <c r="DI63" i="2" s="1"/>
  <c r="FX45" i="2"/>
  <c r="DP44" i="2"/>
  <c r="DY44" i="2" s="1"/>
  <c r="CY38" i="2"/>
  <c r="DH37" i="2"/>
  <c r="AE36" i="2"/>
  <c r="AE32" i="2"/>
  <c r="P64" i="2"/>
  <c r="P65" i="2" s="1"/>
  <c r="AD49" i="2"/>
  <c r="ED41" i="2"/>
  <c r="ED40" i="2"/>
  <c r="BQ36" i="2"/>
  <c r="BZ36" i="2" s="1"/>
  <c r="FP33" i="2"/>
  <c r="FY33" i="2" s="1"/>
  <c r="DE22" i="2"/>
  <c r="EU22" i="2"/>
  <c r="FV21" i="2"/>
  <c r="FV22" i="2" s="1"/>
  <c r="AJ24" i="2"/>
  <c r="CI18" i="2"/>
  <c r="ED43" i="2"/>
  <c r="CD31" i="2"/>
  <c r="CM18" i="2"/>
  <c r="EF18" i="2"/>
  <c r="N57" i="2"/>
  <c r="GD20" i="2"/>
  <c r="CJ25" i="2"/>
  <c r="EI19" i="2"/>
  <c r="FR26" i="2"/>
  <c r="FX12" i="2"/>
  <c r="FW12" i="2" s="1"/>
  <c r="FQ12" i="2"/>
  <c r="FQ26" i="2" s="1"/>
  <c r="FM38" i="2"/>
  <c r="FL37" i="2"/>
  <c r="FL38" i="2" s="1"/>
  <c r="FL40" i="2"/>
  <c r="FL39" i="2" s="1"/>
  <c r="FM39" i="2"/>
  <c r="FL49" i="2"/>
  <c r="FL48" i="2" s="1"/>
  <c r="FM48" i="2"/>
  <c r="BK59" i="2"/>
  <c r="BK62" i="2"/>
  <c r="DM22" i="2"/>
  <c r="DR26" i="2"/>
  <c r="BY20" i="2"/>
  <c r="BS26" i="2"/>
  <c r="BY26" i="2" s="1"/>
  <c r="AF26" i="2"/>
  <c r="CE20" i="2"/>
  <c r="AL20" i="2"/>
  <c r="DR25" i="2"/>
  <c r="BS25" i="2"/>
  <c r="CX20" i="2"/>
  <c r="AN12" i="2"/>
  <c r="CG12" i="2"/>
  <c r="BH17" i="2"/>
  <c r="BG10" i="2"/>
  <c r="FF58" i="2"/>
  <c r="FE9" i="2"/>
  <c r="FE58" i="2" s="1"/>
  <c r="FC46" i="2"/>
  <c r="FC44" i="2" s="1"/>
  <c r="FD44" i="2"/>
  <c r="DW31" i="2"/>
  <c r="CU31" i="2"/>
  <c r="DW35" i="2"/>
  <c r="CU35" i="2"/>
  <c r="DV35" i="2" s="1"/>
  <c r="CU41" i="2"/>
  <c r="DV41" i="2" s="1"/>
  <c r="DW41" i="2"/>
  <c r="CU46" i="2"/>
  <c r="DW46" i="2"/>
  <c r="CV44" i="2"/>
  <c r="CU54" i="2"/>
  <c r="DV54" i="2" s="1"/>
  <c r="DW54" i="2"/>
  <c r="CC9" i="2"/>
  <c r="AC9" i="2"/>
  <c r="AA40" i="2"/>
  <c r="AA39" i="2" s="1"/>
  <c r="AB39" i="2"/>
  <c r="CF58" i="2"/>
  <c r="AM58" i="2"/>
  <c r="EW18" i="2"/>
  <c r="EV18" i="2" s="1"/>
  <c r="FV34" i="2"/>
  <c r="ET34" i="2"/>
  <c r="FU34" i="2" s="1"/>
  <c r="ET46" i="2"/>
  <c r="FV46" i="2"/>
  <c r="EU44" i="2"/>
  <c r="FV44" i="2" s="1"/>
  <c r="ET47" i="2"/>
  <c r="FU47" i="2" s="1"/>
  <c r="FV47" i="2"/>
  <c r="ET52" i="2"/>
  <c r="FU52" i="2" s="1"/>
  <c r="FV52" i="2"/>
  <c r="ET56" i="2"/>
  <c r="FU56" i="2" s="1"/>
  <c r="FV56" i="2"/>
  <c r="CA9" i="2"/>
  <c r="AD31" i="2"/>
  <c r="N22" i="2"/>
  <c r="AC26" i="2"/>
  <c r="CB20" i="2"/>
  <c r="BN40" i="2"/>
  <c r="BN39" i="2" s="1"/>
  <c r="BO39" i="2"/>
  <c r="BN46" i="2"/>
  <c r="BN44" i="2" s="1"/>
  <c r="BO44" i="2"/>
  <c r="R49" i="2"/>
  <c r="R48" i="2" s="1"/>
  <c r="S48" i="2"/>
  <c r="BZ20" i="2"/>
  <c r="AG26" i="2"/>
  <c r="AM26" i="2" s="1"/>
  <c r="AF25" i="2"/>
  <c r="CE19" i="2"/>
  <c r="AG24" i="2"/>
  <c r="BS23" i="2"/>
  <c r="EC11" i="2"/>
  <c r="AD10" i="2"/>
  <c r="FD58" i="2"/>
  <c r="FV58" i="2" s="1"/>
  <c r="FD8" i="2"/>
  <c r="DZ9" i="2"/>
  <c r="DN57" i="2"/>
  <c r="DM31" i="2"/>
  <c r="DM46" i="2"/>
  <c r="DM44" i="2" s="1"/>
  <c r="DN44" i="2"/>
  <c r="CV58" i="2"/>
  <c r="DW58" i="2" s="1"/>
  <c r="CV8" i="2"/>
  <c r="DW9" i="2"/>
  <c r="BS9" i="2"/>
  <c r="BZ9" i="2"/>
  <c r="BY9" i="2" s="1"/>
  <c r="BF32" i="2"/>
  <c r="BE32" i="2" s="1"/>
  <c r="BF36" i="2"/>
  <c r="BE36" i="2" s="1"/>
  <c r="BF50" i="2"/>
  <c r="BE50" i="2" s="1"/>
  <c r="BF49" i="2"/>
  <c r="BX49" i="2" s="1"/>
  <c r="BF55" i="2"/>
  <c r="BE55" i="2" s="1"/>
  <c r="EH9" i="2"/>
  <c r="GG9" i="2" s="1"/>
  <c r="J31" i="2"/>
  <c r="J35" i="2"/>
  <c r="J46" i="2"/>
  <c r="J47" i="2"/>
  <c r="J53" i="2"/>
  <c r="AI58" i="2"/>
  <c r="CH58" i="2" s="1"/>
  <c r="EG58" i="2" s="1"/>
  <c r="DR12" i="2"/>
  <c r="DY12" i="2"/>
  <c r="DX12" i="2" s="1"/>
  <c r="DD31" i="2"/>
  <c r="DD57" i="2" s="1"/>
  <c r="DD46" i="2"/>
  <c r="DD44" i="2" s="1"/>
  <c r="DE44" i="2"/>
  <c r="DE57" i="2" s="1"/>
  <c r="AV40" i="2"/>
  <c r="BX40" i="2"/>
  <c r="AW39" i="2"/>
  <c r="BX34" i="2"/>
  <c r="AV34" i="2"/>
  <c r="BW34" i="2" s="1"/>
  <c r="AV41" i="2"/>
  <c r="BW41" i="2" s="1"/>
  <c r="BX41" i="2"/>
  <c r="AV46" i="2"/>
  <c r="BX46" i="2"/>
  <c r="AW44" i="2"/>
  <c r="AV53" i="2"/>
  <c r="BW53" i="2" s="1"/>
  <c r="BX53" i="2"/>
  <c r="BX56" i="2"/>
  <c r="AV56" i="2"/>
  <c r="BW56" i="2" s="1"/>
  <c r="DY8" i="2"/>
  <c r="DX8" i="2" s="1"/>
  <c r="AN11" i="2"/>
  <c r="FU9" i="2"/>
  <c r="GF20" i="2"/>
  <c r="GF26" i="2" s="1"/>
  <c r="EG26" i="2"/>
  <c r="ED67" i="2"/>
  <c r="CE66" i="2"/>
  <c r="EE60" i="2"/>
  <c r="DG55" i="2"/>
  <c r="DF55" i="2" s="1"/>
  <c r="CW55" i="2"/>
  <c r="DG53" i="2"/>
  <c r="DF53" i="2" s="1"/>
  <c r="CW53" i="2"/>
  <c r="CM56" i="2"/>
  <c r="EF56" i="2"/>
  <c r="FW54" i="2"/>
  <c r="AM56" i="2"/>
  <c r="CF56" i="2"/>
  <c r="BH51" i="2"/>
  <c r="BG51" i="2" s="1"/>
  <c r="AX51" i="2"/>
  <c r="BP51" i="2" s="1"/>
  <c r="BY51" i="2" s="1"/>
  <c r="BH50" i="2"/>
  <c r="BG50" i="2" s="1"/>
  <c r="AX50" i="2"/>
  <c r="BP50" i="2" s="1"/>
  <c r="BY50" i="2" s="1"/>
  <c r="BH49" i="2"/>
  <c r="BG49" i="2" s="1"/>
  <c r="AX49" i="2"/>
  <c r="BP49" i="2" s="1"/>
  <c r="BY49" i="2" s="1"/>
  <c r="BH47" i="2"/>
  <c r="BG47" i="2" s="1"/>
  <c r="AX47" i="2"/>
  <c r="BP47" i="2" s="1"/>
  <c r="BY47" i="2" s="1"/>
  <c r="BH46" i="2"/>
  <c r="BG46" i="2" s="1"/>
  <c r="AX46" i="2"/>
  <c r="BP46" i="2" s="1"/>
  <c r="BY46" i="2" s="1"/>
  <c r="DQ55" i="2"/>
  <c r="DZ55" i="2" s="1"/>
  <c r="DX54" i="2"/>
  <c r="FP53" i="2"/>
  <c r="FY53" i="2" s="1"/>
  <c r="FO52" i="2"/>
  <c r="BH52" i="2"/>
  <c r="BG52" i="2" s="1"/>
  <c r="AX52" i="2"/>
  <c r="DO51" i="2"/>
  <c r="DX51" i="2" s="1"/>
  <c r="FN47" i="2"/>
  <c r="FW47" i="2" s="1"/>
  <c r="FN46" i="2"/>
  <c r="FW46" i="2" s="1"/>
  <c r="EE49" i="2"/>
  <c r="FO46" i="2"/>
  <c r="FX46" i="2" s="1"/>
  <c r="AI69" i="2"/>
  <c r="AI59" i="2"/>
  <c r="CH57" i="2"/>
  <c r="CC56" i="2"/>
  <c r="EB56" i="2" s="1"/>
  <c r="FO51" i="2"/>
  <c r="FX51" i="2" s="1"/>
  <c r="FP50" i="2"/>
  <c r="FY50" i="2" s="1"/>
  <c r="DP48" i="2"/>
  <c r="EB48" i="2" s="1"/>
  <c r="GA48" i="2" s="1"/>
  <c r="BR46" i="2"/>
  <c r="CA46" i="2" s="1"/>
  <c r="FF43" i="2"/>
  <c r="FE43" i="2" s="1"/>
  <c r="EV43" i="2"/>
  <c r="FN43" i="2" s="1"/>
  <c r="FW43" i="2" s="1"/>
  <c r="FF41" i="2"/>
  <c r="FE41" i="2" s="1"/>
  <c r="FN41" i="2" s="1"/>
  <c r="FW41" i="2" s="1"/>
  <c r="EV41" i="2"/>
  <c r="FF40" i="2"/>
  <c r="FE40" i="2" s="1"/>
  <c r="EV40" i="2"/>
  <c r="FN40" i="2" s="1"/>
  <c r="FW40" i="2" s="1"/>
  <c r="BV59" i="2"/>
  <c r="BP52" i="2"/>
  <c r="EE51" i="2"/>
  <c r="GE50" i="2"/>
  <c r="AE49" i="2"/>
  <c r="AM48" i="2"/>
  <c r="FP47" i="2"/>
  <c r="FY47" i="2" s="1"/>
  <c r="BQ46" i="2"/>
  <c r="BZ46" i="2" s="1"/>
  <c r="BP43" i="2"/>
  <c r="BY43" i="2" s="1"/>
  <c r="BY42" i="2"/>
  <c r="DO41" i="2"/>
  <c r="DX41" i="2" s="1"/>
  <c r="DO40" i="2"/>
  <c r="DX40" i="2" s="1"/>
  <c r="CD48" i="2"/>
  <c r="EC48" i="2" s="1"/>
  <c r="GB48" i="2" s="1"/>
  <c r="ED46" i="2"/>
  <c r="CF45" i="2"/>
  <c r="AE43" i="2"/>
  <c r="CF42" i="2"/>
  <c r="AM42" i="2"/>
  <c r="FP41" i="2"/>
  <c r="FY41" i="2" s="1"/>
  <c r="DG39" i="2"/>
  <c r="DF39" i="2" s="1"/>
  <c r="CW39" i="2"/>
  <c r="DO39" i="2" s="1"/>
  <c r="DX39" i="2" s="1"/>
  <c r="BY39" i="2"/>
  <c r="DG36" i="2"/>
  <c r="DF36" i="2" s="1"/>
  <c r="CW36" i="2"/>
  <c r="DO36" i="2" s="1"/>
  <c r="DG35" i="2"/>
  <c r="DF35" i="2" s="1"/>
  <c r="CW35" i="2"/>
  <c r="DO35" i="2" s="1"/>
  <c r="DX35" i="2" s="1"/>
  <c r="DG34" i="2"/>
  <c r="DF34" i="2" s="1"/>
  <c r="CW34" i="2"/>
  <c r="DO34" i="2" s="1"/>
  <c r="DG33" i="2"/>
  <c r="DF33" i="2" s="1"/>
  <c r="CW33" i="2"/>
  <c r="DO33" i="2" s="1"/>
  <c r="DX33" i="2" s="1"/>
  <c r="DG32" i="2"/>
  <c r="DF32" i="2" s="1"/>
  <c r="CW32" i="2"/>
  <c r="DO32" i="2" s="1"/>
  <c r="EW57" i="2"/>
  <c r="FF31" i="2"/>
  <c r="EV31" i="2"/>
  <c r="CS64" i="2"/>
  <c r="DT62" i="2"/>
  <c r="BL64" i="2"/>
  <c r="BL65" i="2" s="1"/>
  <c r="AY57" i="2"/>
  <c r="BH31" i="2"/>
  <c r="AX31" i="2"/>
  <c r="CF53" i="2"/>
  <c r="ED47" i="2"/>
  <c r="AE46" i="2"/>
  <c r="FO43" i="2"/>
  <c r="FX43" i="2" s="1"/>
  <c r="FN39" i="2"/>
  <c r="FW39" i="2" s="1"/>
  <c r="CF39" i="2"/>
  <c r="DS38" i="2"/>
  <c r="DY37" i="2"/>
  <c r="AG38" i="2"/>
  <c r="CF37" i="2"/>
  <c r="AM37" i="2"/>
  <c r="FR59" i="2"/>
  <c r="DJ64" i="2"/>
  <c r="DI62" i="2"/>
  <c r="DS59" i="2"/>
  <c r="DP50" i="2"/>
  <c r="DY50" i="2" s="1"/>
  <c r="BR43" i="2"/>
  <c r="CA43" i="2" s="1"/>
  <c r="DP41" i="2"/>
  <c r="DY41" i="2" s="1"/>
  <c r="FO40" i="2"/>
  <c r="FX40" i="2" s="1"/>
  <c r="CD39" i="2"/>
  <c r="DX36" i="2"/>
  <c r="DX34" i="2"/>
  <c r="DX32" i="2"/>
  <c r="EY57" i="2"/>
  <c r="CQ57" i="2"/>
  <c r="DR31" i="2"/>
  <c r="DQ49" i="2"/>
  <c r="DZ49" i="2" s="1"/>
  <c r="AD47" i="2"/>
  <c r="BR40" i="2"/>
  <c r="CA40" i="2" s="1"/>
  <c r="EF39" i="2"/>
  <c r="AO59" i="2"/>
  <c r="CG31" i="2"/>
  <c r="AN31" i="2"/>
  <c r="EZ63" i="2"/>
  <c r="DQ47" i="2"/>
  <c r="DZ47" i="2" s="1"/>
  <c r="AN45" i="2"/>
  <c r="CG45" i="2"/>
  <c r="DR37" i="2"/>
  <c r="AZ38" i="2"/>
  <c r="BI37" i="2"/>
  <c r="BI38" i="2" s="1"/>
  <c r="V37" i="2"/>
  <c r="V38" i="2" s="1"/>
  <c r="M38" i="2"/>
  <c r="EM57" i="2"/>
  <c r="AS62" i="2"/>
  <c r="AS59" i="2"/>
  <c r="BT57" i="2"/>
  <c r="F59" i="2"/>
  <c r="AG57" i="2"/>
  <c r="F62" i="2"/>
  <c r="FX52" i="2"/>
  <c r="EE50" i="2"/>
  <c r="FQ45" i="2"/>
  <c r="CH39" i="2"/>
  <c r="EG39" i="2" s="1"/>
  <c r="GF39" i="2" s="1"/>
  <c r="CN38" i="2"/>
  <c r="L24" i="2"/>
  <c r="U24" i="2"/>
  <c r="AP24" i="2"/>
  <c r="AO24" i="2" s="1"/>
  <c r="BH24" i="2"/>
  <c r="BG24" i="2" s="1"/>
  <c r="B24" i="2"/>
  <c r="DB63" i="2"/>
  <c r="DB64" i="2" s="1"/>
  <c r="DB65" i="2" s="1"/>
  <c r="EX38" i="2"/>
  <c r="FG37" i="2"/>
  <c r="FG38" i="2" s="1"/>
  <c r="DP37" i="2"/>
  <c r="AD36" i="2"/>
  <c r="AZ25" i="2"/>
  <c r="K25" i="2"/>
  <c r="DT22" i="2"/>
  <c r="BC63" i="2"/>
  <c r="BC64" i="2" s="1"/>
  <c r="BC65" i="2" s="1"/>
  <c r="AJ21" i="2"/>
  <c r="I22" i="2"/>
  <c r="ET22" i="2"/>
  <c r="FU21" i="2"/>
  <c r="FU22" i="2" s="1"/>
  <c r="DD22" i="2"/>
  <c r="BN22" i="2"/>
  <c r="AV22" i="2"/>
  <c r="BW21" i="2"/>
  <c r="BW22" i="2" s="1"/>
  <c r="CQ22" i="2"/>
  <c r="DR21" i="2"/>
  <c r="O59" i="2"/>
  <c r="O62" i="2"/>
  <c r="DS22" i="2"/>
  <c r="DV21" i="2"/>
  <c r="DV22" i="2" s="1"/>
  <c r="EL17" i="2"/>
  <c r="GE17" i="2"/>
  <c r="GK17" i="2" s="1"/>
  <c r="FM57" i="2"/>
  <c r="FL31" i="2"/>
  <c r="EF58" i="2"/>
  <c r="CM58" i="2"/>
  <c r="CE18" i="2"/>
  <c r="AF24" i="2"/>
  <c r="CH23" i="2"/>
  <c r="EG17" i="2"/>
  <c r="AC12" i="2"/>
  <c r="CC12" i="2"/>
  <c r="EO19" i="2"/>
  <c r="FQ10" i="2"/>
  <c r="FQ23" i="2" s="1"/>
  <c r="FX10" i="2"/>
  <c r="FW10" i="2" s="1"/>
  <c r="FD57" i="2"/>
  <c r="FC31" i="2"/>
  <c r="FC40" i="2"/>
  <c r="FC39" i="2" s="1"/>
  <c r="FD39" i="2"/>
  <c r="FC49" i="2"/>
  <c r="FC48" i="2" s="1"/>
  <c r="FD48" i="2"/>
  <c r="CX58" i="2"/>
  <c r="DP58" i="2" s="1"/>
  <c r="DY58" i="2" s="1"/>
  <c r="CW9" i="2"/>
  <c r="CW58" i="2" s="1"/>
  <c r="DO58" i="2" s="1"/>
  <c r="DX58" i="2" s="1"/>
  <c r="DW32" i="2"/>
  <c r="CU32" i="2"/>
  <c r="DV32" i="2" s="1"/>
  <c r="DW36" i="2"/>
  <c r="CU36" i="2"/>
  <c r="DV36" i="2" s="1"/>
  <c r="CU43" i="2"/>
  <c r="DV43" i="2" s="1"/>
  <c r="DW43" i="2"/>
  <c r="CU55" i="2"/>
  <c r="DV55" i="2" s="1"/>
  <c r="DW55" i="2"/>
  <c r="AB57" i="2"/>
  <c r="AA31" i="2"/>
  <c r="AA46" i="2"/>
  <c r="AA44" i="2" s="1"/>
  <c r="AB44" i="2"/>
  <c r="AC58" i="2"/>
  <c r="CC20" i="2"/>
  <c r="DP17" i="2"/>
  <c r="CO21" i="2"/>
  <c r="CN17" i="2"/>
  <c r="FV31" i="2"/>
  <c r="ET31" i="2"/>
  <c r="FV35" i="2"/>
  <c r="ET35" i="2"/>
  <c r="FU35" i="2" s="1"/>
  <c r="ET40" i="2"/>
  <c r="EU39" i="2"/>
  <c r="FV39" i="2" s="1"/>
  <c r="FV40" i="2"/>
  <c r="ET49" i="2"/>
  <c r="EU48" i="2"/>
  <c r="FV48" i="2" s="1"/>
  <c r="FV49" i="2"/>
  <c r="ET53" i="2"/>
  <c r="FU53" i="2" s="1"/>
  <c r="FV53" i="2"/>
  <c r="FT58" i="2"/>
  <c r="AD32" i="2"/>
  <c r="C59" i="2"/>
  <c r="C62" i="2"/>
  <c r="AR22" i="2"/>
  <c r="BS21" i="2"/>
  <c r="EL20" i="2"/>
  <c r="GE20" i="2"/>
  <c r="GD18" i="2"/>
  <c r="FN12" i="2"/>
  <c r="BO57" i="2"/>
  <c r="BN31" i="2"/>
  <c r="BN57" i="2" s="1"/>
  <c r="S38" i="2"/>
  <c r="R37" i="2"/>
  <c r="R38" i="2" s="1"/>
  <c r="BQ32" i="2"/>
  <c r="BZ32" i="2" s="1"/>
  <c r="FI63" i="2"/>
  <c r="FH63" i="2" s="1"/>
  <c r="BT26" i="2"/>
  <c r="BZ26" i="2" s="1"/>
  <c r="DP9" i="2"/>
  <c r="DO9" i="2" s="1"/>
  <c r="BH58" i="2"/>
  <c r="BG9" i="2"/>
  <c r="BG58" i="2" s="1"/>
  <c r="BF33" i="2"/>
  <c r="BE33" i="2" s="1"/>
  <c r="BF37" i="2"/>
  <c r="BX37" i="2" s="1"/>
  <c r="BF51" i="2"/>
  <c r="BE51" i="2" s="1"/>
  <c r="BF52" i="2"/>
  <c r="BE52" i="2" s="1"/>
  <c r="AB58" i="2"/>
  <c r="AB8" i="2"/>
  <c r="AA8" i="2" s="1"/>
  <c r="J32" i="2"/>
  <c r="J36" i="2"/>
  <c r="J41" i="2"/>
  <c r="J49" i="2"/>
  <c r="J54" i="2"/>
  <c r="EC58" i="2"/>
  <c r="GB58" i="2" s="1"/>
  <c r="DY10" i="2"/>
  <c r="DX10" i="2" s="1"/>
  <c r="AD17" i="2"/>
  <c r="C21" i="2"/>
  <c r="B17" i="2"/>
  <c r="DR9" i="2"/>
  <c r="AW57" i="2"/>
  <c r="BX31" i="2"/>
  <c r="AV31" i="2"/>
  <c r="BX35" i="2"/>
  <c r="AV35" i="2"/>
  <c r="BW35" i="2" s="1"/>
  <c r="AV43" i="2"/>
  <c r="BW43" i="2" s="1"/>
  <c r="BX43" i="2"/>
  <c r="AV47" i="2"/>
  <c r="BW47" i="2" s="1"/>
  <c r="BX47" i="2"/>
  <c r="AV54" i="2"/>
  <c r="BW54" i="2" s="1"/>
  <c r="BX54" i="2"/>
  <c r="CD9" i="2"/>
  <c r="EC9" i="2" s="1"/>
  <c r="CF11" i="2"/>
  <c r="FU58" i="2"/>
  <c r="GG58" i="2" s="1"/>
  <c r="EE8" i="2"/>
  <c r="CE8" i="2"/>
  <c r="CL8" i="2"/>
  <c r="CK8" i="2" s="1"/>
  <c r="DN74" i="3" l="1"/>
  <c r="DN71" i="3"/>
  <c r="DE74" i="3"/>
  <c r="DE71" i="3"/>
  <c r="AL73" i="3"/>
  <c r="BF74" i="3"/>
  <c r="BF71" i="3"/>
  <c r="C75" i="3"/>
  <c r="B31" i="3"/>
  <c r="C32" i="3"/>
  <c r="FS70" i="3"/>
  <c r="FS32" i="3"/>
  <c r="FY32" i="3" s="1"/>
  <c r="EE31" i="3"/>
  <c r="CB53" i="3"/>
  <c r="AL53" i="3"/>
  <c r="EA49" i="3"/>
  <c r="FZ49" i="3" s="1"/>
  <c r="J74" i="3"/>
  <c r="J71" i="3"/>
  <c r="AB74" i="3"/>
  <c r="AB71" i="3"/>
  <c r="FW8" i="3"/>
  <c r="CB64" i="3"/>
  <c r="AL64" i="3"/>
  <c r="DR11" i="3"/>
  <c r="DY11" i="3"/>
  <c r="FF13" i="3"/>
  <c r="FE12" i="3"/>
  <c r="FE13" i="3" s="1"/>
  <c r="ET58" i="3"/>
  <c r="FU58" i="3" s="1"/>
  <c r="FV58" i="3"/>
  <c r="FD74" i="3"/>
  <c r="FD71" i="3"/>
  <c r="R50" i="3"/>
  <c r="R49" i="3" s="1"/>
  <c r="S49" i="3"/>
  <c r="FR70" i="3"/>
  <c r="FQ14" i="3"/>
  <c r="DW44" i="3"/>
  <c r="CU44" i="3"/>
  <c r="DV44" i="3" s="1"/>
  <c r="CU51" i="3"/>
  <c r="DV51" i="3" s="1"/>
  <c r="DW51" i="3"/>
  <c r="DW66" i="3"/>
  <c r="CU66" i="3"/>
  <c r="DV66" i="3" s="1"/>
  <c r="EW70" i="3"/>
  <c r="EV70" i="3" s="1"/>
  <c r="EV14" i="3"/>
  <c r="EW12" i="3"/>
  <c r="AW74" i="3"/>
  <c r="AW71" i="3"/>
  <c r="CE31" i="3"/>
  <c r="ED50" i="3"/>
  <c r="AN13" i="3"/>
  <c r="FY10" i="3"/>
  <c r="EI8" i="3"/>
  <c r="CJ11" i="3"/>
  <c r="CJ12" i="3" s="1"/>
  <c r="CJ13" i="3" s="1"/>
  <c r="CJ10" i="3"/>
  <c r="FS12" i="3"/>
  <c r="FY11" i="3"/>
  <c r="BN50" i="3"/>
  <c r="BN49" i="3" s="1"/>
  <c r="BO49" i="3"/>
  <c r="BO69" i="3" s="1"/>
  <c r="FV67" i="3"/>
  <c r="ET67" i="3"/>
  <c r="FU67" i="3" s="1"/>
  <c r="AO29" i="3"/>
  <c r="AP28" i="3"/>
  <c r="BQ29" i="3"/>
  <c r="BZ29" i="3" s="1"/>
  <c r="R41" i="3"/>
  <c r="DI70" i="3"/>
  <c r="DI71" i="3" s="1"/>
  <c r="DJ71" i="3"/>
  <c r="AA74" i="3"/>
  <c r="AA71" i="3"/>
  <c r="CY74" i="3"/>
  <c r="CY71" i="3"/>
  <c r="BX60" i="3"/>
  <c r="E75" i="3"/>
  <c r="CJ68" i="3"/>
  <c r="I49" i="3"/>
  <c r="AJ49" i="3" s="1"/>
  <c r="CI49" i="3" s="1"/>
  <c r="AK41" i="3"/>
  <c r="GD63" i="3"/>
  <c r="W81" i="3"/>
  <c r="W71" i="3"/>
  <c r="AM53" i="3"/>
  <c r="CE8" i="3"/>
  <c r="CL8" i="3"/>
  <c r="CF11" i="3"/>
  <c r="EE8" i="3"/>
  <c r="DB13" i="3"/>
  <c r="CZ12" i="3"/>
  <c r="CZ13" i="3" s="1"/>
  <c r="CI8" i="3"/>
  <c r="AJ11" i="3"/>
  <c r="AJ10" i="3"/>
  <c r="DO11" i="3"/>
  <c r="BT70" i="3"/>
  <c r="BS14" i="3"/>
  <c r="EE18" i="3"/>
  <c r="CF17" i="3"/>
  <c r="CE18" i="3"/>
  <c r="CL18" i="3"/>
  <c r="EF36" i="3"/>
  <c r="GE27" i="3"/>
  <c r="ET61" i="3"/>
  <c r="EU60" i="3"/>
  <c r="FV60" i="3" s="1"/>
  <c r="FV61" i="3"/>
  <c r="BR14" i="3"/>
  <c r="BR70" i="3" s="1"/>
  <c r="CA15" i="3"/>
  <c r="BP18" i="3"/>
  <c r="EL26" i="3"/>
  <c r="GE26" i="3"/>
  <c r="GK26" i="3" s="1"/>
  <c r="CA18" i="3"/>
  <c r="CA17" i="3" s="1"/>
  <c r="C12" i="3"/>
  <c r="B11" i="3"/>
  <c r="AE17" i="3"/>
  <c r="CD18" i="3"/>
  <c r="DP30" i="3"/>
  <c r="DY30" i="3" s="1"/>
  <c r="GE54" i="3"/>
  <c r="GK54" i="3" s="1"/>
  <c r="EL54" i="3"/>
  <c r="I54" i="3"/>
  <c r="AJ54" i="3" s="1"/>
  <c r="AJ46" i="3"/>
  <c r="CI46" i="3" s="1"/>
  <c r="GD46" i="3"/>
  <c r="CH33" i="3"/>
  <c r="EG24" i="3"/>
  <c r="CH35" i="3"/>
  <c r="EG26" i="3"/>
  <c r="AO26" i="3"/>
  <c r="BP26" i="3" s="1"/>
  <c r="BQ26" i="3"/>
  <c r="EF8" i="3"/>
  <c r="CG11" i="3"/>
  <c r="CE9" i="3"/>
  <c r="CE10" i="3" s="1"/>
  <c r="CL9" i="3"/>
  <c r="EE9" i="3"/>
  <c r="CF10" i="3"/>
  <c r="CO13" i="3"/>
  <c r="CN12" i="3"/>
  <c r="ET70" i="3"/>
  <c r="ES70" i="3" s="1"/>
  <c r="ES71" i="3" s="1"/>
  <c r="ET12" i="3"/>
  <c r="ET13" i="3" s="1"/>
  <c r="ET32" i="3"/>
  <c r="ET51" i="3"/>
  <c r="FU51" i="3" s="1"/>
  <c r="FV51" i="3"/>
  <c r="CG17" i="3"/>
  <c r="EF18" i="3"/>
  <c r="EF31" i="3"/>
  <c r="FG69" i="3"/>
  <c r="FP41" i="3"/>
  <c r="EM11" i="3"/>
  <c r="EN12" i="3"/>
  <c r="L70" i="3"/>
  <c r="L71" i="3" s="1"/>
  <c r="EN25" i="3"/>
  <c r="AD33" i="3"/>
  <c r="AM33" i="3" s="1"/>
  <c r="AM24" i="3"/>
  <c r="BW64" i="3"/>
  <c r="CI64" i="3" s="1"/>
  <c r="EH64" i="3" s="1"/>
  <c r="GG64" i="3" s="1"/>
  <c r="BX51" i="3"/>
  <c r="CJ51" i="3" s="1"/>
  <c r="EI51" i="3" s="1"/>
  <c r="GH51" i="3" s="1"/>
  <c r="AV54" i="3"/>
  <c r="BS35" i="3"/>
  <c r="AK65" i="3"/>
  <c r="CJ65" i="3" s="1"/>
  <c r="CK45" i="3"/>
  <c r="ED45" i="3"/>
  <c r="BS48" i="3"/>
  <c r="F76" i="3"/>
  <c r="CR76" i="3"/>
  <c r="DS74" i="3"/>
  <c r="CQ74" i="3"/>
  <c r="O77" i="3"/>
  <c r="N76" i="3"/>
  <c r="CE47" i="3"/>
  <c r="CD56" i="3"/>
  <c r="AN56" i="3"/>
  <c r="AY71" i="3"/>
  <c r="AX69" i="3"/>
  <c r="ED51" i="3"/>
  <c r="BY49" i="3"/>
  <c r="DF54" i="3"/>
  <c r="DO54" i="3" s="1"/>
  <c r="DX54" i="3" s="1"/>
  <c r="DP54" i="3"/>
  <c r="DY54" i="3" s="1"/>
  <c r="GC61" i="3"/>
  <c r="CK60" i="3"/>
  <c r="ED60" i="3"/>
  <c r="GE67" i="3"/>
  <c r="GK67" i="3" s="1"/>
  <c r="EL67" i="3"/>
  <c r="CK62" i="3"/>
  <c r="ED62" i="3"/>
  <c r="AE41" i="3"/>
  <c r="FR71" i="3"/>
  <c r="FQ69" i="3"/>
  <c r="DI32" i="3"/>
  <c r="U69" i="3"/>
  <c r="T41" i="3"/>
  <c r="AC41" i="3" s="1"/>
  <c r="AD41" i="3"/>
  <c r="AH71" i="3"/>
  <c r="CC46" i="3"/>
  <c r="AM46" i="3"/>
  <c r="DF52" i="3"/>
  <c r="GD61" i="3"/>
  <c r="EE58" i="3"/>
  <c r="FE56" i="3"/>
  <c r="FO56" i="3"/>
  <c r="FX56" i="3" s="1"/>
  <c r="GC68" i="3"/>
  <c r="CB80" i="3"/>
  <c r="AL80" i="3"/>
  <c r="CB67" i="3"/>
  <c r="AL67" i="3"/>
  <c r="BR10" i="3"/>
  <c r="CA10" i="3" s="1"/>
  <c r="BA74" i="3"/>
  <c r="BB75" i="3"/>
  <c r="BA75" i="3" s="1"/>
  <c r="DF24" i="3"/>
  <c r="AO81" i="3"/>
  <c r="AO71" i="3"/>
  <c r="BU71" i="3"/>
  <c r="GE53" i="3"/>
  <c r="U48" i="3"/>
  <c r="T47" i="3"/>
  <c r="T48" i="3" s="1"/>
  <c r="DG48" i="3"/>
  <c r="DF47" i="3"/>
  <c r="CD52" i="3"/>
  <c r="AN52" i="3"/>
  <c r="AL59" i="3"/>
  <c r="AM61" i="3"/>
  <c r="EC57" i="3"/>
  <c r="GB57" i="3" s="1"/>
  <c r="GD64" i="3"/>
  <c r="AC78" i="3"/>
  <c r="AL78" i="3" s="1"/>
  <c r="AL79" i="3"/>
  <c r="GC80" i="3"/>
  <c r="EG81" i="3"/>
  <c r="EZ71" i="3"/>
  <c r="AT76" i="3"/>
  <c r="BU74" i="3"/>
  <c r="AT75" i="3"/>
  <c r="BU75" i="3" s="1"/>
  <c r="FF69" i="3"/>
  <c r="FE41" i="3"/>
  <c r="FN41" i="3" s="1"/>
  <c r="FW41" i="3" s="1"/>
  <c r="FO41" i="3"/>
  <c r="AM51" i="3"/>
  <c r="AM67" i="3"/>
  <c r="CD66" i="3"/>
  <c r="AN66" i="3"/>
  <c r="FE62" i="3"/>
  <c r="FO62" i="3"/>
  <c r="FX62" i="3" s="1"/>
  <c r="GC67" i="3"/>
  <c r="GE73" i="3"/>
  <c r="GD66" i="3"/>
  <c r="AM57" i="3"/>
  <c r="AD47" i="3"/>
  <c r="CA13" i="3"/>
  <c r="BN41" i="3"/>
  <c r="FV68" i="3"/>
  <c r="ET68" i="3"/>
  <c r="FU68" i="3" s="1"/>
  <c r="AF34" i="3"/>
  <c r="AF33" i="3"/>
  <c r="GF15" i="3"/>
  <c r="GF14" i="3" s="1"/>
  <c r="EG14" i="3"/>
  <c r="EG70" i="3" s="1"/>
  <c r="EG71" i="3" s="1"/>
  <c r="GE19" i="3"/>
  <c r="GK19" i="3" s="1"/>
  <c r="EL19" i="3"/>
  <c r="DO24" i="3"/>
  <c r="CU56" i="3"/>
  <c r="DV56" i="3" s="1"/>
  <c r="DW56" i="3"/>
  <c r="CU58" i="3"/>
  <c r="DV58" i="3" s="1"/>
  <c r="DW58" i="3"/>
  <c r="EI58" i="3" s="1"/>
  <c r="GH58" i="3" s="1"/>
  <c r="CA70" i="3"/>
  <c r="V74" i="3"/>
  <c r="V71" i="3"/>
  <c r="AJ42" i="3"/>
  <c r="GC24" i="3"/>
  <c r="ET53" i="3"/>
  <c r="FU53" i="3" s="1"/>
  <c r="FV53" i="3"/>
  <c r="FQ31" i="3"/>
  <c r="U13" i="3"/>
  <c r="T12" i="3"/>
  <c r="T13" i="3" s="1"/>
  <c r="AE10" i="3"/>
  <c r="CD9" i="3"/>
  <c r="EZ13" i="3"/>
  <c r="EY12" i="3"/>
  <c r="EY13" i="3" s="1"/>
  <c r="BN61" i="3"/>
  <c r="BN60" i="3" s="1"/>
  <c r="BO60" i="3"/>
  <c r="BK70" i="3"/>
  <c r="BJ14" i="3"/>
  <c r="ET64" i="3"/>
  <c r="FU64" i="3" s="1"/>
  <c r="FV64" i="3"/>
  <c r="EU69" i="3"/>
  <c r="FV41" i="3"/>
  <c r="ET41" i="3"/>
  <c r="FQ35" i="3"/>
  <c r="FW15" i="3"/>
  <c r="BY18" i="3"/>
  <c r="BZ17" i="3"/>
  <c r="BY17" i="3" s="1"/>
  <c r="DV14" i="3"/>
  <c r="CU46" i="3"/>
  <c r="DV46" i="3" s="1"/>
  <c r="DW46" i="3"/>
  <c r="DW63" i="3"/>
  <c r="EI63" i="3" s="1"/>
  <c r="GH63" i="3" s="1"/>
  <c r="CU63" i="3"/>
  <c r="DV63" i="3" s="1"/>
  <c r="CU52" i="3"/>
  <c r="DV52" i="3" s="1"/>
  <c r="DW52" i="3"/>
  <c r="CU62" i="3"/>
  <c r="DV62" i="3" s="1"/>
  <c r="DW62" i="3"/>
  <c r="DW67" i="3"/>
  <c r="CU67" i="3"/>
  <c r="DV67" i="3" s="1"/>
  <c r="CD46" i="3"/>
  <c r="AN46" i="3"/>
  <c r="GC55" i="3"/>
  <c r="BX50" i="3"/>
  <c r="BW53" i="3"/>
  <c r="FL69" i="3"/>
  <c r="BT75" i="3"/>
  <c r="AR75" i="3"/>
  <c r="BS75" i="3" s="1"/>
  <c r="M74" i="3"/>
  <c r="CI63" i="3"/>
  <c r="EH63" i="3" s="1"/>
  <c r="AK42" i="3"/>
  <c r="CJ42" i="3" s="1"/>
  <c r="EE28" i="3"/>
  <c r="CF35" i="3"/>
  <c r="ED41" i="3"/>
  <c r="DF34" i="3"/>
  <c r="DG25" i="3"/>
  <c r="DF25" i="3" s="1"/>
  <c r="EV10" i="3"/>
  <c r="AP13" i="3"/>
  <c r="AO12" i="3"/>
  <c r="AO13" i="3" s="1"/>
  <c r="EQ13" i="3"/>
  <c r="EP12" i="3"/>
  <c r="EP13" i="3" s="1"/>
  <c r="CH12" i="3"/>
  <c r="CH13" i="3" s="1"/>
  <c r="AN10" i="3"/>
  <c r="O13" i="3"/>
  <c r="N12" i="3"/>
  <c r="N13" i="3" s="1"/>
  <c r="CW11" i="3"/>
  <c r="AJ35" i="3"/>
  <c r="FV63" i="3"/>
  <c r="ET63" i="3"/>
  <c r="FU63" i="3" s="1"/>
  <c r="O70" i="3"/>
  <c r="N14" i="3"/>
  <c r="N32" i="3" s="1"/>
  <c r="O32" i="3"/>
  <c r="FR32" i="3"/>
  <c r="R55" i="3"/>
  <c r="R54" i="3" s="1"/>
  <c r="S54" i="3"/>
  <c r="AN70" i="3"/>
  <c r="BT35" i="3"/>
  <c r="DP14" i="3"/>
  <c r="BP36" i="3"/>
  <c r="BY36" i="3" s="1"/>
  <c r="BY27" i="3"/>
  <c r="BG11" i="3"/>
  <c r="BH12" i="3"/>
  <c r="CX31" i="3"/>
  <c r="CW24" i="3"/>
  <c r="BJ32" i="3"/>
  <c r="CM43" i="3"/>
  <c r="EF43" i="3"/>
  <c r="BX61" i="3"/>
  <c r="CJ61" i="3" s="1"/>
  <c r="EI61" i="3" s="1"/>
  <c r="GH61" i="3" s="1"/>
  <c r="BX48" i="3"/>
  <c r="BW46" i="3"/>
  <c r="BQ45" i="3"/>
  <c r="AK60" i="3"/>
  <c r="CJ60" i="3" s="1"/>
  <c r="AJ58" i="3"/>
  <c r="AK56" i="3"/>
  <c r="GE49" i="3"/>
  <c r="GK49" i="3" s="1"/>
  <c r="EL49" i="3"/>
  <c r="CK49" i="3"/>
  <c r="ED49" i="3"/>
  <c r="EH33" i="3"/>
  <c r="GG24" i="3"/>
  <c r="W74" i="3"/>
  <c r="X75" i="3"/>
  <c r="W75" i="3" s="1"/>
  <c r="DI76" i="3"/>
  <c r="DJ77" i="3"/>
  <c r="FH81" i="3"/>
  <c r="FH71" i="3"/>
  <c r="GE52" i="3"/>
  <c r="FP10" i="3"/>
  <c r="DQ10" i="3"/>
  <c r="DO9" i="3"/>
  <c r="DO10" i="3" s="1"/>
  <c r="W12" i="3"/>
  <c r="W13" i="3" s="1"/>
  <c r="X13" i="3"/>
  <c r="BK12" i="3"/>
  <c r="DQ11" i="3"/>
  <c r="BI32" i="3"/>
  <c r="AF17" i="3"/>
  <c r="AF35" i="3" s="1"/>
  <c r="AG35" i="3"/>
  <c r="ET52" i="3"/>
  <c r="FU52" i="3" s="1"/>
  <c r="FV52" i="3"/>
  <c r="EV24" i="3"/>
  <c r="BP17" i="3"/>
  <c r="EQ70" i="3"/>
  <c r="EP14" i="3"/>
  <c r="EP32" i="3" s="1"/>
  <c r="EH18" i="3"/>
  <c r="CI17" i="3"/>
  <c r="AC17" i="3"/>
  <c r="AC9" i="3"/>
  <c r="AD10" i="3"/>
  <c r="CC9" i="3"/>
  <c r="BG24" i="3"/>
  <c r="BP24" i="3" s="1"/>
  <c r="BH70" i="3"/>
  <c r="BG70" i="3" s="1"/>
  <c r="BG14" i="3"/>
  <c r="DO30" i="3"/>
  <c r="DX30" i="3" s="1"/>
  <c r="BW58" i="3"/>
  <c r="BQ24" i="3"/>
  <c r="CB43" i="3"/>
  <c r="CK43" i="3" s="1"/>
  <c r="AK64" i="3"/>
  <c r="CJ64" i="3" s="1"/>
  <c r="AK46" i="3"/>
  <c r="CJ46" i="3" s="1"/>
  <c r="EI46" i="3" s="1"/>
  <c r="CL43" i="3"/>
  <c r="EE43" i="3"/>
  <c r="AL43" i="3"/>
  <c r="FQ48" i="3"/>
  <c r="AF10" i="3"/>
  <c r="F13" i="3"/>
  <c r="E12" i="3"/>
  <c r="E13" i="3" s="1"/>
  <c r="DZ10" i="3"/>
  <c r="ET55" i="3"/>
  <c r="EU54" i="3"/>
  <c r="FV54" i="3" s="1"/>
  <c r="FV55" i="3"/>
  <c r="AH32" i="3"/>
  <c r="EX71" i="3"/>
  <c r="AC15" i="3"/>
  <c r="AD14" i="3"/>
  <c r="CC15" i="3"/>
  <c r="FO14" i="3"/>
  <c r="FX14" i="3" s="1"/>
  <c r="FN15" i="3"/>
  <c r="CM16" i="3"/>
  <c r="EF16" i="3"/>
  <c r="CG14" i="3"/>
  <c r="CE36" i="3"/>
  <c r="AO34" i="3"/>
  <c r="AP25" i="3"/>
  <c r="CP76" i="3"/>
  <c r="BX64" i="3"/>
  <c r="BW51" i="3"/>
  <c r="CI51" i="3" s="1"/>
  <c r="EH51" i="3" s="1"/>
  <c r="GG51" i="3" s="1"/>
  <c r="BW42" i="3"/>
  <c r="DO43" i="3"/>
  <c r="DX43" i="3" s="1"/>
  <c r="GC64" i="3"/>
  <c r="AJ65" i="3"/>
  <c r="CI65" i="3" s="1"/>
  <c r="AJ57" i="3"/>
  <c r="CK44" i="3"/>
  <c r="ED44" i="3"/>
  <c r="AR74" i="3"/>
  <c r="BK76" i="3"/>
  <c r="FU35" i="3"/>
  <c r="CZ81" i="3"/>
  <c r="CZ71" i="3"/>
  <c r="DR69" i="3"/>
  <c r="CD51" i="3"/>
  <c r="AN51" i="3"/>
  <c r="DF46" i="3"/>
  <c r="DO46" i="3" s="1"/>
  <c r="DX46" i="3" s="1"/>
  <c r="BP52" i="3"/>
  <c r="BY52" i="3" s="1"/>
  <c r="GC63" i="3"/>
  <c r="DP53" i="3"/>
  <c r="DY53" i="3" s="1"/>
  <c r="CM65" i="3"/>
  <c r="GB54" i="3"/>
  <c r="ED58" i="3"/>
  <c r="CD62" i="3"/>
  <c r="AN62" i="3"/>
  <c r="AL62" i="3"/>
  <c r="CD61" i="3"/>
  <c r="AN61" i="3"/>
  <c r="DO59" i="3"/>
  <c r="DX59" i="3" s="1"/>
  <c r="BP66" i="3"/>
  <c r="BY66" i="3" s="1"/>
  <c r="L74" i="3"/>
  <c r="K69" i="3"/>
  <c r="FS75" i="3"/>
  <c r="AM44" i="3"/>
  <c r="AD52" i="3"/>
  <c r="EV48" i="3"/>
  <c r="DF51" i="3"/>
  <c r="DO51" i="3" s="1"/>
  <c r="DX51" i="3" s="1"/>
  <c r="DP51" i="3"/>
  <c r="DY51" i="3" s="1"/>
  <c r="AM58" i="3"/>
  <c r="DP63" i="3"/>
  <c r="DY63" i="3" s="1"/>
  <c r="DP64" i="3"/>
  <c r="DY64" i="3" s="1"/>
  <c r="FE57" i="3"/>
  <c r="FN57" i="3" s="1"/>
  <c r="FW57" i="3" s="1"/>
  <c r="FO57" i="3"/>
  <c r="FX57" i="3" s="1"/>
  <c r="DF66" i="3"/>
  <c r="DO66" i="3" s="1"/>
  <c r="DX66" i="3" s="1"/>
  <c r="DP66" i="3"/>
  <c r="DY66" i="3" s="1"/>
  <c r="FO67" i="3"/>
  <c r="FX67" i="3" s="1"/>
  <c r="GD73" i="3"/>
  <c r="DO80" i="3"/>
  <c r="DX80" i="3" s="1"/>
  <c r="CW80" i="3"/>
  <c r="DF80" i="3" s="1"/>
  <c r="EM80" i="3" s="1"/>
  <c r="GE50" i="3"/>
  <c r="AP71" i="3"/>
  <c r="BP42" i="3"/>
  <c r="BY42" i="3" s="1"/>
  <c r="EE51" i="3"/>
  <c r="GC56" i="3"/>
  <c r="FN51" i="3"/>
  <c r="FW51" i="3" s="1"/>
  <c r="GD55" i="3"/>
  <c r="ED54" i="3"/>
  <c r="GC57" i="3"/>
  <c r="DO53" i="3"/>
  <c r="DX53" i="3" s="1"/>
  <c r="AC56" i="3"/>
  <c r="GD67" i="3"/>
  <c r="CF69" i="3"/>
  <c r="EE41" i="3"/>
  <c r="EZ76" i="3"/>
  <c r="EY74" i="3"/>
  <c r="FQ74" i="3" s="1"/>
  <c r="AH75" i="3"/>
  <c r="EW71" i="3"/>
  <c r="EV69" i="3"/>
  <c r="FY47" i="3"/>
  <c r="AC51" i="3"/>
  <c r="CD53" i="3"/>
  <c r="AN53" i="3"/>
  <c r="DQ48" i="3"/>
  <c r="DZ48" i="3" s="1"/>
  <c r="BQ56" i="3"/>
  <c r="BZ56" i="3" s="1"/>
  <c r="GE62" i="3"/>
  <c r="BP55" i="3"/>
  <c r="BY55" i="3" s="1"/>
  <c r="EE65" i="3"/>
  <c r="BP58" i="3"/>
  <c r="BY58" i="3" s="1"/>
  <c r="FN61" i="3"/>
  <c r="FW61" i="3" s="1"/>
  <c r="GE66" i="3"/>
  <c r="T66" i="3"/>
  <c r="AC66" i="3" s="1"/>
  <c r="AD66" i="3"/>
  <c r="T68" i="3"/>
  <c r="AC68" i="3" s="1"/>
  <c r="AD68" i="3"/>
  <c r="GD72" i="3"/>
  <c r="DO58" i="3"/>
  <c r="DX58" i="3" s="1"/>
  <c r="AC63" i="3"/>
  <c r="FO59" i="3"/>
  <c r="FX59" i="3" s="1"/>
  <c r="DP55" i="3"/>
  <c r="DY55" i="3" s="1"/>
  <c r="BQ52" i="3"/>
  <c r="BZ52" i="3" s="1"/>
  <c r="DP59" i="3"/>
  <c r="DY59" i="3" s="1"/>
  <c r="DH12" i="3"/>
  <c r="DH13" i="3" s="1"/>
  <c r="DF11" i="3"/>
  <c r="CR13" i="3"/>
  <c r="CQ12" i="3"/>
  <c r="CQ13" i="3" s="1"/>
  <c r="FP14" i="3"/>
  <c r="FP70" i="3" s="1"/>
  <c r="FY15" i="3"/>
  <c r="H32" i="3"/>
  <c r="AI31" i="3"/>
  <c r="AG70" i="3"/>
  <c r="AF14" i="3"/>
  <c r="AF32" i="3" s="1"/>
  <c r="CF14" i="3"/>
  <c r="CE15" i="3"/>
  <c r="CL15" i="3"/>
  <c r="CF33" i="3"/>
  <c r="EE15" i="3"/>
  <c r="FP32" i="3"/>
  <c r="FY31" i="3"/>
  <c r="DP33" i="3"/>
  <c r="DY33" i="3" s="1"/>
  <c r="DY24" i="3"/>
  <c r="CU55" i="3"/>
  <c r="CV54" i="3"/>
  <c r="DW54" i="3" s="1"/>
  <c r="DW55" i="3"/>
  <c r="DW64" i="3"/>
  <c r="CU64" i="3"/>
  <c r="DV64" i="3" s="1"/>
  <c r="AO30" i="3"/>
  <c r="BP30" i="3" s="1"/>
  <c r="BY30" i="3" s="1"/>
  <c r="BQ30" i="3"/>
  <c r="BZ30" i="3" s="1"/>
  <c r="BW50" i="3"/>
  <c r="AV49" i="3"/>
  <c r="BW49" i="3" s="1"/>
  <c r="FM71" i="3"/>
  <c r="FM74" i="3"/>
  <c r="AR32" i="3"/>
  <c r="BS31" i="3"/>
  <c r="EM30" i="3"/>
  <c r="FN30" i="3" s="1"/>
  <c r="FW30" i="3" s="1"/>
  <c r="FO30" i="3"/>
  <c r="FX30" i="3" s="1"/>
  <c r="EE49" i="3"/>
  <c r="CL49" i="3"/>
  <c r="EV34" i="3"/>
  <c r="EW25" i="3"/>
  <c r="EV25" i="3" s="1"/>
  <c r="EG11" i="3"/>
  <c r="GF8" i="3"/>
  <c r="BS11" i="3"/>
  <c r="BT12" i="3"/>
  <c r="CI35" i="3"/>
  <c r="EH28" i="3"/>
  <c r="ET56" i="3"/>
  <c r="FU56" i="3" s="1"/>
  <c r="FV56" i="3"/>
  <c r="DT70" i="3"/>
  <c r="DT71" i="3" s="1"/>
  <c r="DT32" i="3"/>
  <c r="FN17" i="3"/>
  <c r="FX17" i="3"/>
  <c r="EP75" i="3"/>
  <c r="R47" i="3"/>
  <c r="R48" i="3" s="1"/>
  <c r="S48" i="3"/>
  <c r="V31" i="3"/>
  <c r="T27" i="3"/>
  <c r="AC27" i="3" s="1"/>
  <c r="AE27" i="3"/>
  <c r="DY17" i="3"/>
  <c r="DX17" i="3" s="1"/>
  <c r="DR17" i="3"/>
  <c r="DR35" i="3" s="1"/>
  <c r="DS14" i="3"/>
  <c r="DG70" i="3"/>
  <c r="DF70" i="3" s="1"/>
  <c r="DF14" i="3"/>
  <c r="DG12" i="3"/>
  <c r="CB46" i="3"/>
  <c r="AL46" i="3"/>
  <c r="EH15" i="3"/>
  <c r="CI14" i="3"/>
  <c r="CI70" i="3" s="1"/>
  <c r="CH70" i="3" s="1"/>
  <c r="CI34" i="3"/>
  <c r="EL25" i="3"/>
  <c r="GE25" i="3"/>
  <c r="GK25" i="3" s="1"/>
  <c r="AV60" i="3"/>
  <c r="BW60" i="3" s="1"/>
  <c r="BW61" i="3"/>
  <c r="BU32" i="3"/>
  <c r="CA32" i="3" s="1"/>
  <c r="AK49" i="3"/>
  <c r="CI56" i="3"/>
  <c r="EH56" i="3" s="1"/>
  <c r="GG56" i="3" s="1"/>
  <c r="BE71" i="3"/>
  <c r="BE74" i="3"/>
  <c r="EB19" i="3"/>
  <c r="EA19" i="3" s="1"/>
  <c r="CB19" i="3"/>
  <c r="CI33" i="3"/>
  <c r="FI76" i="3"/>
  <c r="FH74" i="3"/>
  <c r="FR12" i="3"/>
  <c r="FQ11" i="3"/>
  <c r="EG10" i="3"/>
  <c r="GF9" i="3"/>
  <c r="GF10" i="3" s="1"/>
  <c r="BY15" i="3"/>
  <c r="AM17" i="3"/>
  <c r="ET46" i="3"/>
  <c r="FU46" i="3" s="1"/>
  <c r="FV46" i="3"/>
  <c r="R61" i="3"/>
  <c r="R60" i="3" s="1"/>
  <c r="S60" i="3"/>
  <c r="S69" i="3" s="1"/>
  <c r="DX16" i="3"/>
  <c r="CE16" i="3"/>
  <c r="CL16" i="3"/>
  <c r="CK16" i="3" s="1"/>
  <c r="EE16" i="3"/>
  <c r="AC18" i="3"/>
  <c r="CB45" i="3"/>
  <c r="EA45" i="3" s="1"/>
  <c r="FZ45" i="3" s="1"/>
  <c r="FO10" i="3"/>
  <c r="FX10" i="3" s="1"/>
  <c r="FN9" i="3"/>
  <c r="BW66" i="3"/>
  <c r="BW44" i="3"/>
  <c r="DD69" i="3"/>
  <c r="AE14" i="3"/>
  <c r="AE70" i="3" s="1"/>
  <c r="CD15" i="3"/>
  <c r="AN15" i="3"/>
  <c r="AL15" i="3" s="1"/>
  <c r="D76" i="3"/>
  <c r="AE74" i="3"/>
  <c r="CI67" i="3"/>
  <c r="EH67" i="3" s="1"/>
  <c r="GG67" i="3" s="1"/>
  <c r="AK54" i="3"/>
  <c r="AK47" i="3"/>
  <c r="DM74" i="3"/>
  <c r="DM71" i="3"/>
  <c r="BW32" i="3"/>
  <c r="ED43" i="3"/>
  <c r="GC25" i="3"/>
  <c r="AM10" i="3"/>
  <c r="BR12" i="3"/>
  <c r="BR13" i="3" s="1"/>
  <c r="V12" i="3"/>
  <c r="V13" i="3" s="1"/>
  <c r="T11" i="3"/>
  <c r="GK15" i="3"/>
  <c r="FV65" i="3"/>
  <c r="ET65" i="3"/>
  <c r="FU65" i="3" s="1"/>
  <c r="FV42" i="3"/>
  <c r="ET42" i="3"/>
  <c r="FU42" i="3" s="1"/>
  <c r="AN18" i="3"/>
  <c r="AN17" i="3" s="1"/>
  <c r="B25" i="3"/>
  <c r="FY17" i="3"/>
  <c r="FQ17" i="3"/>
  <c r="BR32" i="3"/>
  <c r="FO11" i="3"/>
  <c r="FX11" i="3" s="1"/>
  <c r="FW11" i="3" s="1"/>
  <c r="FN8" i="3"/>
  <c r="K24" i="3"/>
  <c r="L31" i="3"/>
  <c r="CP70" i="3"/>
  <c r="CN14" i="3"/>
  <c r="EM24" i="3"/>
  <c r="FN24" i="3" s="1"/>
  <c r="FO24" i="3"/>
  <c r="AC24" i="3"/>
  <c r="AX34" i="3"/>
  <c r="AY25" i="3"/>
  <c r="AX25" i="3" s="1"/>
  <c r="GC46" i="3"/>
  <c r="BX57" i="3"/>
  <c r="CJ57" i="3" s="1"/>
  <c r="EI57" i="3" s="1"/>
  <c r="GH57" i="3" s="1"/>
  <c r="CD44" i="3"/>
  <c r="AN44" i="3"/>
  <c r="EE50" i="3"/>
  <c r="AJ66" i="3"/>
  <c r="CJ52" i="3"/>
  <c r="EI52" i="3" s="1"/>
  <c r="CI44" i="3"/>
  <c r="EH44" i="3" s="1"/>
  <c r="FI75" i="3"/>
  <c r="FR75" i="3" s="1"/>
  <c r="DF29" i="3"/>
  <c r="DO29" i="3" s="1"/>
  <c r="DX29" i="3" s="1"/>
  <c r="DG28" i="3"/>
  <c r="DF28" i="3" s="1"/>
  <c r="CF74" i="3"/>
  <c r="CR71" i="3"/>
  <c r="DA76" i="3"/>
  <c r="CZ74" i="3"/>
  <c r="EI36" i="3"/>
  <c r="GH27" i="3"/>
  <c r="GH36" i="3" s="1"/>
  <c r="DG69" i="3"/>
  <c r="DF41" i="3"/>
  <c r="DO41" i="3" s="1"/>
  <c r="DX41" i="3" s="1"/>
  <c r="DP41" i="3"/>
  <c r="FE42" i="3"/>
  <c r="FN42" i="3" s="1"/>
  <c r="FW42" i="3" s="1"/>
  <c r="DF60" i="3"/>
  <c r="DO60" i="3" s="1"/>
  <c r="DX60" i="3" s="1"/>
  <c r="DP60" i="3"/>
  <c r="BQ51" i="3"/>
  <c r="BZ51" i="3" s="1"/>
  <c r="GE65" i="3"/>
  <c r="GK65" i="3" s="1"/>
  <c r="EL65" i="3"/>
  <c r="CC56" i="3"/>
  <c r="AM56" i="3"/>
  <c r="CC59" i="3"/>
  <c r="EB59" i="3" s="1"/>
  <c r="GA59" i="3" s="1"/>
  <c r="GD68" i="3"/>
  <c r="DP56" i="3"/>
  <c r="DY56" i="3" s="1"/>
  <c r="CB57" i="3"/>
  <c r="AL57" i="3"/>
  <c r="CD63" i="3"/>
  <c r="AN63" i="3"/>
  <c r="DB76" i="3"/>
  <c r="DB77" i="3" s="1"/>
  <c r="DB75" i="3"/>
  <c r="CZ75" i="3" s="1"/>
  <c r="AD42" i="3"/>
  <c r="FZ44" i="3"/>
  <c r="AX48" i="3"/>
  <c r="FE47" i="3"/>
  <c r="FE48" i="3" s="1"/>
  <c r="FF48" i="3"/>
  <c r="FO47" i="3"/>
  <c r="DP52" i="3"/>
  <c r="DY52" i="3" s="1"/>
  <c r="EE59" i="3"/>
  <c r="FE55" i="3"/>
  <c r="FN55" i="3" s="1"/>
  <c r="FW55" i="3" s="1"/>
  <c r="FO55" i="3"/>
  <c r="FX55" i="3" s="1"/>
  <c r="DO64" i="3"/>
  <c r="DX64" i="3" s="1"/>
  <c r="BP61" i="3"/>
  <c r="BY61" i="3" s="1"/>
  <c r="EA65" i="3"/>
  <c r="FZ65" i="3" s="1"/>
  <c r="AM72" i="3"/>
  <c r="BA81" i="3"/>
  <c r="BA71" i="3"/>
  <c r="BS69" i="3"/>
  <c r="BT71" i="3"/>
  <c r="DT74" i="3"/>
  <c r="CW48" i="3"/>
  <c r="DO47" i="3"/>
  <c r="FE51" i="3"/>
  <c r="CD50" i="3"/>
  <c r="AN50" i="3"/>
  <c r="CK53" i="3"/>
  <c r="ED53" i="3"/>
  <c r="AD55" i="3"/>
  <c r="AM63" i="3"/>
  <c r="GC66" i="3"/>
  <c r="AP72" i="3"/>
  <c r="T72" i="3"/>
  <c r="AC72" i="3" s="1"/>
  <c r="AO78" i="3"/>
  <c r="AX79" i="3"/>
  <c r="AG71" i="3"/>
  <c r="AF69" i="3"/>
  <c r="CG74" i="3"/>
  <c r="AR81" i="3"/>
  <c r="AR71" i="3"/>
  <c r="BL77" i="3"/>
  <c r="DP42" i="3"/>
  <c r="DY42" i="3" s="1"/>
  <c r="CF48" i="3"/>
  <c r="EE47" i="3"/>
  <c r="DX47" i="3"/>
  <c r="DR48" i="3"/>
  <c r="AC50" i="3"/>
  <c r="CD58" i="3"/>
  <c r="AN58" i="3"/>
  <c r="FO53" i="3"/>
  <c r="FX53" i="3" s="1"/>
  <c r="EF57" i="3"/>
  <c r="CM57" i="3"/>
  <c r="GE68" i="3"/>
  <c r="GK68" i="3" s="1"/>
  <c r="EL68" i="3"/>
  <c r="CK65" i="3"/>
  <c r="ED65" i="3"/>
  <c r="BQ67" i="3"/>
  <c r="BZ67" i="3" s="1"/>
  <c r="GC72" i="3"/>
  <c r="DP47" i="3"/>
  <c r="AD64" i="3"/>
  <c r="AD65" i="3"/>
  <c r="BQ66" i="3"/>
  <c r="BZ66" i="3" s="1"/>
  <c r="EE19" i="3"/>
  <c r="CL19" i="3"/>
  <c r="CK19" i="3" s="1"/>
  <c r="CE19" i="3"/>
  <c r="ET62" i="3"/>
  <c r="FU62" i="3" s="1"/>
  <c r="FV62" i="3"/>
  <c r="E70" i="3"/>
  <c r="E71" i="3" s="1"/>
  <c r="F71" i="3"/>
  <c r="BG29" i="3"/>
  <c r="BH28" i="3"/>
  <c r="BG28" i="3" s="1"/>
  <c r="DW41" i="3"/>
  <c r="CU41" i="3"/>
  <c r="CV48" i="3"/>
  <c r="CU47" i="3"/>
  <c r="DW47" i="3"/>
  <c r="DW48" i="3" s="1"/>
  <c r="CU53" i="3"/>
  <c r="DV53" i="3" s="1"/>
  <c r="DW53" i="3"/>
  <c r="DW68" i="3"/>
  <c r="CU68" i="3"/>
  <c r="DV68" i="3" s="1"/>
  <c r="EE45" i="3"/>
  <c r="AV69" i="3"/>
  <c r="BW41" i="3"/>
  <c r="BI74" i="3"/>
  <c r="BI71" i="3"/>
  <c r="CJ53" i="3"/>
  <c r="EI53" i="3" s="1"/>
  <c r="GH53" i="3" s="1"/>
  <c r="EE52" i="3"/>
  <c r="DS75" i="3"/>
  <c r="CQ75" i="3"/>
  <c r="ED52" i="3"/>
  <c r="BS10" i="3"/>
  <c r="CX13" i="3"/>
  <c r="CW12" i="3"/>
  <c r="CW13" i="3" s="1"/>
  <c r="AV48" i="3"/>
  <c r="DX8" i="3"/>
  <c r="DR10" i="3"/>
  <c r="DX10" i="3" s="1"/>
  <c r="AE11" i="3"/>
  <c r="AE12" i="3" s="1"/>
  <c r="AE13" i="3" s="1"/>
  <c r="CD8" i="3"/>
  <c r="AN8" i="3"/>
  <c r="AN11" i="3" s="1"/>
  <c r="BN55" i="3"/>
  <c r="BN54" i="3" s="1"/>
  <c r="BO54" i="3"/>
  <c r="BX54" i="3" s="1"/>
  <c r="DF26" i="3"/>
  <c r="DO26" i="3" s="1"/>
  <c r="DP26" i="3"/>
  <c r="CI31" i="3"/>
  <c r="ET50" i="3"/>
  <c r="EU49" i="3"/>
  <c r="FV49" i="3" s="1"/>
  <c r="FV50" i="3"/>
  <c r="AM14" i="3"/>
  <c r="FC69" i="3"/>
  <c r="FQ34" i="3"/>
  <c r="FQ33" i="3"/>
  <c r="CO32" i="3"/>
  <c r="CN31" i="3"/>
  <c r="DW42" i="3"/>
  <c r="CU42" i="3"/>
  <c r="DV42" i="3" s="1"/>
  <c r="CU57" i="3"/>
  <c r="DV57" i="3" s="1"/>
  <c r="DW57" i="3"/>
  <c r="CU50" i="3"/>
  <c r="CV49" i="3"/>
  <c r="DW49" i="3" s="1"/>
  <c r="DW50" i="3"/>
  <c r="CU61" i="3"/>
  <c r="CV60" i="3"/>
  <c r="DW60" i="3" s="1"/>
  <c r="DW61" i="3"/>
  <c r="DW65" i="3"/>
  <c r="CU65" i="3"/>
  <c r="DV65" i="3" s="1"/>
  <c r="T30" i="3"/>
  <c r="AC30" i="3" s="1"/>
  <c r="AD30" i="3"/>
  <c r="BZ43" i="3"/>
  <c r="CC43" i="3"/>
  <c r="EB43" i="3" s="1"/>
  <c r="GA43" i="3" s="1"/>
  <c r="BP9" i="3"/>
  <c r="BQ10" i="3"/>
  <c r="BZ10" i="3" s="1"/>
  <c r="CJ32" i="3"/>
  <c r="EI31" i="3"/>
  <c r="BW68" i="3"/>
  <c r="CI68" i="3" s="1"/>
  <c r="EH68" i="3" s="1"/>
  <c r="GG68" i="3" s="1"/>
  <c r="BX62" i="3"/>
  <c r="CJ62" i="3" s="1"/>
  <c r="EI62" i="3" s="1"/>
  <c r="GH62" i="3" s="1"/>
  <c r="BX41" i="3"/>
  <c r="CU70" i="3"/>
  <c r="CT70" i="3" s="1"/>
  <c r="CT71" i="3" s="1"/>
  <c r="CU32" i="3"/>
  <c r="CU12" i="3"/>
  <c r="CU13" i="3" s="1"/>
  <c r="BT32" i="3"/>
  <c r="EL28" i="3"/>
  <c r="GE28" i="3"/>
  <c r="GK28" i="3" s="1"/>
  <c r="AZ74" i="3"/>
  <c r="AZ71" i="3"/>
  <c r="AJ62" i="3"/>
  <c r="CI62" i="3" s="1"/>
  <c r="AJ53" i="3"/>
  <c r="CI53" i="3" s="1"/>
  <c r="EH53" i="3" s="1"/>
  <c r="GG53" i="3" s="1"/>
  <c r="DR31" i="3"/>
  <c r="CQ32" i="3"/>
  <c r="EY32" i="3"/>
  <c r="EM26" i="3"/>
  <c r="FN26" i="3" s="1"/>
  <c r="FO26" i="3"/>
  <c r="CW34" i="3"/>
  <c r="CX25" i="3"/>
  <c r="FE34" i="3"/>
  <c r="FF25" i="3"/>
  <c r="DZ11" i="3"/>
  <c r="DT12" i="3"/>
  <c r="CI10" i="3"/>
  <c r="EH9" i="3"/>
  <c r="CM9" i="3"/>
  <c r="EF9" i="3"/>
  <c r="CG10" i="3"/>
  <c r="EX12" i="3"/>
  <c r="EX13" i="3" s="1"/>
  <c r="EV11" i="3"/>
  <c r="BZ11" i="3"/>
  <c r="BY8" i="3"/>
  <c r="FY8" i="3"/>
  <c r="ET47" i="3"/>
  <c r="EU48" i="3"/>
  <c r="FV47" i="3"/>
  <c r="T26" i="3"/>
  <c r="AC26" i="3" s="1"/>
  <c r="AD26" i="3"/>
  <c r="R70" i="3"/>
  <c r="Q70" i="3" s="1"/>
  <c r="Q71" i="3" s="1"/>
  <c r="R32" i="3"/>
  <c r="R12" i="3"/>
  <c r="R13" i="3" s="1"/>
  <c r="GE44" i="3"/>
  <c r="BQ11" i="3"/>
  <c r="BP8" i="3"/>
  <c r="AJ14" i="3"/>
  <c r="AJ70" i="3" s="1"/>
  <c r="AI70" i="3" s="1"/>
  <c r="DH69" i="3"/>
  <c r="DQ41" i="3"/>
  <c r="EO76" i="3"/>
  <c r="BX67" i="3"/>
  <c r="CJ67" i="3" s="1"/>
  <c r="EI67" i="3" s="1"/>
  <c r="GH67" i="3" s="1"/>
  <c r="BX56" i="3"/>
  <c r="I60" i="3"/>
  <c r="AJ60" i="3" s="1"/>
  <c r="CI60" i="3" s="1"/>
  <c r="AK50" i="3"/>
  <c r="CJ50" i="3" s="1"/>
  <c r="EI50" i="3" s="1"/>
  <c r="GH50" i="3" s="1"/>
  <c r="AJ41" i="3"/>
  <c r="T29" i="3"/>
  <c r="AC29" i="3" s="1"/>
  <c r="U28" i="3"/>
  <c r="X71" i="3"/>
  <c r="FR74" i="3"/>
  <c r="CL53" i="3"/>
  <c r="EE53" i="3"/>
  <c r="BW12" i="3"/>
  <c r="BW13" i="3" s="1"/>
  <c r="AG12" i="3"/>
  <c r="AF11" i="3"/>
  <c r="BN47" i="3"/>
  <c r="BN48" i="3" s="1"/>
  <c r="BO48" i="3"/>
  <c r="BS33" i="3"/>
  <c r="BS34" i="3"/>
  <c r="FV66" i="3"/>
  <c r="ET66" i="3"/>
  <c r="FU66" i="3" s="1"/>
  <c r="FV44" i="3"/>
  <c r="ET44" i="3"/>
  <c r="FU44" i="3" s="1"/>
  <c r="CC17" i="3"/>
  <c r="EB18" i="3"/>
  <c r="EC42" i="3"/>
  <c r="GB42" i="3" s="1"/>
  <c r="AC8" i="3"/>
  <c r="AD11" i="3"/>
  <c r="CC8" i="3"/>
  <c r="BP15" i="3"/>
  <c r="BQ14" i="3"/>
  <c r="BX66" i="3"/>
  <c r="BX44" i="3"/>
  <c r="M14" i="3"/>
  <c r="K14" i="3" s="1"/>
  <c r="GE45" i="3"/>
  <c r="GK45" i="3" s="1"/>
  <c r="AK55" i="3"/>
  <c r="CJ55" i="3" s="1"/>
  <c r="EI55" i="3" s="1"/>
  <c r="GH55" i="3" s="1"/>
  <c r="I48" i="3"/>
  <c r="AJ47" i="3"/>
  <c r="EG25" i="3"/>
  <c r="CH34" i="3"/>
  <c r="CE28" i="3"/>
  <c r="BV31" i="3"/>
  <c r="BV32" i="3" s="1"/>
  <c r="AU32" i="3"/>
  <c r="ED42" i="3"/>
  <c r="BG54" i="3"/>
  <c r="BP54" i="3" s="1"/>
  <c r="BQ54" i="3"/>
  <c r="AM9" i="3"/>
  <c r="AL9" i="3" s="1"/>
  <c r="CN11" i="3"/>
  <c r="FQ10" i="3"/>
  <c r="BW14" i="3"/>
  <c r="BW70" i="3" s="1"/>
  <c r="BV70" i="3" s="1"/>
  <c r="ET57" i="3"/>
  <c r="FU57" i="3" s="1"/>
  <c r="FV57" i="3"/>
  <c r="DF27" i="3"/>
  <c r="DO27" i="3" s="1"/>
  <c r="DH31" i="3"/>
  <c r="DQ27" i="3"/>
  <c r="AQ75" i="3"/>
  <c r="AQ76" i="3" s="1"/>
  <c r="EC45" i="3"/>
  <c r="GB45" i="3" s="1"/>
  <c r="GE51" i="3"/>
  <c r="K11" i="3"/>
  <c r="L12" i="3"/>
  <c r="DQ14" i="3"/>
  <c r="DQ70" i="3" s="1"/>
  <c r="DZ15" i="3"/>
  <c r="DX15" i="3" s="1"/>
  <c r="EN70" i="3"/>
  <c r="EM14" i="3"/>
  <c r="AX24" i="3"/>
  <c r="AY31" i="3"/>
  <c r="CN28" i="3"/>
  <c r="DO28" i="3" s="1"/>
  <c r="DX28" i="3" s="1"/>
  <c r="DP28" i="3"/>
  <c r="DY28" i="3" s="1"/>
  <c r="T34" i="3"/>
  <c r="U25" i="3"/>
  <c r="AD25" i="3" s="1"/>
  <c r="BW57" i="3"/>
  <c r="BX55" i="3"/>
  <c r="EG27" i="3"/>
  <c r="CH36" i="3"/>
  <c r="AG32" i="3"/>
  <c r="GE42" i="3"/>
  <c r="EL42" i="3"/>
  <c r="AK66" i="3"/>
  <c r="CJ66" i="3" s="1"/>
  <c r="EI66" i="3" s="1"/>
  <c r="GH66" i="3" s="1"/>
  <c r="AJ52" i="3"/>
  <c r="CI52" i="3" s="1"/>
  <c r="EH52" i="3" s="1"/>
  <c r="GG52" i="3" s="1"/>
  <c r="AK44" i="3"/>
  <c r="CJ44" i="3" s="1"/>
  <c r="EI44" i="3" s="1"/>
  <c r="GH44" i="3" s="1"/>
  <c r="AL45" i="3"/>
  <c r="AF74" i="3"/>
  <c r="AS76" i="3"/>
  <c r="CQ81" i="3"/>
  <c r="CQ71" i="3"/>
  <c r="DI12" i="3"/>
  <c r="DI13" i="3" s="1"/>
  <c r="BR41" i="3"/>
  <c r="BH69" i="3"/>
  <c r="BG41" i="3"/>
  <c r="BP41" i="3" s="1"/>
  <c r="BY41" i="3" s="1"/>
  <c r="CX71" i="3"/>
  <c r="CW69" i="3"/>
  <c r="FS71" i="3"/>
  <c r="FO44" i="3"/>
  <c r="FX44" i="3" s="1"/>
  <c r="DP46" i="3"/>
  <c r="DY46" i="3" s="1"/>
  <c r="CG48" i="3"/>
  <c r="EF47" i="3"/>
  <c r="BQ50" i="3"/>
  <c r="BZ50" i="3" s="1"/>
  <c r="BP51" i="3"/>
  <c r="BY51" i="3" s="1"/>
  <c r="GE64" i="3"/>
  <c r="EE62" i="3"/>
  <c r="FO65" i="3"/>
  <c r="FX65" i="3" s="1"/>
  <c r="GD57" i="3"/>
  <c r="CM67" i="3"/>
  <c r="DO56" i="3"/>
  <c r="DX56" i="3" s="1"/>
  <c r="CD59" i="3"/>
  <c r="AN59" i="3"/>
  <c r="DP57" i="3"/>
  <c r="DY57" i="3" s="1"/>
  <c r="DO57" i="3"/>
  <c r="DX57" i="3" s="1"/>
  <c r="AD62" i="3"/>
  <c r="FO66" i="3"/>
  <c r="FX66" i="3" s="1"/>
  <c r="AD29" i="3"/>
  <c r="CG69" i="3"/>
  <c r="EF41" i="3"/>
  <c r="ER76" i="3"/>
  <c r="EP76" i="3" s="1"/>
  <c r="AC42" i="3"/>
  <c r="FO46" i="3"/>
  <c r="FX46" i="3" s="1"/>
  <c r="BH48" i="3"/>
  <c r="BG47" i="3"/>
  <c r="BG48" i="3" s="1"/>
  <c r="BQ47" i="3"/>
  <c r="DF50" i="3"/>
  <c r="DO50" i="3" s="1"/>
  <c r="DX50" i="3" s="1"/>
  <c r="DO52" i="3"/>
  <c r="DX52" i="3" s="1"/>
  <c r="AM59" i="3"/>
  <c r="CD64" i="3"/>
  <c r="AN64" i="3"/>
  <c r="BQ57" i="3"/>
  <c r="BZ57" i="3" s="1"/>
  <c r="FN56" i="3"/>
  <c r="FW56" i="3" s="1"/>
  <c r="FO68" i="3"/>
  <c r="FX68" i="3" s="1"/>
  <c r="BG61" i="3"/>
  <c r="BQ61" i="3"/>
  <c r="BZ61" i="3" s="1"/>
  <c r="BG63" i="3"/>
  <c r="BP63" i="3" s="1"/>
  <c r="BQ63" i="3"/>
  <c r="CC63" i="3" s="1"/>
  <c r="CA72" i="3"/>
  <c r="CD72" i="3"/>
  <c r="GD54" i="3"/>
  <c r="ED73" i="3"/>
  <c r="EX72" i="3"/>
  <c r="FG72" i="3" s="1"/>
  <c r="BB71" i="3"/>
  <c r="CS76" i="3"/>
  <c r="FJ76" i="3"/>
  <c r="FJ77" i="3" s="1"/>
  <c r="FJ75" i="3"/>
  <c r="BQ44" i="3"/>
  <c r="BZ44" i="3" s="1"/>
  <c r="GE46" i="3"/>
  <c r="K48" i="3"/>
  <c r="AC47" i="3"/>
  <c r="FN52" i="3"/>
  <c r="FW52" i="3" s="1"/>
  <c r="BR47" i="3"/>
  <c r="GD56" i="3"/>
  <c r="ED59" i="3"/>
  <c r="CD55" i="3"/>
  <c r="AN55" i="3"/>
  <c r="GE60" i="3"/>
  <c r="GK60" i="3" s="1"/>
  <c r="EL60" i="3"/>
  <c r="AC55" i="3"/>
  <c r="GC79" i="3"/>
  <c r="ED78" i="3"/>
  <c r="EN28" i="3"/>
  <c r="EY81" i="3"/>
  <c r="EY71" i="3"/>
  <c r="GD25" i="3"/>
  <c r="G76" i="3"/>
  <c r="DO42" i="3"/>
  <c r="DX42" i="3" s="1"/>
  <c r="T50" i="3"/>
  <c r="AC52" i="3"/>
  <c r="BQ55" i="3"/>
  <c r="BZ55" i="3" s="1"/>
  <c r="EE60" i="3"/>
  <c r="CL60" i="3"/>
  <c r="DH48" i="3"/>
  <c r="FN53" i="3"/>
  <c r="FW53" i="3" s="1"/>
  <c r="BP56" i="3"/>
  <c r="BY56" i="3" s="1"/>
  <c r="BQ58" i="3"/>
  <c r="BZ58" i="3" s="1"/>
  <c r="BP57" i="3"/>
  <c r="BY57" i="3" s="1"/>
  <c r="BP59" i="3"/>
  <c r="BY59" i="3" s="1"/>
  <c r="FN62" i="3"/>
  <c r="FW62" i="3" s="1"/>
  <c r="AL65" i="3"/>
  <c r="FE63" i="3"/>
  <c r="FN63" i="3" s="1"/>
  <c r="FW63" i="3" s="1"/>
  <c r="FO63" i="3"/>
  <c r="FX63" i="3" s="1"/>
  <c r="AY73" i="3"/>
  <c r="AO73" i="3"/>
  <c r="CM73" i="3"/>
  <c r="CY73" i="3"/>
  <c r="DH73" i="3" s="1"/>
  <c r="EO73" i="3" s="1"/>
  <c r="DQ73" i="3"/>
  <c r="DZ73" i="3" s="1"/>
  <c r="AC61" i="3"/>
  <c r="AE47" i="3"/>
  <c r="FO64" i="3"/>
  <c r="FX64" i="3" s="1"/>
  <c r="BQ41" i="3"/>
  <c r="FO52" i="3"/>
  <c r="FX52" i="3" s="1"/>
  <c r="BQ68" i="3"/>
  <c r="BZ68" i="3" s="1"/>
  <c r="CB40" i="2"/>
  <c r="AL40" i="2"/>
  <c r="AL61" i="2"/>
  <c r="EQ65" i="2"/>
  <c r="EP64" i="2"/>
  <c r="S59" i="2"/>
  <c r="S62" i="2"/>
  <c r="CB44" i="2"/>
  <c r="EA44" i="2" s="1"/>
  <c r="FZ44" i="2" s="1"/>
  <c r="AL44" i="2"/>
  <c r="CB41" i="2"/>
  <c r="AL41" i="2"/>
  <c r="ED58" i="2"/>
  <c r="DE62" i="2"/>
  <c r="DE59" i="2"/>
  <c r="CB43" i="2"/>
  <c r="AL43" i="2"/>
  <c r="CR65" i="2"/>
  <c r="DS64" i="2"/>
  <c r="CQ64" i="2"/>
  <c r="CB49" i="2"/>
  <c r="AL49" i="2"/>
  <c r="CB51" i="2"/>
  <c r="AL51" i="2"/>
  <c r="BN59" i="2"/>
  <c r="BN62" i="2"/>
  <c r="FM62" i="2"/>
  <c r="FM59" i="2"/>
  <c r="GD50" i="2"/>
  <c r="AS64" i="2"/>
  <c r="BT62" i="2"/>
  <c r="AR62" i="2"/>
  <c r="AS63" i="2"/>
  <c r="CM45" i="2"/>
  <c r="EF45" i="2"/>
  <c r="CQ69" i="2"/>
  <c r="CQ59" i="2"/>
  <c r="DR57" i="2"/>
  <c r="DJ65" i="2"/>
  <c r="CF38" i="2"/>
  <c r="EE37" i="2"/>
  <c r="CL53" i="2"/>
  <c r="EE53" i="2"/>
  <c r="FF57" i="2"/>
  <c r="FO57" i="2" s="1"/>
  <c r="FE31" i="2"/>
  <c r="FO31" i="2"/>
  <c r="FX31" i="2" s="1"/>
  <c r="CL56" i="2"/>
  <c r="EE56" i="2"/>
  <c r="GC67" i="2"/>
  <c r="ED66" i="2"/>
  <c r="AV44" i="2"/>
  <c r="I47" i="2"/>
  <c r="AJ47" i="2" s="1"/>
  <c r="CI47" i="2" s="1"/>
  <c r="EH47" i="2" s="1"/>
  <c r="GG47" i="2" s="1"/>
  <c r="AK47" i="2"/>
  <c r="CJ47" i="2" s="1"/>
  <c r="EI47" i="2" s="1"/>
  <c r="GH47" i="2" s="1"/>
  <c r="FC8" i="2"/>
  <c r="FU8" i="2" s="1"/>
  <c r="FV8" i="2"/>
  <c r="ED19" i="2"/>
  <c r="DW44" i="2"/>
  <c r="CE11" i="2"/>
  <c r="CE25" i="2" s="1"/>
  <c r="CL11" i="2"/>
  <c r="EE11" i="2"/>
  <c r="AK36" i="2"/>
  <c r="CJ36" i="2" s="1"/>
  <c r="EI36" i="2" s="1"/>
  <c r="GH36" i="2" s="1"/>
  <c r="I36" i="2"/>
  <c r="AJ36" i="2" s="1"/>
  <c r="BO59" i="2"/>
  <c r="BO62" i="2"/>
  <c r="BS22" i="2"/>
  <c r="B62" i="2"/>
  <c r="ET48" i="2"/>
  <c r="FU48" i="2" s="1"/>
  <c r="FU49" i="2"/>
  <c r="EU57" i="2"/>
  <c r="CC26" i="2"/>
  <c r="CL20" i="2"/>
  <c r="AA57" i="2"/>
  <c r="FC57" i="2"/>
  <c r="EO21" i="2"/>
  <c r="EM19" i="2"/>
  <c r="FN19" i="2" s="1"/>
  <c r="FP19" i="2"/>
  <c r="DR22" i="2"/>
  <c r="FO34" i="2"/>
  <c r="FX34" i="2" s="1"/>
  <c r="EF31" i="2"/>
  <c r="CM31" i="2"/>
  <c r="FO33" i="2"/>
  <c r="FX33" i="2" s="1"/>
  <c r="AM47" i="2"/>
  <c r="EY69" i="2"/>
  <c r="EY59" i="2"/>
  <c r="CD46" i="2"/>
  <c r="AN46" i="2"/>
  <c r="AX57" i="2"/>
  <c r="EW59" i="2"/>
  <c r="CL42" i="2"/>
  <c r="EE42" i="2"/>
  <c r="EE45" i="2"/>
  <c r="BQ50" i="2"/>
  <c r="BZ50" i="2" s="1"/>
  <c r="EL56" i="2"/>
  <c r="GE56" i="2"/>
  <c r="GK56" i="2" s="1"/>
  <c r="DO55" i="2"/>
  <c r="DX55" i="2" s="1"/>
  <c r="I46" i="2"/>
  <c r="AK46" i="2"/>
  <c r="CJ46" i="2" s="1"/>
  <c r="EI46" i="2" s="1"/>
  <c r="GH46" i="2" s="1"/>
  <c r="J44" i="2"/>
  <c r="AK44" i="2" s="1"/>
  <c r="DW8" i="2"/>
  <c r="CU8" i="2"/>
  <c r="DV8" i="2" s="1"/>
  <c r="DM57" i="2"/>
  <c r="EE58" i="2"/>
  <c r="EB9" i="2"/>
  <c r="EA9" i="2" s="1"/>
  <c r="CB9" i="2"/>
  <c r="CV57" i="2"/>
  <c r="CM12" i="2"/>
  <c r="EF12" i="2"/>
  <c r="FQ24" i="2"/>
  <c r="CE31" i="2"/>
  <c r="FG57" i="2"/>
  <c r="FP31" i="2"/>
  <c r="FY31" i="2" s="1"/>
  <c r="FO36" i="2"/>
  <c r="FX36" i="2" s="1"/>
  <c r="AD35" i="2"/>
  <c r="AD45" i="2"/>
  <c r="FA63" i="2"/>
  <c r="FS63" i="2" s="1"/>
  <c r="FN33" i="2"/>
  <c r="FW33" i="2" s="1"/>
  <c r="FN35" i="2"/>
  <c r="FW35" i="2" s="1"/>
  <c r="CD41" i="2"/>
  <c r="AN41" i="2"/>
  <c r="AM51" i="2"/>
  <c r="EE55" i="2"/>
  <c r="EA48" i="2"/>
  <c r="FZ48" i="2" s="1"/>
  <c r="DF49" i="2"/>
  <c r="DO49" i="2" s="1"/>
  <c r="DX49" i="2" s="1"/>
  <c r="DP49" i="2"/>
  <c r="DY49" i="2" s="1"/>
  <c r="FE55" i="2"/>
  <c r="FO55" i="2"/>
  <c r="FX55" i="2" s="1"/>
  <c r="DQ60" i="2"/>
  <c r="DZ60" i="2" s="1"/>
  <c r="BW52" i="2"/>
  <c r="AX17" i="2"/>
  <c r="I56" i="2"/>
  <c r="AJ56" i="2" s="1"/>
  <c r="CI56" i="2" s="1"/>
  <c r="EH56" i="2" s="1"/>
  <c r="GG56" i="2" s="1"/>
  <c r="AK56" i="2"/>
  <c r="CJ56" i="2" s="1"/>
  <c r="EI56" i="2" s="1"/>
  <c r="GH56" i="2" s="1"/>
  <c r="AK34" i="2"/>
  <c r="CJ34" i="2" s="1"/>
  <c r="EI34" i="2" s="1"/>
  <c r="GH34" i="2" s="1"/>
  <c r="I34" i="2"/>
  <c r="AJ34" i="2" s="1"/>
  <c r="CI34" i="2" s="1"/>
  <c r="EH34" i="2" s="1"/>
  <c r="GG34" i="2" s="1"/>
  <c r="BE31" i="2"/>
  <c r="FO58" i="2"/>
  <c r="FX58" i="2" s="1"/>
  <c r="EN59" i="2"/>
  <c r="AP18" i="2"/>
  <c r="AQ21" i="2"/>
  <c r="AO19" i="2"/>
  <c r="FV38" i="2"/>
  <c r="EW21" i="2"/>
  <c r="CJ9" i="2"/>
  <c r="EI9" i="2" s="1"/>
  <c r="GH9" i="2" s="1"/>
  <c r="AK22" i="2"/>
  <c r="BI21" i="2"/>
  <c r="BG19" i="2"/>
  <c r="DH21" i="2"/>
  <c r="DF19" i="2"/>
  <c r="DO19" i="2" s="1"/>
  <c r="DQ19" i="2"/>
  <c r="AD33" i="2"/>
  <c r="GC51" i="2"/>
  <c r="AD34" i="2"/>
  <c r="BA69" i="2"/>
  <c r="BA59" i="2"/>
  <c r="FQ62" i="2"/>
  <c r="GC49" i="2"/>
  <c r="AC32" i="2"/>
  <c r="AC34" i="2"/>
  <c r="AC36" i="2"/>
  <c r="CW38" i="2"/>
  <c r="GD44" i="2"/>
  <c r="EK44" i="2"/>
  <c r="GC50" i="2"/>
  <c r="CD47" i="2"/>
  <c r="AN47" i="2"/>
  <c r="ED54" i="2"/>
  <c r="GE51" i="2"/>
  <c r="ED48" i="2"/>
  <c r="CK48" i="2"/>
  <c r="DX52" i="2"/>
  <c r="CD53" i="2"/>
  <c r="AC55" i="2"/>
  <c r="FP61" i="2"/>
  <c r="FY61" i="2" s="1"/>
  <c r="BW36" i="2"/>
  <c r="AK33" i="2"/>
  <c r="I33" i="2"/>
  <c r="AJ33" i="2" s="1"/>
  <c r="CI33" i="2" s="1"/>
  <c r="EH33" i="2" s="1"/>
  <c r="GG33" i="2" s="1"/>
  <c r="FF21" i="2"/>
  <c r="FE17" i="2"/>
  <c r="EM20" i="2"/>
  <c r="FN20" i="2" s="1"/>
  <c r="FO20" i="2"/>
  <c r="AL12" i="2"/>
  <c r="K57" i="2"/>
  <c r="DO18" i="2"/>
  <c r="BP58" i="2"/>
  <c r="DG21" i="2"/>
  <c r="DF17" i="2"/>
  <c r="DW22" i="2"/>
  <c r="GE33" i="2"/>
  <c r="AH59" i="2"/>
  <c r="CG57" i="2"/>
  <c r="EE31" i="2"/>
  <c r="CY59" i="2"/>
  <c r="CY62" i="2"/>
  <c r="CX59" i="2"/>
  <c r="FN45" i="2"/>
  <c r="AD52" i="2"/>
  <c r="BG55" i="2"/>
  <c r="BQ55" i="2"/>
  <c r="BZ55" i="2" s="1"/>
  <c r="DP33" i="2"/>
  <c r="DY33" i="2" s="1"/>
  <c r="BQ43" i="2"/>
  <c r="BZ43" i="2" s="1"/>
  <c r="V57" i="2"/>
  <c r="DP39" i="2"/>
  <c r="GB44" i="2"/>
  <c r="GC39" i="2"/>
  <c r="AW62" i="2"/>
  <c r="AW59" i="2"/>
  <c r="I54" i="2"/>
  <c r="AJ54" i="2" s="1"/>
  <c r="CI54" i="2" s="1"/>
  <c r="EH54" i="2" s="1"/>
  <c r="GG54" i="2" s="1"/>
  <c r="AK54" i="2"/>
  <c r="CJ54" i="2" s="1"/>
  <c r="EI54" i="2" s="1"/>
  <c r="GH54" i="2" s="1"/>
  <c r="AK32" i="2"/>
  <c r="I32" i="2"/>
  <c r="AJ32" i="2" s="1"/>
  <c r="GK20" i="2"/>
  <c r="AB59" i="2"/>
  <c r="AB62" i="2"/>
  <c r="T24" i="2"/>
  <c r="U18" i="2"/>
  <c r="EM59" i="2"/>
  <c r="BH57" i="2"/>
  <c r="BG31" i="2"/>
  <c r="BP31" i="2" s="1"/>
  <c r="BY31" i="2" s="1"/>
  <c r="GD51" i="2"/>
  <c r="DD59" i="2"/>
  <c r="DD62" i="2"/>
  <c r="AK35" i="2"/>
  <c r="CJ35" i="2" s="1"/>
  <c r="EI35" i="2" s="1"/>
  <c r="GH35" i="2" s="1"/>
  <c r="I35" i="2"/>
  <c r="AJ35" i="2" s="1"/>
  <c r="CI35" i="2" s="1"/>
  <c r="EH35" i="2" s="1"/>
  <c r="GG35" i="2" s="1"/>
  <c r="CC10" i="2"/>
  <c r="AC10" i="2"/>
  <c r="DV46" i="2"/>
  <c r="CU44" i="2"/>
  <c r="DV44" i="2" s="1"/>
  <c r="EI25" i="2"/>
  <c r="GH19" i="2"/>
  <c r="GH25" i="2" s="1"/>
  <c r="CI24" i="2"/>
  <c r="EH18" i="2"/>
  <c r="GC41" i="2"/>
  <c r="E69" i="2"/>
  <c r="AF57" i="2"/>
  <c r="E59" i="2"/>
  <c r="EX59" i="2"/>
  <c r="AL45" i="2"/>
  <c r="CE45" i="2"/>
  <c r="CP63" i="2"/>
  <c r="GE32" i="2"/>
  <c r="GE47" i="2"/>
  <c r="CD40" i="2"/>
  <c r="AN40" i="2"/>
  <c r="CC43" i="2"/>
  <c r="AM43" i="2"/>
  <c r="FW48" i="2"/>
  <c r="CC53" i="2"/>
  <c r="AM53" i="2"/>
  <c r="EX60" i="2"/>
  <c r="FG60" i="2" s="1"/>
  <c r="ED61" i="2"/>
  <c r="AL60" i="2"/>
  <c r="BX51" i="2"/>
  <c r="I51" i="2"/>
  <c r="AJ51" i="2" s="1"/>
  <c r="AK51" i="2"/>
  <c r="R57" i="2"/>
  <c r="AK58" i="2"/>
  <c r="CJ58" i="2" s="1"/>
  <c r="EI58" i="2" s="1"/>
  <c r="GH58" i="2" s="1"/>
  <c r="CM9" i="2"/>
  <c r="EF9" i="2"/>
  <c r="BJ69" i="2"/>
  <c r="BJ59" i="2"/>
  <c r="AC25" i="2"/>
  <c r="AL25" i="2" s="1"/>
  <c r="GE49" i="2"/>
  <c r="AD38" i="2"/>
  <c r="AM38" i="2" s="1"/>
  <c r="DF42" i="2"/>
  <c r="DO42" i="2" s="1"/>
  <c r="DX42" i="2" s="1"/>
  <c r="DP42" i="2"/>
  <c r="DY42" i="2" s="1"/>
  <c r="W62" i="2"/>
  <c r="X63" i="2"/>
  <c r="DS63" i="2"/>
  <c r="CQ63" i="2"/>
  <c r="DR63" i="2" s="1"/>
  <c r="GE36" i="2"/>
  <c r="ED33" i="2"/>
  <c r="ED35" i="2"/>
  <c r="FQ38" i="2"/>
  <c r="GD41" i="2"/>
  <c r="DF37" i="2"/>
  <c r="DG38" i="2"/>
  <c r="FF38" i="2"/>
  <c r="FE37" i="2"/>
  <c r="FE38" i="2" s="1"/>
  <c r="EF48" i="2"/>
  <c r="CM48" i="2"/>
  <c r="GD47" i="2"/>
  <c r="CB50" i="2"/>
  <c r="AL50" i="2"/>
  <c r="ED55" i="2"/>
  <c r="EC60" i="2"/>
  <c r="CM60" i="2"/>
  <c r="GE10" i="2"/>
  <c r="GK10" i="2" s="1"/>
  <c r="EL10" i="2"/>
  <c r="BX55" i="2"/>
  <c r="AV48" i="2"/>
  <c r="BX36" i="2"/>
  <c r="BX38" i="2" s="1"/>
  <c r="I50" i="2"/>
  <c r="AJ50" i="2" s="1"/>
  <c r="AK50" i="2"/>
  <c r="BE40" i="2"/>
  <c r="BE39" i="2" s="1"/>
  <c r="BF39" i="2"/>
  <c r="BX39" i="2" s="1"/>
  <c r="CE9" i="2"/>
  <c r="CL9" i="2"/>
  <c r="EE9" i="2"/>
  <c r="L59" i="2"/>
  <c r="L62" i="2"/>
  <c r="DP18" i="2"/>
  <c r="CU38" i="2"/>
  <c r="DV37" i="2"/>
  <c r="DV38" i="2" s="1"/>
  <c r="CL10" i="2"/>
  <c r="CK10" i="2" s="1"/>
  <c r="EE10" i="2"/>
  <c r="CE10" i="2"/>
  <c r="CF23" i="2"/>
  <c r="CF24" i="2"/>
  <c r="CH22" i="2"/>
  <c r="EG21" i="2"/>
  <c r="CI26" i="2"/>
  <c r="EH20" i="2"/>
  <c r="CD35" i="2"/>
  <c r="AN35" i="2"/>
  <c r="AH62" i="2"/>
  <c r="G63" i="2"/>
  <c r="AH63" i="2" s="1"/>
  <c r="CD34" i="2"/>
  <c r="AN34" i="2"/>
  <c r="EP69" i="2"/>
  <c r="EP59" i="2"/>
  <c r="FQ57" i="2"/>
  <c r="DK64" i="2"/>
  <c r="DK65" i="2" s="1"/>
  <c r="EE48" i="2"/>
  <c r="CL48" i="2"/>
  <c r="CC50" i="2"/>
  <c r="AM50" i="2"/>
  <c r="GE53" i="2"/>
  <c r="ED56" i="2"/>
  <c r="CK56" i="2"/>
  <c r="AY60" i="2"/>
  <c r="AO60" i="2"/>
  <c r="AP62" i="2"/>
  <c r="GC68" i="2"/>
  <c r="DP34" i="2"/>
  <c r="DY34" i="2" s="1"/>
  <c r="GB42" i="2"/>
  <c r="BR37" i="2"/>
  <c r="BQ52" i="2"/>
  <c r="BZ52" i="2" s="1"/>
  <c r="AE25" i="2"/>
  <c r="AN25" i="2" s="1"/>
  <c r="AN19" i="2"/>
  <c r="DT63" i="2"/>
  <c r="DP51" i="2"/>
  <c r="DY51" i="2" s="1"/>
  <c r="BQ31" i="2"/>
  <c r="BZ31" i="2" s="1"/>
  <c r="FO41" i="2"/>
  <c r="FX41" i="2" s="1"/>
  <c r="C63" i="2"/>
  <c r="C64" i="2" s="1"/>
  <c r="C22" i="2"/>
  <c r="B21" i="2"/>
  <c r="CB58" i="2"/>
  <c r="EA58" i="2" s="1"/>
  <c r="FZ58" i="2" s="1"/>
  <c r="FD59" i="2"/>
  <c r="FD62" i="2"/>
  <c r="CB12" i="2"/>
  <c r="EB12" i="2"/>
  <c r="EA12" i="2" s="1"/>
  <c r="GE58" i="2"/>
  <c r="GK58" i="2" s="1"/>
  <c r="EL58" i="2"/>
  <c r="N62" i="2"/>
  <c r="O63" i="2"/>
  <c r="N63" i="2" s="1"/>
  <c r="AJ22" i="2"/>
  <c r="CI21" i="2"/>
  <c r="CC36" i="2"/>
  <c r="AM36" i="2"/>
  <c r="BT59" i="2"/>
  <c r="GC47" i="2"/>
  <c r="CS65" i="2"/>
  <c r="DT64" i="2"/>
  <c r="GC46" i="2"/>
  <c r="GF58" i="2"/>
  <c r="BE49" i="2"/>
  <c r="BE48" i="2" s="1"/>
  <c r="BF48" i="2"/>
  <c r="DN59" i="2"/>
  <c r="DN62" i="2"/>
  <c r="CD32" i="2"/>
  <c r="AN32" i="2"/>
  <c r="GD8" i="2"/>
  <c r="ED8" i="2"/>
  <c r="EK8" i="2"/>
  <c r="EJ8" i="2" s="1"/>
  <c r="DY9" i="2"/>
  <c r="DX9" i="2" s="1"/>
  <c r="AD23" i="2"/>
  <c r="AM17" i="2"/>
  <c r="I49" i="2"/>
  <c r="AK49" i="2"/>
  <c r="CJ49" i="2" s="1"/>
  <c r="EI49" i="2" s="1"/>
  <c r="GH49" i="2" s="1"/>
  <c r="J48" i="2"/>
  <c r="AK48" i="2" s="1"/>
  <c r="BF38" i="2"/>
  <c r="BE37" i="2"/>
  <c r="BE38" i="2" s="1"/>
  <c r="CC32" i="2"/>
  <c r="AM32" i="2"/>
  <c r="FU31" i="2"/>
  <c r="CN21" i="2"/>
  <c r="CO22" i="2"/>
  <c r="FL57" i="2"/>
  <c r="AY24" i="2"/>
  <c r="K24" i="2"/>
  <c r="FW45" i="2"/>
  <c r="AG62" i="2"/>
  <c r="E62" i="2"/>
  <c r="F63" i="2"/>
  <c r="F64" i="2" s="1"/>
  <c r="DR38" i="2"/>
  <c r="EY63" i="2"/>
  <c r="GE39" i="2"/>
  <c r="GK39" i="2" s="1"/>
  <c r="EC39" i="2"/>
  <c r="GB39" i="2" s="1"/>
  <c r="CM39" i="2"/>
  <c r="AD41" i="2"/>
  <c r="AY59" i="2"/>
  <c r="AY62" i="2"/>
  <c r="BQ57" i="2"/>
  <c r="EV57" i="2"/>
  <c r="CD43" i="2"/>
  <c r="AN43" i="2"/>
  <c r="EB44" i="2"/>
  <c r="GA44" i="2" s="1"/>
  <c r="CD49" i="2"/>
  <c r="AN49" i="2"/>
  <c r="BQ49" i="2"/>
  <c r="BZ49" i="2" s="1"/>
  <c r="CH69" i="2"/>
  <c r="CH59" i="2"/>
  <c r="EG57" i="2"/>
  <c r="GD49" i="2"/>
  <c r="DP53" i="2"/>
  <c r="DY53" i="2" s="1"/>
  <c r="DO53" i="2"/>
  <c r="DX53" i="2" s="1"/>
  <c r="AV39" i="2"/>
  <c r="BW39" i="2" s="1"/>
  <c r="I53" i="2"/>
  <c r="AJ53" i="2" s="1"/>
  <c r="CI53" i="2" s="1"/>
  <c r="EH53" i="2" s="1"/>
  <c r="GG53" i="2" s="1"/>
  <c r="AK53" i="2"/>
  <c r="CJ53" i="2" s="1"/>
  <c r="EI53" i="2" s="1"/>
  <c r="GH53" i="2" s="1"/>
  <c r="J57" i="2"/>
  <c r="AK31" i="2"/>
  <c r="CJ31" i="2" s="1"/>
  <c r="EI31" i="2" s="1"/>
  <c r="GH31" i="2" s="1"/>
  <c r="I31" i="2"/>
  <c r="AL19" i="2"/>
  <c r="CB26" i="2"/>
  <c r="DV31" i="2"/>
  <c r="BG17" i="2"/>
  <c r="CW20" i="2"/>
  <c r="DO20" i="2" s="1"/>
  <c r="DP20" i="2"/>
  <c r="CK20" i="2"/>
  <c r="ED20" i="2"/>
  <c r="BJ62" i="2"/>
  <c r="BK63" i="2"/>
  <c r="BJ63" i="2" s="1"/>
  <c r="N69" i="2"/>
  <c r="N59" i="2"/>
  <c r="EC31" i="2"/>
  <c r="GB31" i="2" s="1"/>
  <c r="CD36" i="2"/>
  <c r="AN36" i="2"/>
  <c r="CD33" i="2"/>
  <c r="AN33" i="2"/>
  <c r="M62" i="2"/>
  <c r="M59" i="2"/>
  <c r="CZ69" i="2"/>
  <c r="CZ59" i="2"/>
  <c r="AD40" i="2"/>
  <c r="EZ64" i="2"/>
  <c r="ER65" i="2"/>
  <c r="FN32" i="2"/>
  <c r="FW32" i="2" s="1"/>
  <c r="FN34" i="2"/>
  <c r="FW34" i="2" s="1"/>
  <c r="FN36" i="2"/>
  <c r="FW36" i="2" s="1"/>
  <c r="GE52" i="2"/>
  <c r="CB46" i="2"/>
  <c r="AL46" i="2"/>
  <c r="DF47" i="2"/>
  <c r="DO47" i="2" s="1"/>
  <c r="DX47" i="2" s="1"/>
  <c r="DP47" i="2"/>
  <c r="DY47" i="2" s="1"/>
  <c r="AO61" i="2"/>
  <c r="AY61" i="2"/>
  <c r="CD54" i="2"/>
  <c r="AN54" i="2"/>
  <c r="CB68" i="2"/>
  <c r="AL68" i="2"/>
  <c r="AC54" i="2"/>
  <c r="DO68" i="2"/>
  <c r="DX68" i="2" s="1"/>
  <c r="CW68" i="2"/>
  <c r="DF68" i="2" s="1"/>
  <c r="EM68" i="2" s="1"/>
  <c r="BW51" i="2"/>
  <c r="BW33" i="2"/>
  <c r="AK52" i="2"/>
  <c r="CJ52" i="2" s="1"/>
  <c r="EI52" i="2" s="1"/>
  <c r="GH52" i="2" s="1"/>
  <c r="I52" i="2"/>
  <c r="AJ52" i="2" s="1"/>
  <c r="CI52" i="2" s="1"/>
  <c r="EH52" i="2" s="1"/>
  <c r="GG52" i="2" s="1"/>
  <c r="CC58" i="2"/>
  <c r="EB58" i="2" s="1"/>
  <c r="GA58" i="2" s="1"/>
  <c r="FN58" i="2"/>
  <c r="FW58" i="2" s="1"/>
  <c r="CX21" i="2"/>
  <c r="CW17" i="2"/>
  <c r="DO17" i="2" s="1"/>
  <c r="CE23" i="2"/>
  <c r="ED17" i="2"/>
  <c r="ET38" i="2"/>
  <c r="FU37" i="2"/>
  <c r="FU38" i="2" s="1"/>
  <c r="BE8" i="2"/>
  <c r="BW8" i="2" s="1"/>
  <c r="BX8" i="2"/>
  <c r="CU39" i="2"/>
  <c r="DV39" i="2" s="1"/>
  <c r="DV40" i="2"/>
  <c r="DW48" i="2"/>
  <c r="FX9" i="2"/>
  <c r="FW9" i="2" s="1"/>
  <c r="DR23" i="2"/>
  <c r="BU63" i="2"/>
  <c r="GD40" i="2"/>
  <c r="GF37" i="2"/>
  <c r="GF38" i="2" s="1"/>
  <c r="EG38" i="2"/>
  <c r="CN59" i="2"/>
  <c r="CD55" i="2"/>
  <c r="AN55" i="2"/>
  <c r="GE43" i="2"/>
  <c r="AC33" i="2"/>
  <c r="AC35" i="2"/>
  <c r="K38" i="2"/>
  <c r="AX38" i="2"/>
  <c r="CD52" i="2"/>
  <c r="AN52" i="2"/>
  <c r="DF45" i="2"/>
  <c r="DO45" i="2" s="1"/>
  <c r="DP45" i="2"/>
  <c r="DY45" i="2" s="1"/>
  <c r="CD50" i="2"/>
  <c r="AN50" i="2"/>
  <c r="GE54" i="2"/>
  <c r="AC53" i="2"/>
  <c r="AL11" i="2"/>
  <c r="BW55" i="2"/>
  <c r="CI55" i="2" s="1"/>
  <c r="EH55" i="2" s="1"/>
  <c r="GG55" i="2" s="1"/>
  <c r="BX50" i="2"/>
  <c r="BW32" i="2"/>
  <c r="EB11" i="2"/>
  <c r="EA11" i="2" s="1"/>
  <c r="CB11" i="2"/>
  <c r="I43" i="2"/>
  <c r="AJ43" i="2" s="1"/>
  <c r="CI43" i="2" s="1"/>
  <c r="EH43" i="2" s="1"/>
  <c r="GG43" i="2" s="1"/>
  <c r="AK43" i="2"/>
  <c r="CJ43" i="2" s="1"/>
  <c r="EI43" i="2" s="1"/>
  <c r="GH43" i="2" s="1"/>
  <c r="BE46" i="2"/>
  <c r="BE44" i="2" s="1"/>
  <c r="BF44" i="2"/>
  <c r="BX44" i="2" s="1"/>
  <c r="BQ58" i="2"/>
  <c r="BZ58" i="2" s="1"/>
  <c r="AP59" i="2"/>
  <c r="DW38" i="2"/>
  <c r="K17" i="2"/>
  <c r="AC17" i="2" s="1"/>
  <c r="EN21" i="2"/>
  <c r="FO17" i="2"/>
  <c r="EM17" i="2"/>
  <c r="FN17" i="2" s="1"/>
  <c r="EG25" i="2"/>
  <c r="GF19" i="2"/>
  <c r="GF25" i="2" s="1"/>
  <c r="CF22" i="2"/>
  <c r="EE21" i="2"/>
  <c r="AM10" i="2"/>
  <c r="AL10" i="2" s="1"/>
  <c r="CI23" i="2"/>
  <c r="EH17" i="2"/>
  <c r="D64" i="2"/>
  <c r="D63" i="2"/>
  <c r="GE34" i="2"/>
  <c r="EO62" i="2"/>
  <c r="GE35" i="2"/>
  <c r="DP40" i="2"/>
  <c r="DY40" i="2" s="1"/>
  <c r="BI57" i="2"/>
  <c r="AF38" i="2"/>
  <c r="CE37" i="2"/>
  <c r="FT69" i="2"/>
  <c r="FT59" i="2"/>
  <c r="ED44" i="2"/>
  <c r="CK44" i="2"/>
  <c r="DR62" i="2"/>
  <c r="FI64" i="2"/>
  <c r="AT64" i="2"/>
  <c r="CW57" i="2"/>
  <c r="DX48" i="2"/>
  <c r="EE54" i="2"/>
  <c r="GD46" i="2"/>
  <c r="BY52" i="2"/>
  <c r="CE52" i="2"/>
  <c r="GE55" i="2"/>
  <c r="EC61" i="2"/>
  <c r="GB61" i="2" s="1"/>
  <c r="GF67" i="2"/>
  <c r="GF66" i="2" s="1"/>
  <c r="EG66" i="2"/>
  <c r="CM61" i="2"/>
  <c r="CZ63" i="2"/>
  <c r="DP35" i="2"/>
  <c r="DY35" i="2" s="1"/>
  <c r="EF38" i="2"/>
  <c r="GE37" i="2"/>
  <c r="FO53" i="2"/>
  <c r="FX53" i="2" s="1"/>
  <c r="FO32" i="2"/>
  <c r="FX32" i="2" s="1"/>
  <c r="BQ47" i="2"/>
  <c r="BZ47" i="2" s="1"/>
  <c r="AD54" i="2"/>
  <c r="AE37" i="2"/>
  <c r="FO49" i="2"/>
  <c r="FX49" i="2" s="1"/>
  <c r="AV57" i="2"/>
  <c r="BW31" i="2"/>
  <c r="I41" i="2"/>
  <c r="AJ41" i="2" s="1"/>
  <c r="CI41" i="2" s="1"/>
  <c r="EH41" i="2" s="1"/>
  <c r="GG41" i="2" s="1"/>
  <c r="AK41" i="2"/>
  <c r="CJ41" i="2" s="1"/>
  <c r="EI41" i="2" s="1"/>
  <c r="GH41" i="2" s="1"/>
  <c r="ET39" i="2"/>
  <c r="FU39" i="2" s="1"/>
  <c r="FU40" i="2"/>
  <c r="DP23" i="2"/>
  <c r="DY23" i="2" s="1"/>
  <c r="DY17" i="2"/>
  <c r="EG23" i="2"/>
  <c r="GF17" i="2"/>
  <c r="GF23" i="2" s="1"/>
  <c r="ED18" i="2"/>
  <c r="CE24" i="2"/>
  <c r="AX25" i="2"/>
  <c r="AZ19" i="2"/>
  <c r="AG59" i="2"/>
  <c r="CF57" i="2"/>
  <c r="EE39" i="2"/>
  <c r="CL39" i="2"/>
  <c r="GD60" i="2"/>
  <c r="ET44" i="2"/>
  <c r="FU44" i="2" s="1"/>
  <c r="FU46" i="2"/>
  <c r="BH18" i="2"/>
  <c r="BG18" i="2" s="1"/>
  <c r="AL26" i="2"/>
  <c r="EL18" i="2"/>
  <c r="GE18" i="2"/>
  <c r="GK18" i="2" s="1"/>
  <c r="GC43" i="2"/>
  <c r="GC40" i="2"/>
  <c r="AM49" i="2"/>
  <c r="DH38" i="2"/>
  <c r="DQ37" i="2"/>
  <c r="AR69" i="2"/>
  <c r="AR59" i="2"/>
  <c r="BS57" i="2"/>
  <c r="BA62" i="2"/>
  <c r="BB63" i="2"/>
  <c r="BA63" i="2" s="1"/>
  <c r="DA65" i="2"/>
  <c r="CZ64" i="2"/>
  <c r="CZ65" i="2" s="1"/>
  <c r="GE41" i="2"/>
  <c r="EF44" i="2"/>
  <c r="CM44" i="2"/>
  <c r="EA39" i="2"/>
  <c r="FZ39" i="2" s="1"/>
  <c r="DY48" i="2"/>
  <c r="CC46" i="2"/>
  <c r="AM46" i="2"/>
  <c r="CB47" i="2"/>
  <c r="AL47" i="2"/>
  <c r="CC55" i="2"/>
  <c r="FN55" i="2"/>
  <c r="FW55" i="2" s="1"/>
  <c r="FE56" i="2"/>
  <c r="FN56" i="2" s="1"/>
  <c r="FO56" i="2"/>
  <c r="FX56" i="2" s="1"/>
  <c r="GC60" i="2"/>
  <c r="AO67" i="2"/>
  <c r="T66" i="2"/>
  <c r="AC67" i="2"/>
  <c r="CM11" i="2"/>
  <c r="EF11" i="2"/>
  <c r="BX52" i="2"/>
  <c r="AV38" i="2"/>
  <c r="BW37" i="2"/>
  <c r="BW38" i="2" s="1"/>
  <c r="BX33" i="2"/>
  <c r="I40" i="2"/>
  <c r="AK40" i="2"/>
  <c r="CJ40" i="2" s="1"/>
  <c r="EI40" i="2" s="1"/>
  <c r="GH40" i="2" s="1"/>
  <c r="J39" i="2"/>
  <c r="AK39" i="2" s="1"/>
  <c r="BY58" i="2"/>
  <c r="AP21" i="2"/>
  <c r="BQ17" i="2"/>
  <c r="AO17" i="2"/>
  <c r="BP17" i="2" s="1"/>
  <c r="B69" i="2"/>
  <c r="B59" i="2"/>
  <c r="AK8" i="2"/>
  <c r="CJ8" i="2" s="1"/>
  <c r="EI8" i="2" s="1"/>
  <c r="GH8" i="2" s="1"/>
  <c r="I8" i="2"/>
  <c r="AJ8" i="2" s="1"/>
  <c r="CU48" i="2"/>
  <c r="DV48" i="2" s="1"/>
  <c r="DV49" i="2"/>
  <c r="EF21" i="2"/>
  <c r="CG22" i="2"/>
  <c r="FQ22" i="2"/>
  <c r="FR63" i="2"/>
  <c r="EP63" i="2"/>
  <c r="FQ63" i="2" s="1"/>
  <c r="AZ59" i="2"/>
  <c r="AZ62" i="2"/>
  <c r="Y64" i="2"/>
  <c r="Y65" i="2" s="1"/>
  <c r="Y63" i="2"/>
  <c r="FO38" i="2"/>
  <c r="FX37" i="2"/>
  <c r="ED32" i="2"/>
  <c r="ED34" i="2"/>
  <c r="ED36" i="2"/>
  <c r="T37" i="2"/>
  <c r="U38" i="2"/>
  <c r="BH38" i="2"/>
  <c r="BG37" i="2"/>
  <c r="BG38" i="2" s="1"/>
  <c r="BQ37" i="2"/>
  <c r="CM42" i="2"/>
  <c r="EF42" i="2"/>
  <c r="CB42" i="2"/>
  <c r="EA42" i="2" s="1"/>
  <c r="FZ42" i="2" s="1"/>
  <c r="CB52" i="2"/>
  <c r="EA52" i="2" s="1"/>
  <c r="FZ52" i="2" s="1"/>
  <c r="AL52" i="2"/>
  <c r="EE52" i="2"/>
  <c r="EL8" i="2"/>
  <c r="GE8" i="2"/>
  <c r="GK8" i="2" s="1"/>
  <c r="BX48" i="2"/>
  <c r="BW50" i="2"/>
  <c r="BX32" i="2"/>
  <c r="J38" i="2"/>
  <c r="AK37" i="2"/>
  <c r="I37" i="2"/>
  <c r="DX11" i="2"/>
  <c r="EE12" i="2"/>
  <c r="CE12" i="2"/>
  <c r="CE26" i="2" s="1"/>
  <c r="CK26" i="2" s="1"/>
  <c r="CL12" i="2"/>
  <c r="CK12" i="2" s="1"/>
  <c r="CF26" i="2"/>
  <c r="CL26" i="2" s="1"/>
  <c r="U57" i="2"/>
  <c r="T31" i="2"/>
  <c r="L18" i="2"/>
  <c r="FO18" i="2"/>
  <c r="EM18" i="2"/>
  <c r="FN18" i="2" s="1"/>
  <c r="AM23" i="2"/>
  <c r="EF25" i="2"/>
  <c r="GE19" i="2"/>
  <c r="CE21" i="2"/>
  <c r="BX22" i="2"/>
  <c r="CJ21" i="2"/>
  <c r="FN37" i="2"/>
  <c r="FN38" i="2" s="1"/>
  <c r="AM31" i="2"/>
  <c r="DH57" i="2"/>
  <c r="DQ31" i="2"/>
  <c r="DZ31" i="2" s="1"/>
  <c r="BS38" i="2"/>
  <c r="GD43" i="2"/>
  <c r="DG57" i="2"/>
  <c r="DF31" i="2"/>
  <c r="DP31" i="2"/>
  <c r="DY31" i="2" s="1"/>
  <c r="GB45" i="2"/>
  <c r="CD51" i="2"/>
  <c r="AN51" i="2"/>
  <c r="ED53" i="2"/>
  <c r="BP55" i="2"/>
  <c r="BY55" i="2" s="1"/>
  <c r="GE61" i="2"/>
  <c r="GK61" i="2" s="1"/>
  <c r="EL61" i="2"/>
  <c r="DP32" i="2"/>
  <c r="DY32" i="2" s="1"/>
  <c r="DP36" i="2"/>
  <c r="DY36" i="2" s="1"/>
  <c r="ED42" i="2"/>
  <c r="CJ55" i="2"/>
  <c r="EI55" i="2" s="1"/>
  <c r="GH55" i="2" s="1"/>
  <c r="FO35" i="2"/>
  <c r="FX35" i="2" s="1"/>
  <c r="BQ51" i="2"/>
  <c r="BZ51" i="2" s="1"/>
  <c r="AL58" i="2"/>
  <c r="M63" i="2"/>
  <c r="M22" i="2"/>
  <c r="AE21" i="2"/>
  <c r="FP37" i="2"/>
  <c r="CK39" i="2"/>
  <c r="DP55" i="2"/>
  <c r="DY55" i="2" s="1"/>
  <c r="CB54" i="3" l="1"/>
  <c r="BY54" i="3"/>
  <c r="AQ77" i="3"/>
  <c r="AL72" i="3"/>
  <c r="CB68" i="3"/>
  <c r="AL68" i="3"/>
  <c r="EB63" i="3"/>
  <c r="CL63" i="3"/>
  <c r="AL29" i="3"/>
  <c r="S74" i="3"/>
  <c r="S71" i="3"/>
  <c r="BY24" i="3"/>
  <c r="BP33" i="3"/>
  <c r="AD34" i="3"/>
  <c r="AM34" i="3" s="1"/>
  <c r="AM25" i="3"/>
  <c r="CB66" i="3"/>
  <c r="AL66" i="3"/>
  <c r="BO74" i="3"/>
  <c r="BO71" i="3"/>
  <c r="BQ69" i="3"/>
  <c r="BZ41" i="3"/>
  <c r="BG69" i="3"/>
  <c r="BH71" i="3"/>
  <c r="EO77" i="3"/>
  <c r="CB26" i="3"/>
  <c r="AL26" i="3"/>
  <c r="CB30" i="3"/>
  <c r="AL30" i="3"/>
  <c r="DV50" i="3"/>
  <c r="CU49" i="3"/>
  <c r="DV49" i="3" s="1"/>
  <c r="FU50" i="3"/>
  <c r="ET49" i="3"/>
  <c r="FU49" i="3" s="1"/>
  <c r="DP35" i="3"/>
  <c r="DY35" i="3" s="1"/>
  <c r="DY26" i="3"/>
  <c r="DR75" i="3"/>
  <c r="CC55" i="3"/>
  <c r="AM55" i="3"/>
  <c r="EA57" i="3"/>
  <c r="CK57" i="3"/>
  <c r="CZ76" i="3"/>
  <c r="CZ77" i="3" s="1"/>
  <c r="DA77" i="3"/>
  <c r="FO33" i="3"/>
  <c r="FX33" i="3" s="1"/>
  <c r="FX24" i="3"/>
  <c r="GC43" i="3"/>
  <c r="EC15" i="3"/>
  <c r="CM15" i="3"/>
  <c r="EA46" i="3"/>
  <c r="CK46" i="3"/>
  <c r="DS70" i="3"/>
  <c r="DR14" i="3"/>
  <c r="DY14" i="3"/>
  <c r="BT13" i="3"/>
  <c r="BS12" i="3"/>
  <c r="BS13" i="3" s="1"/>
  <c r="CE69" i="3"/>
  <c r="CG70" i="3"/>
  <c r="CX32" i="3"/>
  <c r="CW31" i="3"/>
  <c r="CW32" i="3" s="1"/>
  <c r="GG63" i="3"/>
  <c r="DX24" i="3"/>
  <c r="DO33" i="3"/>
  <c r="DX33" i="3" s="1"/>
  <c r="AT77" i="3"/>
  <c r="BU76" i="3"/>
  <c r="EA67" i="3"/>
  <c r="CK67" i="3"/>
  <c r="U74" i="3"/>
  <c r="U71" i="3"/>
  <c r="T69" i="3"/>
  <c r="EM25" i="3"/>
  <c r="FO25" i="3"/>
  <c r="CG12" i="3"/>
  <c r="BY26" i="3"/>
  <c r="EC18" i="3"/>
  <c r="EC17" i="3" s="1"/>
  <c r="CD17" i="3"/>
  <c r="CD14" i="3" s="1"/>
  <c r="ED18" i="3"/>
  <c r="EK18" i="3"/>
  <c r="EE17" i="3"/>
  <c r="GD18" i="3"/>
  <c r="EH49" i="3"/>
  <c r="GG49" i="3" s="1"/>
  <c r="AG75" i="3"/>
  <c r="CY76" i="3"/>
  <c r="CY77" i="3" s="1"/>
  <c r="CY75" i="3"/>
  <c r="AO28" i="3"/>
  <c r="BP28" i="3" s="1"/>
  <c r="BY28" i="3" s="1"/>
  <c r="BQ28" i="3"/>
  <c r="BZ28" i="3" s="1"/>
  <c r="ED31" i="3"/>
  <c r="AW76" i="3"/>
  <c r="BX74" i="3"/>
  <c r="AW75" i="3"/>
  <c r="DS12" i="3"/>
  <c r="B32" i="3"/>
  <c r="BF75" i="3"/>
  <c r="BF76" i="3" s="1"/>
  <c r="BF77" i="3" s="1"/>
  <c r="CS77" i="3"/>
  <c r="DT76" i="3"/>
  <c r="CW71" i="3"/>
  <c r="T25" i="3"/>
  <c r="U31" i="3"/>
  <c r="BP10" i="3"/>
  <c r="AV74" i="3"/>
  <c r="AV71" i="3"/>
  <c r="CV69" i="3"/>
  <c r="CC64" i="3"/>
  <c r="AM64" i="3"/>
  <c r="EC50" i="3"/>
  <c r="CM50" i="3"/>
  <c r="GG44" i="3"/>
  <c r="FO12" i="3"/>
  <c r="FN11" i="3"/>
  <c r="CF70" i="3"/>
  <c r="CF71" i="3" s="1"/>
  <c r="CE14" i="3"/>
  <c r="CE32" i="3" s="1"/>
  <c r="GD65" i="3"/>
  <c r="EC53" i="3"/>
  <c r="CM53" i="3"/>
  <c r="EV71" i="3"/>
  <c r="EJ44" i="3"/>
  <c r="GC44" i="3"/>
  <c r="GI44" i="3" s="1"/>
  <c r="AO25" i="3"/>
  <c r="BP25" i="3" s="1"/>
  <c r="BQ25" i="3"/>
  <c r="CC25" i="3" s="1"/>
  <c r="AP31" i="3"/>
  <c r="FO70" i="3"/>
  <c r="FN70" i="3" s="1"/>
  <c r="FN14" i="3"/>
  <c r="EP70" i="3"/>
  <c r="EP71" i="3" s="1"/>
  <c r="EQ71" i="3"/>
  <c r="BZ45" i="3"/>
  <c r="CC45" i="3"/>
  <c r="GE43" i="3"/>
  <c r="GK43" i="3" s="1"/>
  <c r="EL43" i="3"/>
  <c r="GC41" i="3"/>
  <c r="GD28" i="3"/>
  <c r="EE35" i="3"/>
  <c r="EC46" i="3"/>
  <c r="CM46" i="3"/>
  <c r="BJ70" i="3"/>
  <c r="BJ71" i="3" s="1"/>
  <c r="BK71" i="3"/>
  <c r="GC51" i="3"/>
  <c r="F77" i="3"/>
  <c r="E76" i="3"/>
  <c r="GE31" i="3"/>
  <c r="EQ77" i="3"/>
  <c r="FP73" i="3"/>
  <c r="FY73" i="3" s="1"/>
  <c r="EX73" i="3"/>
  <c r="FG73" i="3" s="1"/>
  <c r="BH73" i="3"/>
  <c r="AX73" i="3"/>
  <c r="GC78" i="3"/>
  <c r="AC48" i="3"/>
  <c r="AL48" i="3" s="1"/>
  <c r="AL47" i="3"/>
  <c r="GC73" i="3"/>
  <c r="EF69" i="3"/>
  <c r="GE41" i="3"/>
  <c r="CC62" i="3"/>
  <c r="AM62" i="3"/>
  <c r="EC59" i="3"/>
  <c r="CM59" i="3"/>
  <c r="EF48" i="3"/>
  <c r="GE47" i="3"/>
  <c r="GK42" i="3"/>
  <c r="DH32" i="3"/>
  <c r="DQ31" i="3"/>
  <c r="BZ54" i="3"/>
  <c r="CC54" i="3"/>
  <c r="GF25" i="3"/>
  <c r="GF34" i="3" s="1"/>
  <c r="EG34" i="3"/>
  <c r="EB8" i="3"/>
  <c r="CC11" i="3"/>
  <c r="CB8" i="3"/>
  <c r="EA18" i="3"/>
  <c r="EB17" i="3"/>
  <c r="EA17" i="3" s="1"/>
  <c r="BY33" i="3"/>
  <c r="AG13" i="3"/>
  <c r="AF12" i="3"/>
  <c r="AF13" i="3" s="1"/>
  <c r="AJ69" i="3"/>
  <c r="CI41" i="3"/>
  <c r="AJ61" i="3"/>
  <c r="CI61" i="3" s="1"/>
  <c r="DQ69" i="3"/>
  <c r="DZ41" i="3"/>
  <c r="BQ12" i="3"/>
  <c r="BP11" i="3"/>
  <c r="FV48" i="3"/>
  <c r="GG9" i="3"/>
  <c r="FE25" i="3"/>
  <c r="FF31" i="3"/>
  <c r="FX26" i="3"/>
  <c r="DR32" i="3"/>
  <c r="AZ75" i="3"/>
  <c r="AZ76" i="3" s="1"/>
  <c r="GH31" i="3"/>
  <c r="GH32" i="3" s="1"/>
  <c r="EI32" i="3"/>
  <c r="CU60" i="3"/>
  <c r="DV60" i="3" s="1"/>
  <c r="EH60" i="3" s="1"/>
  <c r="GG60" i="3" s="1"/>
  <c r="DV61" i="3"/>
  <c r="CN32" i="3"/>
  <c r="DO35" i="3"/>
  <c r="DX26" i="3"/>
  <c r="EC8" i="3"/>
  <c r="CD11" i="3"/>
  <c r="BY10" i="3"/>
  <c r="GD45" i="3"/>
  <c r="GD19" i="3"/>
  <c r="EK19" i="3"/>
  <c r="EJ19" i="3" s="1"/>
  <c r="ED19" i="3"/>
  <c r="DP48" i="3"/>
  <c r="DY48" i="3" s="1"/>
  <c r="DY47" i="3"/>
  <c r="EJ65" i="3"/>
  <c r="GC65" i="3"/>
  <c r="GI65" i="3" s="1"/>
  <c r="EC58" i="3"/>
  <c r="CM58" i="3"/>
  <c r="EE48" i="3"/>
  <c r="GD47" i="3"/>
  <c r="AN74" i="3"/>
  <c r="BG79" i="3"/>
  <c r="AX78" i="3"/>
  <c r="GC53" i="3"/>
  <c r="BP47" i="3"/>
  <c r="CB47" i="3" s="1"/>
  <c r="CC42" i="3"/>
  <c r="AM42" i="3"/>
  <c r="GH52" i="3"/>
  <c r="EN31" i="3"/>
  <c r="L75" i="3"/>
  <c r="L32" i="3"/>
  <c r="K31" i="3"/>
  <c r="K32" i="3" s="1"/>
  <c r="AC25" i="3"/>
  <c r="AK48" i="3"/>
  <c r="CJ47" i="3"/>
  <c r="D77" i="3"/>
  <c r="FN10" i="3"/>
  <c r="ED16" i="3"/>
  <c r="EK16" i="3"/>
  <c r="GD16" i="3"/>
  <c r="BZ14" i="3"/>
  <c r="BE76" i="3"/>
  <c r="BD74" i="3"/>
  <c r="BE75" i="3"/>
  <c r="BD75" i="3" s="1"/>
  <c r="EB53" i="3"/>
  <c r="GA53" i="3" s="1"/>
  <c r="DG13" i="3"/>
  <c r="DF12" i="3"/>
  <c r="DF13" i="3" s="1"/>
  <c r="DX35" i="3"/>
  <c r="V75" i="3"/>
  <c r="V32" i="3"/>
  <c r="AE31" i="3"/>
  <c r="FM75" i="3"/>
  <c r="FM76" i="3" s="1"/>
  <c r="FM77" i="3" s="1"/>
  <c r="CC66" i="3"/>
  <c r="AM66" i="3"/>
  <c r="CB51" i="3"/>
  <c r="AL51" i="3"/>
  <c r="EZ77" i="3"/>
  <c r="EY76" i="3"/>
  <c r="EY77" i="3" s="1"/>
  <c r="GC54" i="3"/>
  <c r="CC52" i="3"/>
  <c r="AM52" i="3"/>
  <c r="DR81" i="3"/>
  <c r="EL16" i="3"/>
  <c r="GE16" i="3"/>
  <c r="ED36" i="3"/>
  <c r="CB15" i="3"/>
  <c r="EB15" i="3"/>
  <c r="CC14" i="3"/>
  <c r="EX74" i="3"/>
  <c r="ET54" i="3"/>
  <c r="FU54" i="3" s="1"/>
  <c r="FU55" i="3"/>
  <c r="GH46" i="3"/>
  <c r="EB9" i="3"/>
  <c r="CC10" i="3"/>
  <c r="CL10" i="3" s="1"/>
  <c r="CB9" i="3"/>
  <c r="CB10" i="3" s="1"/>
  <c r="DQ12" i="3"/>
  <c r="DQ13" i="3" s="1"/>
  <c r="AL8" i="3"/>
  <c r="GC49" i="3"/>
  <c r="GI49" i="3" s="1"/>
  <c r="EJ49" i="3"/>
  <c r="CJ56" i="3"/>
  <c r="EI56" i="3" s="1"/>
  <c r="GH56" i="3" s="1"/>
  <c r="FL74" i="3"/>
  <c r="FL71" i="3"/>
  <c r="EC9" i="3"/>
  <c r="EC10" i="3" s="1"/>
  <c r="CD10" i="3"/>
  <c r="CC47" i="3"/>
  <c r="AD48" i="3"/>
  <c r="AM48" i="3" s="1"/>
  <c r="AM47" i="3"/>
  <c r="EC66" i="3"/>
  <c r="CM66" i="3"/>
  <c r="CC51" i="3"/>
  <c r="FE69" i="3"/>
  <c r="FF71" i="3"/>
  <c r="DG31" i="3"/>
  <c r="BB76" i="3"/>
  <c r="CB59" i="3"/>
  <c r="EB46" i="3"/>
  <c r="CL46" i="3"/>
  <c r="AE69" i="3"/>
  <c r="CD41" i="3"/>
  <c r="AN41" i="3"/>
  <c r="AX81" i="3"/>
  <c r="AX71" i="3"/>
  <c r="EC56" i="3"/>
  <c r="CM56" i="3"/>
  <c r="DR74" i="3"/>
  <c r="BW55" i="3"/>
  <c r="FP69" i="3"/>
  <c r="FY41" i="3"/>
  <c r="CG32" i="3"/>
  <c r="EE10" i="3"/>
  <c r="EK9" i="3"/>
  <c r="GD9" i="3"/>
  <c r="ED9" i="3"/>
  <c r="GE8" i="3"/>
  <c r="EF11" i="3"/>
  <c r="EL8" i="3"/>
  <c r="EG35" i="3"/>
  <c r="GF26" i="3"/>
  <c r="GF35" i="3" s="1"/>
  <c r="AJ55" i="3"/>
  <c r="CI55" i="3" s="1"/>
  <c r="CA14" i="3"/>
  <c r="CA12" i="3" s="1"/>
  <c r="FU61" i="3"/>
  <c r="ET60" i="3"/>
  <c r="FU60" i="3" s="1"/>
  <c r="AJ50" i="3"/>
  <c r="CI50" i="3" s="1"/>
  <c r="EH50" i="3" s="1"/>
  <c r="GG50" i="3" s="1"/>
  <c r="AF75" i="3"/>
  <c r="R69" i="3"/>
  <c r="BP29" i="3"/>
  <c r="BY29" i="3" s="1"/>
  <c r="EW13" i="3"/>
  <c r="EV12" i="3"/>
  <c r="EV13" i="3" s="1"/>
  <c r="FQ70" i="3"/>
  <c r="FW70" i="3" s="1"/>
  <c r="FX70" i="3"/>
  <c r="FD76" i="3"/>
  <c r="FD77" i="3" s="1"/>
  <c r="FD75" i="3"/>
  <c r="J76" i="3"/>
  <c r="AK74" i="3"/>
  <c r="CJ74" i="3" s="1"/>
  <c r="J75" i="3"/>
  <c r="EA53" i="3"/>
  <c r="FZ53" i="3" s="1"/>
  <c r="FY14" i="3"/>
  <c r="FW14" i="3" s="1"/>
  <c r="AD31" i="3"/>
  <c r="DN76" i="3"/>
  <c r="DN77" i="3" s="1"/>
  <c r="DN75" i="3"/>
  <c r="EC72" i="3"/>
  <c r="CM72" i="3"/>
  <c r="EG36" i="3"/>
  <c r="GF27" i="3"/>
  <c r="GF36" i="3" s="1"/>
  <c r="DV47" i="3"/>
  <c r="DV48" i="3" s="1"/>
  <c r="CU48" i="3"/>
  <c r="EF74" i="3"/>
  <c r="EC73" i="3"/>
  <c r="DG71" i="3"/>
  <c r="DF69" i="3"/>
  <c r="EE74" i="3"/>
  <c r="CN70" i="3"/>
  <c r="CN71" i="3" s="1"/>
  <c r="CP71" i="3"/>
  <c r="DM76" i="3"/>
  <c r="DL74" i="3"/>
  <c r="DM75" i="3"/>
  <c r="DL75" i="3" s="1"/>
  <c r="FH76" i="3"/>
  <c r="FH77" i="3" s="1"/>
  <c r="FI77" i="3"/>
  <c r="CB27" i="3"/>
  <c r="AC36" i="3"/>
  <c r="AL36" i="3" s="1"/>
  <c r="AL27" i="3"/>
  <c r="ED15" i="3"/>
  <c r="EK15" i="3"/>
  <c r="EE14" i="3"/>
  <c r="GD15" i="3"/>
  <c r="EE33" i="3"/>
  <c r="CB56" i="3"/>
  <c r="AL56" i="3"/>
  <c r="EU74" i="3"/>
  <c r="EU71" i="3"/>
  <c r="CD47" i="3"/>
  <c r="AE48" i="3"/>
  <c r="AN48" i="3" s="1"/>
  <c r="AN47" i="3"/>
  <c r="GD60" i="3"/>
  <c r="EE34" i="3"/>
  <c r="EM28" i="3"/>
  <c r="FN28" i="3" s="1"/>
  <c r="FW28" i="3" s="1"/>
  <c r="FO28" i="3"/>
  <c r="FX28" i="3" s="1"/>
  <c r="CB55" i="3"/>
  <c r="AL55" i="3"/>
  <c r="EC55" i="3"/>
  <c r="CM55" i="3"/>
  <c r="FP72" i="3"/>
  <c r="FY72" i="3" s="1"/>
  <c r="EC64" i="3"/>
  <c r="CM64" i="3"/>
  <c r="BQ48" i="3"/>
  <c r="BZ48" i="3" s="1"/>
  <c r="BZ47" i="3"/>
  <c r="CB42" i="3"/>
  <c r="AL42" i="3"/>
  <c r="CG71" i="3"/>
  <c r="BR69" i="3"/>
  <c r="CA41" i="3"/>
  <c r="AS77" i="3"/>
  <c r="BT76" i="3"/>
  <c r="AR76" i="3"/>
  <c r="L13" i="3"/>
  <c r="DO36" i="3"/>
  <c r="DX36" i="3" s="1"/>
  <c r="DX27" i="3"/>
  <c r="FW10" i="3"/>
  <c r="AJ48" i="3"/>
  <c r="EL45" i="3"/>
  <c r="AD12" i="3"/>
  <c r="AC11" i="3"/>
  <c r="CB18" i="3"/>
  <c r="I69" i="3"/>
  <c r="DH74" i="3"/>
  <c r="DH71" i="3"/>
  <c r="CM10" i="3"/>
  <c r="FN35" i="3"/>
  <c r="FW35" i="3" s="1"/>
  <c r="FW26" i="3"/>
  <c r="BX49" i="3"/>
  <c r="CJ49" i="3" s="1"/>
  <c r="EI49" i="3" s="1"/>
  <c r="GH49" i="3" s="1"/>
  <c r="DP31" i="3"/>
  <c r="EH31" i="3"/>
  <c r="CI32" i="3"/>
  <c r="BW47" i="3"/>
  <c r="BW48" i="3" s="1"/>
  <c r="GD52" i="3"/>
  <c r="BI75" i="3"/>
  <c r="BI76" i="3" s="1"/>
  <c r="BI77" i="3" s="1"/>
  <c r="DV41" i="3"/>
  <c r="GE57" i="3"/>
  <c r="GK57" i="3" s="1"/>
  <c r="EL57" i="3"/>
  <c r="CB50" i="3"/>
  <c r="AL50" i="3"/>
  <c r="AF81" i="3"/>
  <c r="AY72" i="3"/>
  <c r="AO72" i="3"/>
  <c r="AP74" i="3"/>
  <c r="DO48" i="3"/>
  <c r="EK59" i="3"/>
  <c r="GD59" i="3"/>
  <c r="GJ59" i="3" s="1"/>
  <c r="FO48" i="3"/>
  <c r="FX48" i="3" s="1"/>
  <c r="FX47" i="3"/>
  <c r="EC63" i="3"/>
  <c r="CM63" i="3"/>
  <c r="EB56" i="3"/>
  <c r="CL56" i="3"/>
  <c r="DP69" i="3"/>
  <c r="DY41" i="3"/>
  <c r="CI66" i="3"/>
  <c r="EH66" i="3" s="1"/>
  <c r="GG66" i="3" s="1"/>
  <c r="EC44" i="3"/>
  <c r="CM44" i="3"/>
  <c r="CB24" i="3"/>
  <c r="AC33" i="3"/>
  <c r="AL24" i="3"/>
  <c r="FN33" i="3"/>
  <c r="FW33" i="3" s="1"/>
  <c r="FW24" i="3"/>
  <c r="CJ54" i="3"/>
  <c r="EI54" i="3" s="1"/>
  <c r="GH54" i="3" s="1"/>
  <c r="DD74" i="3"/>
  <c r="DD71" i="3"/>
  <c r="AL17" i="3"/>
  <c r="FR13" i="3"/>
  <c r="FQ12" i="3"/>
  <c r="FQ13" i="3" s="1"/>
  <c r="FX12" i="3"/>
  <c r="GG15" i="3"/>
  <c r="EH34" i="3"/>
  <c r="DZ14" i="3"/>
  <c r="GG28" i="3"/>
  <c r="EH35" i="3"/>
  <c r="GF11" i="3"/>
  <c r="GF12" i="3" s="1"/>
  <c r="GF13" i="3" s="1"/>
  <c r="CK15" i="3"/>
  <c r="AF70" i="3"/>
  <c r="DT75" i="3"/>
  <c r="EV80" i="3"/>
  <c r="FE80" i="3" s="1"/>
  <c r="EA60" i="3"/>
  <c r="FZ60" i="3" s="1"/>
  <c r="K81" i="3"/>
  <c r="EC62" i="3"/>
  <c r="CM62" i="3"/>
  <c r="BK77" i="3"/>
  <c r="BJ76" i="3"/>
  <c r="BJ77" i="3" s="1"/>
  <c r="CI57" i="3"/>
  <c r="EH57" i="3" s="1"/>
  <c r="GG57" i="3" s="1"/>
  <c r="DQ74" i="3"/>
  <c r="DZ74" i="3" s="1"/>
  <c r="AD70" i="3"/>
  <c r="AC70" i="3" s="1"/>
  <c r="AC14" i="3"/>
  <c r="EI64" i="3"/>
  <c r="GH64" i="3" s="1"/>
  <c r="BQ33" i="3"/>
  <c r="BZ33" i="3" s="1"/>
  <c r="BZ24" i="3"/>
  <c r="GG18" i="3"/>
  <c r="GG17" i="3" s="1"/>
  <c r="EH17" i="3"/>
  <c r="EH14" i="3" s="1"/>
  <c r="EH70" i="3" s="1"/>
  <c r="EW31" i="3"/>
  <c r="BK13" i="3"/>
  <c r="BJ12" i="3"/>
  <c r="BJ13" i="3" s="1"/>
  <c r="AM11" i="3"/>
  <c r="X76" i="3"/>
  <c r="AG76" i="3" s="1"/>
  <c r="CI58" i="3"/>
  <c r="EH58" i="3" s="1"/>
  <c r="GG58" i="3" s="1"/>
  <c r="BH13" i="3"/>
  <c r="BG12" i="3"/>
  <c r="BG13" i="3" s="1"/>
  <c r="DP70" i="3"/>
  <c r="DO70" i="3" s="1"/>
  <c r="DO14" i="3"/>
  <c r="EI42" i="3"/>
  <c r="GH42" i="3" s="1"/>
  <c r="M75" i="3"/>
  <c r="AE75" i="3" s="1"/>
  <c r="ET69" i="3"/>
  <c r="FU41" i="3"/>
  <c r="FQ32" i="3"/>
  <c r="FP12" i="3"/>
  <c r="FP13" i="3" s="1"/>
  <c r="V76" i="3"/>
  <c r="V77" i="3" s="1"/>
  <c r="AL33" i="3"/>
  <c r="BN69" i="3"/>
  <c r="CB58" i="3"/>
  <c r="EC52" i="3"/>
  <c r="CM52" i="3"/>
  <c r="GD58" i="3"/>
  <c r="AD69" i="3"/>
  <c r="CC41" i="3"/>
  <c r="AM41" i="3"/>
  <c r="FZ62" i="3"/>
  <c r="ED47" i="3"/>
  <c r="CE48" i="3"/>
  <c r="EI65" i="3"/>
  <c r="GH65" i="3" s="1"/>
  <c r="BW54" i="3"/>
  <c r="CI54" i="3" s="1"/>
  <c r="EH54" i="3" s="1"/>
  <c r="GG54" i="3" s="1"/>
  <c r="CC24" i="3"/>
  <c r="FG74" i="3"/>
  <c r="FG71" i="3"/>
  <c r="EL18" i="3"/>
  <c r="EF17" i="3"/>
  <c r="EL17" i="3" s="1"/>
  <c r="GE18" i="3"/>
  <c r="CN13" i="3"/>
  <c r="CK9" i="3"/>
  <c r="CM8" i="3"/>
  <c r="CK8" i="3" s="1"/>
  <c r="GE36" i="3"/>
  <c r="BS70" i="3"/>
  <c r="AJ12" i="3"/>
  <c r="AJ13" i="3" s="1"/>
  <c r="EE11" i="3"/>
  <c r="EK8" i="3"/>
  <c r="EJ8" i="3" s="1"/>
  <c r="GD8" i="3"/>
  <c r="ED8" i="3"/>
  <c r="AA76" i="3"/>
  <c r="Z74" i="3"/>
  <c r="AA75" i="3"/>
  <c r="EI11" i="3"/>
  <c r="EI12" i="3" s="1"/>
  <c r="EI13" i="3" s="1"/>
  <c r="GH8" i="3"/>
  <c r="EI10" i="3"/>
  <c r="GC50" i="3"/>
  <c r="DX11" i="3"/>
  <c r="EA64" i="3"/>
  <c r="CK64" i="3"/>
  <c r="GD31" i="3"/>
  <c r="EE32" i="3"/>
  <c r="FY70" i="3"/>
  <c r="B75" i="3"/>
  <c r="C76" i="3"/>
  <c r="CB52" i="3"/>
  <c r="AL52" i="3"/>
  <c r="AX31" i="3"/>
  <c r="AX32" i="3" s="1"/>
  <c r="AY32" i="3"/>
  <c r="DQ36" i="3"/>
  <c r="DZ36" i="3" s="1"/>
  <c r="DZ27" i="3"/>
  <c r="M70" i="3"/>
  <c r="M71" i="3" s="1"/>
  <c r="M32" i="3"/>
  <c r="M12" i="3"/>
  <c r="M13" i="3" s="1"/>
  <c r="CB61" i="3"/>
  <c r="AL61" i="3"/>
  <c r="AH76" i="3"/>
  <c r="G77" i="3"/>
  <c r="GC59" i="3"/>
  <c r="BR48" i="3"/>
  <c r="CA48" i="3" s="1"/>
  <c r="CA47" i="3"/>
  <c r="FS76" i="3"/>
  <c r="ER77" i="3"/>
  <c r="CC29" i="3"/>
  <c r="AM29" i="3"/>
  <c r="GD62" i="3"/>
  <c r="EM70" i="3"/>
  <c r="EM71" i="3" s="1"/>
  <c r="EN71" i="3"/>
  <c r="BR75" i="3"/>
  <c r="CA75" i="3" s="1"/>
  <c r="GC42" i="3"/>
  <c r="ED28" i="3"/>
  <c r="BQ70" i="3"/>
  <c r="BP70" i="3" s="1"/>
  <c r="BP14" i="3"/>
  <c r="CB17" i="3"/>
  <c r="EK53" i="3"/>
  <c r="GD53" i="3"/>
  <c r="GJ53" i="3" s="1"/>
  <c r="T28" i="3"/>
  <c r="AC28" i="3" s="1"/>
  <c r="AC35" i="3" s="1"/>
  <c r="AL35" i="3" s="1"/>
  <c r="AD28" i="3"/>
  <c r="AD35" i="3" s="1"/>
  <c r="AM35" i="3" s="1"/>
  <c r="CC26" i="3"/>
  <c r="AM26" i="3"/>
  <c r="FU47" i="3"/>
  <c r="FU48" i="3" s="1"/>
  <c r="ET48" i="3"/>
  <c r="BZ12" i="3"/>
  <c r="BY12" i="3" s="1"/>
  <c r="BY11" i="3"/>
  <c r="GE9" i="3"/>
  <c r="EL9" i="3"/>
  <c r="EF10" i="3"/>
  <c r="EL10" i="3" s="1"/>
  <c r="DT13" i="3"/>
  <c r="DZ13" i="3" s="1"/>
  <c r="DZ12" i="3"/>
  <c r="CW25" i="3"/>
  <c r="DO25" i="3" s="1"/>
  <c r="DP25" i="3"/>
  <c r="EH62" i="3"/>
  <c r="GG62" i="3" s="1"/>
  <c r="CC30" i="3"/>
  <c r="AM30" i="3"/>
  <c r="FC74" i="3"/>
  <c r="FC71" i="3"/>
  <c r="AJ32" i="3"/>
  <c r="GC52" i="3"/>
  <c r="BW69" i="3"/>
  <c r="DW69" i="3"/>
  <c r="DW71" i="3" s="1"/>
  <c r="CC65" i="3"/>
  <c r="AM65" i="3"/>
  <c r="DX48" i="3"/>
  <c r="BS81" i="3"/>
  <c r="BS71" i="3"/>
  <c r="CL59" i="3"/>
  <c r="EB60" i="3"/>
  <c r="GA60" i="3" s="1"/>
  <c r="DY60" i="3"/>
  <c r="FH75" i="3"/>
  <c r="FQ75" i="3" s="1"/>
  <c r="GD50" i="3"/>
  <c r="AN14" i="3"/>
  <c r="AL14" i="3" s="1"/>
  <c r="AL18" i="3"/>
  <c r="AE36" i="3"/>
  <c r="AN36" i="3" s="1"/>
  <c r="CD27" i="3"/>
  <c r="AN27" i="3"/>
  <c r="FW17" i="3"/>
  <c r="DZ70" i="3"/>
  <c r="EG12" i="3"/>
  <c r="EG13" i="3" s="1"/>
  <c r="EK49" i="3"/>
  <c r="GD49" i="3"/>
  <c r="GJ49" i="3" s="1"/>
  <c r="BS32" i="3"/>
  <c r="CU54" i="3"/>
  <c r="DV54" i="3" s="1"/>
  <c r="DV55" i="3"/>
  <c r="CE34" i="3"/>
  <c r="CE33" i="3"/>
  <c r="CH31" i="3"/>
  <c r="AI32" i="3"/>
  <c r="CB63" i="3"/>
  <c r="AL63" i="3"/>
  <c r="CC68" i="3"/>
  <c r="AM68" i="3"/>
  <c r="CC50" i="3"/>
  <c r="AN75" i="3"/>
  <c r="CG75" i="3"/>
  <c r="EE69" i="3"/>
  <c r="GD41" i="3"/>
  <c r="GD51" i="3"/>
  <c r="FN47" i="3"/>
  <c r="CC44" i="3"/>
  <c r="L76" i="3"/>
  <c r="K74" i="3"/>
  <c r="AD74" i="3"/>
  <c r="EC61" i="3"/>
  <c r="CM61" i="3"/>
  <c r="GC58" i="3"/>
  <c r="EC51" i="3"/>
  <c r="CM51" i="3"/>
  <c r="BS74" i="3"/>
  <c r="EH65" i="3"/>
  <c r="GG65" i="3" s="1"/>
  <c r="CP77" i="3"/>
  <c r="AL10" i="3"/>
  <c r="EK43" i="3"/>
  <c r="GD43" i="3"/>
  <c r="GJ43" i="3" s="1"/>
  <c r="EA43" i="3"/>
  <c r="FZ43" i="3" s="1"/>
  <c r="BH31" i="3"/>
  <c r="AC10" i="3"/>
  <c r="DI77" i="3"/>
  <c r="GG33" i="3"/>
  <c r="EI60" i="3"/>
  <c r="GH60" i="3" s="1"/>
  <c r="N70" i="3"/>
  <c r="N71" i="3" s="1"/>
  <c r="O71" i="3"/>
  <c r="DV70" i="3"/>
  <c r="DU70" i="3" s="1"/>
  <c r="DV12" i="3"/>
  <c r="DV13" i="3" s="1"/>
  <c r="DV32" i="3"/>
  <c r="FV69" i="3"/>
  <c r="FV71" i="3" s="1"/>
  <c r="DS32" i="3"/>
  <c r="CI42" i="3"/>
  <c r="EH42" i="3" s="1"/>
  <c r="GG42" i="3" s="1"/>
  <c r="CC57" i="3"/>
  <c r="CC67" i="3"/>
  <c r="FO69" i="3"/>
  <c r="FX41" i="3"/>
  <c r="CC61" i="3"/>
  <c r="DF48" i="3"/>
  <c r="EA80" i="3"/>
  <c r="CK80" i="3"/>
  <c r="CC58" i="3"/>
  <c r="CB41" i="3"/>
  <c r="AL41" i="3"/>
  <c r="FQ81" i="3"/>
  <c r="FQ71" i="3"/>
  <c r="EJ62" i="3"/>
  <c r="GC62" i="3"/>
  <c r="GI62" i="3" s="1"/>
  <c r="EJ60" i="3"/>
  <c r="GC60" i="3"/>
  <c r="GI60" i="3" s="1"/>
  <c r="CR77" i="3"/>
  <c r="DS76" i="3"/>
  <c r="CQ76" i="3"/>
  <c r="EJ45" i="3"/>
  <c r="GC45" i="3"/>
  <c r="GI45" i="3" s="1"/>
  <c r="EN13" i="3"/>
  <c r="EM12" i="3"/>
  <c r="EM13" i="3" s="1"/>
  <c r="CM18" i="3"/>
  <c r="CK18" i="3" s="1"/>
  <c r="CK10" i="3"/>
  <c r="BQ35" i="3"/>
  <c r="BZ35" i="3" s="1"/>
  <c r="BZ26" i="3"/>
  <c r="EG33" i="3"/>
  <c r="GF24" i="3"/>
  <c r="GF33" i="3" s="1"/>
  <c r="EH46" i="3"/>
  <c r="GG46" i="3" s="1"/>
  <c r="BR74" i="3"/>
  <c r="CD74" i="3" s="1"/>
  <c r="C13" i="3"/>
  <c r="B12" i="3"/>
  <c r="B13" i="3" s="1"/>
  <c r="CE17" i="3"/>
  <c r="CE35" i="3" s="1"/>
  <c r="CL17" i="3"/>
  <c r="DP12" i="3"/>
  <c r="CI11" i="3"/>
  <c r="CI12" i="3" s="1"/>
  <c r="CI13" i="3" s="1"/>
  <c r="EH8" i="3"/>
  <c r="CE11" i="3"/>
  <c r="CL11" i="3"/>
  <c r="CF12" i="3"/>
  <c r="AK69" i="3"/>
  <c r="AK71" i="3" s="1"/>
  <c r="CJ41" i="3"/>
  <c r="EI68" i="3"/>
  <c r="GH68" i="3" s="1"/>
  <c r="FS13" i="3"/>
  <c r="FY13" i="3" s="1"/>
  <c r="FY12" i="3"/>
  <c r="AB75" i="3"/>
  <c r="AB76" i="3" s="1"/>
  <c r="AB77" i="3" s="1"/>
  <c r="CF32" i="3"/>
  <c r="DE76" i="3"/>
  <c r="DE77" i="3" s="1"/>
  <c r="DE75" i="3"/>
  <c r="FR76" i="3"/>
  <c r="DO23" i="2"/>
  <c r="DX17" i="2"/>
  <c r="F65" i="2"/>
  <c r="DX45" i="2"/>
  <c r="EA45" i="2"/>
  <c r="FZ45" i="2" s="1"/>
  <c r="FO59" i="2"/>
  <c r="FX59" i="2" s="1"/>
  <c r="FX57" i="2"/>
  <c r="FW56" i="2"/>
  <c r="FZ56" i="2"/>
  <c r="AC23" i="2"/>
  <c r="AL23" i="2" s="1"/>
  <c r="CB17" i="2"/>
  <c r="AL17" i="2"/>
  <c r="C65" i="2"/>
  <c r="B64" i="2"/>
  <c r="DF57" i="2"/>
  <c r="DO31" i="2"/>
  <c r="DX31" i="2" s="1"/>
  <c r="K18" i="2"/>
  <c r="AD18" i="2"/>
  <c r="I38" i="2"/>
  <c r="AJ37" i="2"/>
  <c r="EB55" i="2"/>
  <c r="GA55" i="2" s="1"/>
  <c r="BB64" i="2"/>
  <c r="AZ21" i="2"/>
  <c r="AX19" i="2"/>
  <c r="GC18" i="2"/>
  <c r="AV59" i="2"/>
  <c r="AV62" i="2"/>
  <c r="GE38" i="2"/>
  <c r="EN22" i="2"/>
  <c r="FO21" i="2"/>
  <c r="EM21" i="2"/>
  <c r="EC50" i="2"/>
  <c r="CM50" i="2"/>
  <c r="EC52" i="2"/>
  <c r="CM52" i="2"/>
  <c r="DX23" i="2"/>
  <c r="EC54" i="2"/>
  <c r="CM54" i="2"/>
  <c r="M64" i="2"/>
  <c r="M65" i="2" s="1"/>
  <c r="J59" i="2"/>
  <c r="AK57" i="2"/>
  <c r="J62" i="2"/>
  <c r="EC51" i="2"/>
  <c r="CM51" i="2"/>
  <c r="DG59" i="2"/>
  <c r="DP57" i="2"/>
  <c r="CE22" i="2"/>
  <c r="ED21" i="2"/>
  <c r="T57" i="2"/>
  <c r="AC31" i="2"/>
  <c r="CJ37" i="2"/>
  <c r="AK38" i="2"/>
  <c r="EL42" i="2"/>
  <c r="GE42" i="2"/>
  <c r="GK42" i="2" s="1"/>
  <c r="GC34" i="2"/>
  <c r="CI8" i="2"/>
  <c r="EH8" i="2" s="1"/>
  <c r="GG8" i="2" s="1"/>
  <c r="AP63" i="2"/>
  <c r="AP64" i="2" s="1"/>
  <c r="AP22" i="2"/>
  <c r="AO21" i="2"/>
  <c r="AJ40" i="2"/>
  <c r="I39" i="2"/>
  <c r="AJ39" i="2" s="1"/>
  <c r="CI39" i="2" s="1"/>
  <c r="EH39" i="2" s="1"/>
  <c r="GG39" i="2" s="1"/>
  <c r="BS69" i="2"/>
  <c r="BS59" i="2"/>
  <c r="CW59" i="2"/>
  <c r="CE38" i="2"/>
  <c r="ED37" i="2"/>
  <c r="D65" i="2"/>
  <c r="BP37" i="2"/>
  <c r="CB33" i="2"/>
  <c r="AL33" i="2"/>
  <c r="EC55" i="2"/>
  <c r="CM55" i="2"/>
  <c r="EV68" i="2"/>
  <c r="FE68" i="2" s="1"/>
  <c r="EA68" i="2"/>
  <c r="CK68" i="2"/>
  <c r="BH61" i="2"/>
  <c r="AX61" i="2"/>
  <c r="EC36" i="2"/>
  <c r="CM36" i="2"/>
  <c r="ED26" i="2"/>
  <c r="GC20" i="2"/>
  <c r="DP26" i="2"/>
  <c r="DY26" i="2" s="1"/>
  <c r="DY20" i="2"/>
  <c r="EG69" i="2"/>
  <c r="GF57" i="2"/>
  <c r="EG59" i="2"/>
  <c r="EC43" i="2"/>
  <c r="CM43" i="2"/>
  <c r="AF62" i="2"/>
  <c r="I48" i="2"/>
  <c r="AJ48" i="2" s="1"/>
  <c r="AJ49" i="2"/>
  <c r="CI49" i="2" s="1"/>
  <c r="EH49" i="2" s="1"/>
  <c r="GG49" i="2" s="1"/>
  <c r="DN63" i="2"/>
  <c r="DN64" i="2" s="1"/>
  <c r="DN65" i="2" s="1"/>
  <c r="BH60" i="2"/>
  <c r="AX60" i="2"/>
  <c r="FQ69" i="2"/>
  <c r="FQ59" i="2"/>
  <c r="EC34" i="2"/>
  <c r="CM34" i="2"/>
  <c r="EA50" i="2"/>
  <c r="CK50" i="2"/>
  <c r="GE48" i="2"/>
  <c r="GK48" i="2" s="1"/>
  <c r="EL48" i="2"/>
  <c r="DF38" i="2"/>
  <c r="DO37" i="2"/>
  <c r="FW38" i="2"/>
  <c r="EB53" i="2"/>
  <c r="GA53" i="2" s="1"/>
  <c r="AF69" i="2"/>
  <c r="AF59" i="2"/>
  <c r="CE57" i="2"/>
  <c r="EH24" i="2"/>
  <c r="GG18" i="2"/>
  <c r="GG24" i="2" s="1"/>
  <c r="BH59" i="2"/>
  <c r="BH62" i="2"/>
  <c r="GI39" i="2"/>
  <c r="DY39" i="2"/>
  <c r="EB39" i="2"/>
  <c r="GA39" i="2" s="1"/>
  <c r="CY64" i="2"/>
  <c r="CY65" i="2" s="1"/>
  <c r="CY63" i="2"/>
  <c r="DG22" i="2"/>
  <c r="DF21" i="2"/>
  <c r="DF22" i="2" s="1"/>
  <c r="FF22" i="2"/>
  <c r="FE21" i="2"/>
  <c r="FE22" i="2" s="1"/>
  <c r="EC47" i="2"/>
  <c r="CM47" i="2"/>
  <c r="GJ44" i="2"/>
  <c r="CB32" i="2"/>
  <c r="AL32" i="2"/>
  <c r="DQ25" i="2"/>
  <c r="DZ25" i="2" s="1"/>
  <c r="DZ19" i="2"/>
  <c r="BI22" i="2"/>
  <c r="AO18" i="2"/>
  <c r="BF57" i="2"/>
  <c r="FA64" i="2"/>
  <c r="GD58" i="2"/>
  <c r="GJ58" i="2" s="1"/>
  <c r="EK58" i="2"/>
  <c r="DM62" i="2"/>
  <c r="DM59" i="2"/>
  <c r="GD45" i="2"/>
  <c r="CC47" i="2"/>
  <c r="FP25" i="2"/>
  <c r="FY25" i="2" s="1"/>
  <c r="FY19" i="2"/>
  <c r="AA59" i="2"/>
  <c r="AA62" i="2"/>
  <c r="EU62" i="2"/>
  <c r="EU59" i="2"/>
  <c r="FV57" i="2"/>
  <c r="FV59" i="2" s="1"/>
  <c r="BO64" i="2"/>
  <c r="BO65" i="2" s="1"/>
  <c r="BO63" i="2"/>
  <c r="BW46" i="2"/>
  <c r="GC66" i="2"/>
  <c r="FE57" i="2"/>
  <c r="FN31" i="2"/>
  <c r="FW31" i="2" s="1"/>
  <c r="EL45" i="2"/>
  <c r="GE45" i="2"/>
  <c r="GK45" i="2" s="1"/>
  <c r="CQ65" i="2"/>
  <c r="DE64" i="2"/>
  <c r="DE65" i="2" s="1"/>
  <c r="DE63" i="2"/>
  <c r="EA40" i="2"/>
  <c r="CK40" i="2"/>
  <c r="U62" i="2"/>
  <c r="U59" i="2"/>
  <c r="AD57" i="2"/>
  <c r="EF22" i="2"/>
  <c r="GE21" i="2"/>
  <c r="AO66" i="2"/>
  <c r="AO69" i="2" s="1"/>
  <c r="AX67" i="2"/>
  <c r="EA47" i="2"/>
  <c r="CK47" i="2"/>
  <c r="AT65" i="2"/>
  <c r="BU64" i="2"/>
  <c r="FN23" i="2"/>
  <c r="FW23" i="2" s="1"/>
  <c r="FW17" i="2"/>
  <c r="CX22" i="2"/>
  <c r="CW21" i="2"/>
  <c r="CW22" i="2" s="1"/>
  <c r="EC33" i="2"/>
  <c r="CM33" i="2"/>
  <c r="CU57" i="2"/>
  <c r="I57" i="2"/>
  <c r="AJ31" i="2"/>
  <c r="CI31" i="2" s="1"/>
  <c r="EH31" i="2" s="1"/>
  <c r="GG31" i="2" s="1"/>
  <c r="EV59" i="2"/>
  <c r="CC41" i="2"/>
  <c r="AM41" i="2"/>
  <c r="CF62" i="2"/>
  <c r="AX24" i="2"/>
  <c r="AY18" i="2"/>
  <c r="CN22" i="2"/>
  <c r="ET57" i="2"/>
  <c r="EC32" i="2"/>
  <c r="CM32" i="2"/>
  <c r="DT65" i="2"/>
  <c r="EB36" i="2"/>
  <c r="CL36" i="2"/>
  <c r="BQ62" i="2"/>
  <c r="BZ62" i="2" s="1"/>
  <c r="AO62" i="2"/>
  <c r="GD48" i="2"/>
  <c r="GJ48" i="2" s="1"/>
  <c r="EK48" i="2"/>
  <c r="CG63" i="2"/>
  <c r="EC35" i="2"/>
  <c r="CM35" i="2"/>
  <c r="GF21" i="2"/>
  <c r="GF22" i="2" s="1"/>
  <c r="EG22" i="2"/>
  <c r="DP24" i="2"/>
  <c r="DY24" i="2" s="1"/>
  <c r="DY18" i="2"/>
  <c r="GD9" i="2"/>
  <c r="ED9" i="2"/>
  <c r="EK9" i="2"/>
  <c r="BW49" i="2"/>
  <c r="GC35" i="2"/>
  <c r="W63" i="2"/>
  <c r="R59" i="2"/>
  <c r="R62" i="2"/>
  <c r="EB43" i="2"/>
  <c r="CL43" i="2"/>
  <c r="T18" i="2"/>
  <c r="U21" i="2"/>
  <c r="AB64" i="2"/>
  <c r="AB65" i="2" s="1"/>
  <c r="AB63" i="2"/>
  <c r="CI32" i="2"/>
  <c r="EH32" i="2" s="1"/>
  <c r="GG32" i="2" s="1"/>
  <c r="EJ39" i="2"/>
  <c r="V59" i="2"/>
  <c r="V62" i="2"/>
  <c r="EF57" i="2"/>
  <c r="CG59" i="2"/>
  <c r="FO26" i="2"/>
  <c r="FX26" i="2" s="1"/>
  <c r="FX20" i="2"/>
  <c r="CB55" i="2"/>
  <c r="AL55" i="2"/>
  <c r="EJ48" i="2"/>
  <c r="GC48" i="2"/>
  <c r="GI48" i="2" s="1"/>
  <c r="DO25" i="2"/>
  <c r="DX25" i="2" s="1"/>
  <c r="DX19" i="2"/>
  <c r="BR19" i="2"/>
  <c r="CC51" i="2"/>
  <c r="CC45" i="2"/>
  <c r="AM45" i="2"/>
  <c r="FG62" i="2"/>
  <c r="FG59" i="2"/>
  <c r="CV59" i="2"/>
  <c r="CV62" i="2"/>
  <c r="DW57" i="2"/>
  <c r="DW59" i="2" s="1"/>
  <c r="CL58" i="2"/>
  <c r="AJ46" i="2"/>
  <c r="CI46" i="2" s="1"/>
  <c r="EH46" i="2" s="1"/>
  <c r="GG46" i="2" s="1"/>
  <c r="I44" i="2"/>
  <c r="AJ44" i="2" s="1"/>
  <c r="AX59" i="2"/>
  <c r="BP57" i="2"/>
  <c r="FN25" i="2"/>
  <c r="FW25" i="2" s="1"/>
  <c r="FW19" i="2"/>
  <c r="ED11" i="2"/>
  <c r="EK11" i="2"/>
  <c r="GD11" i="2"/>
  <c r="BW44" i="2"/>
  <c r="EK56" i="2"/>
  <c r="GD56" i="2"/>
  <c r="FF59" i="2"/>
  <c r="GD37" i="2"/>
  <c r="EE38" i="2"/>
  <c r="DR69" i="2"/>
  <c r="DR59" i="2"/>
  <c r="AS65" i="2"/>
  <c r="AR64" i="2"/>
  <c r="FM63" i="2"/>
  <c r="FM64" i="2" s="1"/>
  <c r="FM65" i="2" s="1"/>
  <c r="EA51" i="2"/>
  <c r="CK51" i="2"/>
  <c r="DS65" i="2"/>
  <c r="CK58" i="2"/>
  <c r="S64" i="2"/>
  <c r="S65" i="2" s="1"/>
  <c r="S63" i="2"/>
  <c r="EP65" i="2"/>
  <c r="AE57" i="2"/>
  <c r="FP38" i="2"/>
  <c r="FY37" i="2"/>
  <c r="FN24" i="2"/>
  <c r="FW18" i="2"/>
  <c r="ED12" i="2"/>
  <c r="EK12" i="2"/>
  <c r="GD12" i="2"/>
  <c r="EE26" i="2"/>
  <c r="GE11" i="2"/>
  <c r="GK11" i="2" s="1"/>
  <c r="EL11" i="2"/>
  <c r="CF59" i="2"/>
  <c r="EE57" i="2"/>
  <c r="AE38" i="2"/>
  <c r="AN38" i="2" s="1"/>
  <c r="CD37" i="2"/>
  <c r="AN37" i="2"/>
  <c r="ED52" i="2"/>
  <c r="CK52" i="2"/>
  <c r="GD54" i="2"/>
  <c r="EJ44" i="2"/>
  <c r="GC44" i="2"/>
  <c r="GI44" i="2" s="1"/>
  <c r="GG17" i="2"/>
  <c r="GG23" i="2" s="1"/>
  <c r="EH23" i="2"/>
  <c r="EE22" i="2"/>
  <c r="GD21" i="2"/>
  <c r="L21" i="2"/>
  <c r="DO26" i="2"/>
  <c r="DX26" i="2" s="1"/>
  <c r="DX20" i="2"/>
  <c r="EC49" i="2"/>
  <c r="CM49" i="2"/>
  <c r="CK42" i="2"/>
  <c r="GC53" i="2"/>
  <c r="CJ22" i="2"/>
  <c r="EI21" i="2"/>
  <c r="FO24" i="2"/>
  <c r="FX24" i="2" s="1"/>
  <c r="FX18" i="2"/>
  <c r="BQ38" i="2"/>
  <c r="BZ38" i="2" s="1"/>
  <c r="BZ37" i="2"/>
  <c r="T38" i="2"/>
  <c r="AC37" i="2"/>
  <c r="GC36" i="2"/>
  <c r="GC32" i="2"/>
  <c r="BP23" i="2"/>
  <c r="BY23" i="2" s="1"/>
  <c r="BY17" i="2"/>
  <c r="CJ39" i="2"/>
  <c r="EI39" i="2" s="1"/>
  <c r="GH39" i="2" s="1"/>
  <c r="CC49" i="2"/>
  <c r="CC54" i="2"/>
  <c r="AM54" i="2"/>
  <c r="FI65" i="2"/>
  <c r="FH64" i="2"/>
  <c r="FH65" i="2" s="1"/>
  <c r="FO23" i="2"/>
  <c r="FX23" i="2" s="1"/>
  <c r="FX17" i="2"/>
  <c r="GC17" i="2"/>
  <c r="CB54" i="2"/>
  <c r="AL54" i="2"/>
  <c r="BQ61" i="2"/>
  <c r="EA46" i="2"/>
  <c r="CK46" i="2"/>
  <c r="EZ65" i="2"/>
  <c r="EY64" i="2"/>
  <c r="EY65" i="2" s="1"/>
  <c r="EA20" i="2"/>
  <c r="BW40" i="2"/>
  <c r="BQ59" i="2"/>
  <c r="EL39" i="2"/>
  <c r="DP38" i="2"/>
  <c r="DY38" i="2" s="1"/>
  <c r="DP21" i="2"/>
  <c r="CJ48" i="2"/>
  <c r="EI48" i="2" s="1"/>
  <c r="GH48" i="2" s="1"/>
  <c r="CC31" i="2"/>
  <c r="GA56" i="2"/>
  <c r="BZ57" i="2"/>
  <c r="CI22" i="2"/>
  <c r="EH21" i="2"/>
  <c r="O64" i="2"/>
  <c r="B63" i="2"/>
  <c r="CG62" i="2"/>
  <c r="EK10" i="2"/>
  <c r="EJ10" i="2" s="1"/>
  <c r="GD10" i="2"/>
  <c r="ED10" i="2"/>
  <c r="ED24" i="2" s="1"/>
  <c r="EE23" i="2"/>
  <c r="EE24" i="2"/>
  <c r="K62" i="2"/>
  <c r="CK9" i="2"/>
  <c r="CJ50" i="2"/>
  <c r="EI50" i="2" s="1"/>
  <c r="GH50" i="2" s="1"/>
  <c r="BW48" i="2"/>
  <c r="GC55" i="2"/>
  <c r="CC37" i="2"/>
  <c r="EL9" i="2"/>
  <c r="GE9" i="2"/>
  <c r="GK9" i="2" s="1"/>
  <c r="CJ51" i="2"/>
  <c r="EI51" i="2" s="1"/>
  <c r="GH51" i="2" s="1"/>
  <c r="FP60" i="2"/>
  <c r="FY60" i="2" s="1"/>
  <c r="EB42" i="2"/>
  <c r="GA42" i="2" s="1"/>
  <c r="CP64" i="2"/>
  <c r="EX62" i="2"/>
  <c r="DD64" i="2"/>
  <c r="DC62" i="2"/>
  <c r="DD63" i="2"/>
  <c r="DC63" i="2" s="1"/>
  <c r="FN57" i="2"/>
  <c r="CJ32" i="2"/>
  <c r="EI32" i="2" s="1"/>
  <c r="GH32" i="2" s="1"/>
  <c r="DO24" i="2"/>
  <c r="DX24" i="2" s="1"/>
  <c r="DX18" i="2"/>
  <c r="FN26" i="2"/>
  <c r="FW26" i="2" s="1"/>
  <c r="FW20" i="2"/>
  <c r="CJ33" i="2"/>
  <c r="EI33" i="2" s="1"/>
  <c r="GH33" i="2" s="1"/>
  <c r="EC53" i="2"/>
  <c r="CM53" i="2"/>
  <c r="GC54" i="2"/>
  <c r="CB36" i="2"/>
  <c r="AL36" i="2"/>
  <c r="CC33" i="2"/>
  <c r="AM33" i="2"/>
  <c r="DH22" i="2"/>
  <c r="DQ21" i="2"/>
  <c r="BP19" i="2"/>
  <c r="EK55" i="2"/>
  <c r="GD55" i="2"/>
  <c r="GJ55" i="2" s="1"/>
  <c r="CC35" i="2"/>
  <c r="AM35" i="2"/>
  <c r="ED31" i="2"/>
  <c r="FW24" i="2"/>
  <c r="EK42" i="2"/>
  <c r="GD42" i="2"/>
  <c r="EO63" i="2"/>
  <c r="FP21" i="2"/>
  <c r="EO22" i="2"/>
  <c r="EB20" i="2"/>
  <c r="CI36" i="2"/>
  <c r="EH36" i="2" s="1"/>
  <c r="GG36" i="2" s="1"/>
  <c r="CK11" i="2"/>
  <c r="ED25" i="2"/>
  <c r="GC19" i="2"/>
  <c r="EK53" i="2"/>
  <c r="GD53" i="2"/>
  <c r="GJ53" i="2" s="1"/>
  <c r="AR63" i="2"/>
  <c r="BS63" i="2" s="1"/>
  <c r="BT63" i="2"/>
  <c r="BN64" i="2"/>
  <c r="BM62" i="2"/>
  <c r="BN63" i="2"/>
  <c r="BM63" i="2" s="1"/>
  <c r="EA43" i="2"/>
  <c r="CK43" i="2"/>
  <c r="EJ58" i="2"/>
  <c r="GC58" i="2"/>
  <c r="GI58" i="2" s="1"/>
  <c r="EA41" i="2"/>
  <c r="CK41" i="2"/>
  <c r="FR64" i="2"/>
  <c r="FP57" i="2"/>
  <c r="AE22" i="2"/>
  <c r="AN22" i="2" s="1"/>
  <c r="CD21" i="2"/>
  <c r="AN21" i="2"/>
  <c r="EJ42" i="2"/>
  <c r="GC42" i="2"/>
  <c r="GI42" i="2" s="1"/>
  <c r="DH59" i="2"/>
  <c r="DH62" i="2"/>
  <c r="DH63" i="2" s="1"/>
  <c r="DQ63" i="2" s="1"/>
  <c r="DZ63" i="2" s="1"/>
  <c r="DQ57" i="2"/>
  <c r="GD52" i="2"/>
  <c r="BQ23" i="2"/>
  <c r="BZ23" i="2" s="1"/>
  <c r="BZ17" i="2"/>
  <c r="AC66" i="2"/>
  <c r="AL66" i="2" s="1"/>
  <c r="AL67" i="2"/>
  <c r="EB46" i="2"/>
  <c r="CL46" i="2"/>
  <c r="EL44" i="2"/>
  <c r="GE44" i="2"/>
  <c r="GK44" i="2" s="1"/>
  <c r="DQ38" i="2"/>
  <c r="DZ38" i="2" s="1"/>
  <c r="DZ37" i="2"/>
  <c r="GD39" i="2"/>
  <c r="GJ39" i="2" s="1"/>
  <c r="EK39" i="2"/>
  <c r="BI62" i="2"/>
  <c r="BR62" i="2" s="1"/>
  <c r="CA62" i="2" s="1"/>
  <c r="BI59" i="2"/>
  <c r="CB53" i="2"/>
  <c r="AL53" i="2"/>
  <c r="CB35" i="2"/>
  <c r="AL35" i="2"/>
  <c r="CC40" i="2"/>
  <c r="AM40" i="2"/>
  <c r="BK64" i="2"/>
  <c r="BH21" i="2"/>
  <c r="AX62" i="2"/>
  <c r="AG63" i="2"/>
  <c r="E63" i="2"/>
  <c r="AF63" i="2" s="1"/>
  <c r="FL59" i="2"/>
  <c r="FL62" i="2"/>
  <c r="EB32" i="2"/>
  <c r="CL32" i="2"/>
  <c r="CC17" i="2"/>
  <c r="GC8" i="2"/>
  <c r="GJ8" i="2"/>
  <c r="GI8" i="2" s="1"/>
  <c r="BZ59" i="2"/>
  <c r="FD63" i="2"/>
  <c r="FD64" i="2" s="1"/>
  <c r="FD65" i="2" s="1"/>
  <c r="B22" i="2"/>
  <c r="BR38" i="2"/>
  <c r="CA38" i="2" s="1"/>
  <c r="CA37" i="2"/>
  <c r="GC56" i="2"/>
  <c r="GI56" i="2" s="1"/>
  <c r="EJ56" i="2"/>
  <c r="EB50" i="2"/>
  <c r="CL50" i="2"/>
  <c r="G64" i="2"/>
  <c r="EH26" i="2"/>
  <c r="GG20" i="2"/>
  <c r="GG26" i="2" s="1"/>
  <c r="CI50" i="2"/>
  <c r="EH50" i="2" s="1"/>
  <c r="GG50" i="2" s="1"/>
  <c r="GB60" i="2"/>
  <c r="GK60" i="2" s="1"/>
  <c r="EL60" i="2"/>
  <c r="FW37" i="2"/>
  <c r="GC33" i="2"/>
  <c r="X64" i="2"/>
  <c r="CI51" i="2"/>
  <c r="EH51" i="2" s="1"/>
  <c r="GG51" i="2" s="1"/>
  <c r="GC61" i="2"/>
  <c r="EC40" i="2"/>
  <c r="CM40" i="2"/>
  <c r="ED45" i="2"/>
  <c r="CK45" i="2"/>
  <c r="EB10" i="2"/>
  <c r="EA10" i="2" s="1"/>
  <c r="CB10" i="2"/>
  <c r="BG57" i="2"/>
  <c r="AW63" i="2"/>
  <c r="AW64" i="2" s="1"/>
  <c r="CC52" i="2"/>
  <c r="AM52" i="2"/>
  <c r="GD31" i="2"/>
  <c r="K69" i="2"/>
  <c r="K59" i="2"/>
  <c r="CB34" i="2"/>
  <c r="AL34" i="2"/>
  <c r="CC34" i="2"/>
  <c r="AM34" i="2"/>
  <c r="EV21" i="2"/>
  <c r="EV22" i="2" s="1"/>
  <c r="EW22" i="2"/>
  <c r="AQ63" i="2"/>
  <c r="AQ22" i="2"/>
  <c r="BR21" i="2"/>
  <c r="BE57" i="2"/>
  <c r="CL55" i="2"/>
  <c r="EC41" i="2"/>
  <c r="CM41" i="2"/>
  <c r="GE12" i="2"/>
  <c r="EL12" i="2"/>
  <c r="EF26" i="2"/>
  <c r="EL26" i="2" s="1"/>
  <c r="CJ44" i="2"/>
  <c r="EI44" i="2" s="1"/>
  <c r="GH44" i="2" s="1"/>
  <c r="EC46" i="2"/>
  <c r="CM46" i="2"/>
  <c r="GE31" i="2"/>
  <c r="GK31" i="2" s="1"/>
  <c r="EL31" i="2"/>
  <c r="FC62" i="2"/>
  <c r="FC59" i="2"/>
  <c r="DI64" i="2"/>
  <c r="DI65" i="2" s="1"/>
  <c r="BS62" i="2"/>
  <c r="EA49" i="2"/>
  <c r="CK49" i="2"/>
  <c r="BR57" i="2"/>
  <c r="EC74" i="3" l="1"/>
  <c r="CM74" i="3"/>
  <c r="CC34" i="3"/>
  <c r="CL34" i="3" s="1"/>
  <c r="EB25" i="3"/>
  <c r="CL25" i="3"/>
  <c r="AZ77" i="3"/>
  <c r="BR76" i="3"/>
  <c r="BR77" i="3" s="1"/>
  <c r="AG77" i="3"/>
  <c r="CF76" i="3"/>
  <c r="CB48" i="3"/>
  <c r="EA47" i="3"/>
  <c r="CK47" i="3"/>
  <c r="CD70" i="3"/>
  <c r="CM14" i="3"/>
  <c r="CJ69" i="3"/>
  <c r="CJ71" i="3" s="1"/>
  <c r="EI41" i="3"/>
  <c r="N77" i="3"/>
  <c r="EJ80" i="3"/>
  <c r="CA74" i="3"/>
  <c r="GB51" i="3"/>
  <c r="GK51" i="3" s="1"/>
  <c r="EL51" i="3"/>
  <c r="GB61" i="3"/>
  <c r="GK61" i="3" s="1"/>
  <c r="EL61" i="3"/>
  <c r="EB44" i="3"/>
  <c r="CL44" i="3"/>
  <c r="EF75" i="3"/>
  <c r="EB68" i="3"/>
  <c r="CL68" i="3"/>
  <c r="CH32" i="3"/>
  <c r="EG31" i="3"/>
  <c r="EB65" i="3"/>
  <c r="CL65" i="3"/>
  <c r="DO34" i="3"/>
  <c r="DX34" i="3" s="1"/>
  <c r="DX25" i="3"/>
  <c r="EB29" i="3"/>
  <c r="CL29" i="3"/>
  <c r="EA52" i="3"/>
  <c r="CK52" i="3"/>
  <c r="Z75" i="3"/>
  <c r="GK18" i="3"/>
  <c r="GE17" i="3"/>
  <c r="GK17" i="3" s="1"/>
  <c r="FG76" i="3"/>
  <c r="FG77" i="3" s="1"/>
  <c r="FG75" i="3"/>
  <c r="CK48" i="3"/>
  <c r="CC69" i="3"/>
  <c r="EB41" i="3"/>
  <c r="CL41" i="3"/>
  <c r="BN74" i="3"/>
  <c r="BN71" i="3"/>
  <c r="CD75" i="3"/>
  <c r="CM75" i="3" s="1"/>
  <c r="AM70" i="3"/>
  <c r="GG35" i="3"/>
  <c r="DO69" i="3"/>
  <c r="DP71" i="3"/>
  <c r="DY69" i="3"/>
  <c r="GB63" i="3"/>
  <c r="GK63" i="3" s="1"/>
  <c r="EL63" i="3"/>
  <c r="CI47" i="3"/>
  <c r="BT77" i="3"/>
  <c r="EA42" i="3"/>
  <c r="CK42" i="3"/>
  <c r="GB64" i="3"/>
  <c r="GK64" i="3" s="1"/>
  <c r="EL64" i="3"/>
  <c r="GJ15" i="3"/>
  <c r="GI15" i="3" s="1"/>
  <c r="GC15" i="3"/>
  <c r="GD33" i="3"/>
  <c r="DF71" i="3"/>
  <c r="GB73" i="3"/>
  <c r="GK73" i="3" s="1"/>
  <c r="EL73" i="3"/>
  <c r="CE75" i="3"/>
  <c r="GE11" i="3"/>
  <c r="GK8" i="3"/>
  <c r="CD69" i="3"/>
  <c r="EC41" i="3"/>
  <c r="CM41" i="3"/>
  <c r="GA46" i="3"/>
  <c r="GJ46" i="3" s="1"/>
  <c r="EK46" i="3"/>
  <c r="CC70" i="3"/>
  <c r="CB70" i="3" s="1"/>
  <c r="CB14" i="3"/>
  <c r="EF14" i="3"/>
  <c r="BY14" i="3"/>
  <c r="K75" i="3"/>
  <c r="EB42" i="3"/>
  <c r="CL42" i="3"/>
  <c r="EJ53" i="3"/>
  <c r="GD48" i="3"/>
  <c r="GB58" i="3"/>
  <c r="GK58" i="3" s="1"/>
  <c r="EL58" i="3"/>
  <c r="CD12" i="3"/>
  <c r="CD13" i="3" s="1"/>
  <c r="BQ13" i="3"/>
  <c r="BP12" i="3"/>
  <c r="BP13" i="3" s="1"/>
  <c r="BY13" i="3" s="1"/>
  <c r="CI69" i="3"/>
  <c r="EH41" i="3"/>
  <c r="BG73" i="3"/>
  <c r="BP73" i="3" s="1"/>
  <c r="CO73" i="3"/>
  <c r="BQ73" i="3"/>
  <c r="GB46" i="3"/>
  <c r="GK46" i="3" s="1"/>
  <c r="EL46" i="3"/>
  <c r="AP75" i="3"/>
  <c r="AP76" i="3" s="1"/>
  <c r="AP32" i="3"/>
  <c r="BQ31" i="3"/>
  <c r="AO31" i="3"/>
  <c r="BW74" i="3"/>
  <c r="AU74" i="3"/>
  <c r="AV75" i="3"/>
  <c r="AV76" i="3" s="1"/>
  <c r="U75" i="3"/>
  <c r="U32" i="3"/>
  <c r="T31" i="3"/>
  <c r="T32" i="3" s="1"/>
  <c r="BX75" i="3"/>
  <c r="DR70" i="3"/>
  <c r="DY70" i="3"/>
  <c r="DS71" i="3"/>
  <c r="DY71" i="3" s="1"/>
  <c r="EJ43" i="3"/>
  <c r="EB55" i="3"/>
  <c r="CL55" i="3"/>
  <c r="BQ71" i="3"/>
  <c r="BZ71" i="3" s="1"/>
  <c r="BP69" i="3"/>
  <c r="BZ69" i="3"/>
  <c r="S76" i="3"/>
  <c r="S77" i="3" s="1"/>
  <c r="S75" i="3"/>
  <c r="GA63" i="3"/>
  <c r="GJ63" i="3" s="1"/>
  <c r="EK63" i="3"/>
  <c r="EH11" i="3"/>
  <c r="EH12" i="3" s="1"/>
  <c r="EH13" i="3" s="1"/>
  <c r="GG8" i="3"/>
  <c r="GG11" i="3" s="1"/>
  <c r="CQ77" i="3"/>
  <c r="DR76" i="3"/>
  <c r="EA41" i="3"/>
  <c r="CK41" i="3"/>
  <c r="EB57" i="3"/>
  <c r="CL57" i="3"/>
  <c r="BH32" i="3"/>
  <c r="BG31" i="3"/>
  <c r="BG32" i="3" s="1"/>
  <c r="AM74" i="3"/>
  <c r="FN48" i="3"/>
  <c r="FW48" i="3" s="1"/>
  <c r="FW47" i="3"/>
  <c r="CK33" i="3"/>
  <c r="CD36" i="3"/>
  <c r="CM36" i="3" s="1"/>
  <c r="EC27" i="3"/>
  <c r="CM27" i="3"/>
  <c r="EB30" i="3"/>
  <c r="CL30" i="3"/>
  <c r="GE10" i="3"/>
  <c r="GK10" i="3" s="1"/>
  <c r="GK9" i="3"/>
  <c r="AD76" i="3"/>
  <c r="AM76" i="3" s="1"/>
  <c r="B76" i="3"/>
  <c r="C77" i="3"/>
  <c r="FZ64" i="3"/>
  <c r="GI64" i="3" s="1"/>
  <c r="EJ64" i="3"/>
  <c r="GD11" i="3"/>
  <c r="GC8" i="3"/>
  <c r="GJ8" i="3"/>
  <c r="GI8" i="3" s="1"/>
  <c r="BZ70" i="3"/>
  <c r="K70" i="3"/>
  <c r="K71" i="3" s="1"/>
  <c r="GC47" i="3"/>
  <c r="EJ47" i="3"/>
  <c r="ED48" i="3"/>
  <c r="AD71" i="3"/>
  <c r="AM71" i="3" s="1"/>
  <c r="AC69" i="3"/>
  <c r="AM69" i="3"/>
  <c r="GB52" i="3"/>
  <c r="GK52" i="3" s="1"/>
  <c r="EL52" i="3"/>
  <c r="M76" i="3"/>
  <c r="X77" i="3"/>
  <c r="W76" i="3"/>
  <c r="W77" i="3" s="1"/>
  <c r="GB62" i="3"/>
  <c r="GK62" i="3" s="1"/>
  <c r="EL62" i="3"/>
  <c r="FN80" i="3"/>
  <c r="FW80" i="3" s="1"/>
  <c r="FW12" i="3"/>
  <c r="GB44" i="3"/>
  <c r="GK44" i="3" s="1"/>
  <c r="EL44" i="3"/>
  <c r="AX72" i="3"/>
  <c r="BH72" i="3"/>
  <c r="AY74" i="3"/>
  <c r="DV69" i="3"/>
  <c r="EH32" i="3"/>
  <c r="GG31" i="3"/>
  <c r="AD13" i="3"/>
  <c r="AM13" i="3" s="1"/>
  <c r="AC12" i="3"/>
  <c r="AC13" i="3" s="1"/>
  <c r="K12" i="3"/>
  <c r="K13" i="3" s="1"/>
  <c r="EA55" i="3"/>
  <c r="CK55" i="3"/>
  <c r="EK60" i="3"/>
  <c r="EC47" i="3"/>
  <c r="CD48" i="3"/>
  <c r="CM48" i="3" s="1"/>
  <c r="CM47" i="3"/>
  <c r="EA56" i="3"/>
  <c r="CK56" i="3"/>
  <c r="EE70" i="3"/>
  <c r="ED14" i="3"/>
  <c r="ED70" i="3" s="1"/>
  <c r="AN12" i="3"/>
  <c r="AK75" i="3"/>
  <c r="ED10" i="3"/>
  <c r="AE71" i="3"/>
  <c r="AN71" i="3" s="1"/>
  <c r="AN69" i="3"/>
  <c r="EA59" i="3"/>
  <c r="CK59" i="3"/>
  <c r="EB51" i="3"/>
  <c r="CL51" i="3"/>
  <c r="EB14" i="3"/>
  <c r="EA15" i="3"/>
  <c r="GK16" i="3"/>
  <c r="GC36" i="3"/>
  <c r="EB66" i="3"/>
  <c r="CL66" i="3"/>
  <c r="GC16" i="3"/>
  <c r="GJ16" i="3"/>
  <c r="GI16" i="3" s="1"/>
  <c r="CB25" i="3"/>
  <c r="AL25" i="3"/>
  <c r="AC34" i="3"/>
  <c r="AL34" i="3" s="1"/>
  <c r="EN32" i="3"/>
  <c r="FO31" i="3"/>
  <c r="EM31" i="3"/>
  <c r="BP48" i="3"/>
  <c r="BY48" i="3" s="1"/>
  <c r="BY47" i="3"/>
  <c r="EC11" i="3"/>
  <c r="FO35" i="3"/>
  <c r="FX35" i="3" s="1"/>
  <c r="EH10" i="3"/>
  <c r="AJ71" i="3"/>
  <c r="AI69" i="3"/>
  <c r="CC12" i="3"/>
  <c r="CL12" i="3" s="1"/>
  <c r="CK12" i="3" s="1"/>
  <c r="CB11" i="3"/>
  <c r="EB54" i="3"/>
  <c r="CL54" i="3"/>
  <c r="DH75" i="3"/>
  <c r="DQ75" i="3" s="1"/>
  <c r="DZ75" i="3" s="1"/>
  <c r="EB62" i="3"/>
  <c r="CL62" i="3"/>
  <c r="BQ34" i="3"/>
  <c r="BZ34" i="3" s="1"/>
  <c r="BZ25" i="3"/>
  <c r="CL14" i="3"/>
  <c r="CK14" i="3" s="1"/>
  <c r="EB64" i="3"/>
  <c r="CL64" i="3"/>
  <c r="DT77" i="3"/>
  <c r="AC31" i="3"/>
  <c r="ED32" i="3"/>
  <c r="GC31" i="3"/>
  <c r="GC18" i="3"/>
  <c r="GJ18" i="3"/>
  <c r="GI18" i="3" s="1"/>
  <c r="GD17" i="3"/>
  <c r="BP35" i="3"/>
  <c r="BY35" i="3" s="1"/>
  <c r="CM17" i="3"/>
  <c r="CK17" i="3" s="1"/>
  <c r="T81" i="3"/>
  <c r="T71" i="3"/>
  <c r="FZ67" i="3"/>
  <c r="GI67" i="3" s="1"/>
  <c r="EJ67" i="3"/>
  <c r="CM70" i="3"/>
  <c r="BZ13" i="3"/>
  <c r="EA30" i="3"/>
  <c r="CK30" i="3"/>
  <c r="BG71" i="3"/>
  <c r="EA66" i="3"/>
  <c r="CK66" i="3"/>
  <c r="CF13" i="3"/>
  <c r="CE12" i="3"/>
  <c r="CE13" i="3" s="1"/>
  <c r="DS77" i="3"/>
  <c r="EB58" i="3"/>
  <c r="CL58" i="3"/>
  <c r="EB61" i="3"/>
  <c r="CL61" i="3"/>
  <c r="FN69" i="3"/>
  <c r="FO71" i="3"/>
  <c r="FX71" i="3" s="1"/>
  <c r="FX69" i="3"/>
  <c r="GD69" i="3"/>
  <c r="EB50" i="3"/>
  <c r="CL50" i="3"/>
  <c r="EA63" i="3"/>
  <c r="CK63" i="3"/>
  <c r="BW71" i="3"/>
  <c r="CC28" i="3"/>
  <c r="AM28" i="3"/>
  <c r="GC28" i="3"/>
  <c r="ED35" i="3"/>
  <c r="CE74" i="3"/>
  <c r="FS77" i="3"/>
  <c r="EA61" i="3"/>
  <c r="CK61" i="3"/>
  <c r="GH11" i="3"/>
  <c r="GH12" i="3" s="1"/>
  <c r="GH13" i="3" s="1"/>
  <c r="GH10" i="3"/>
  <c r="AA77" i="3"/>
  <c r="Z76" i="3"/>
  <c r="Z77" i="3" s="1"/>
  <c r="BY70" i="3"/>
  <c r="CC33" i="3"/>
  <c r="CL33" i="3" s="1"/>
  <c r="EB24" i="3"/>
  <c r="CL24" i="3"/>
  <c r="EA58" i="3"/>
  <c r="CK58" i="3"/>
  <c r="FU69" i="3"/>
  <c r="DD76" i="3"/>
  <c r="DC74" i="3"/>
  <c r="DD75" i="3"/>
  <c r="DC75" i="3" s="1"/>
  <c r="EA24" i="3"/>
  <c r="CB33" i="3"/>
  <c r="CK24" i="3"/>
  <c r="GA56" i="3"/>
  <c r="GJ56" i="3" s="1"/>
  <c r="EK56" i="3"/>
  <c r="AO74" i="3"/>
  <c r="EA50" i="3"/>
  <c r="CK50" i="3"/>
  <c r="CU69" i="3"/>
  <c r="I71" i="3"/>
  <c r="I74" i="3"/>
  <c r="GJ60" i="3"/>
  <c r="EA27" i="3"/>
  <c r="CB36" i="3"/>
  <c r="CK36" i="3" s="1"/>
  <c r="CK27" i="3"/>
  <c r="GE74" i="3"/>
  <c r="EL74" i="3"/>
  <c r="AD32" i="3"/>
  <c r="AM32" i="3" s="1"/>
  <c r="CC31" i="3"/>
  <c r="AM31" i="3"/>
  <c r="EH55" i="3"/>
  <c r="GG55" i="3" s="1"/>
  <c r="GD10" i="3"/>
  <c r="GJ10" i="3" s="1"/>
  <c r="GJ9" i="3"/>
  <c r="GI9" i="3" s="1"/>
  <c r="GC9" i="3"/>
  <c r="GC10" i="3" s="1"/>
  <c r="GI10" i="3" s="1"/>
  <c r="BB77" i="3"/>
  <c r="BA76" i="3"/>
  <c r="BA77" i="3" s="1"/>
  <c r="FK74" i="3"/>
  <c r="FL75" i="3"/>
  <c r="FK75" i="3" s="1"/>
  <c r="EA9" i="3"/>
  <c r="EB10" i="3"/>
  <c r="EK10" i="3" s="1"/>
  <c r="CD31" i="3"/>
  <c r="AE32" i="3"/>
  <c r="AN32" i="3" s="1"/>
  <c r="AN31" i="3"/>
  <c r="EJ16" i="3"/>
  <c r="CN79" i="3"/>
  <c r="BG78" i="3"/>
  <c r="BG81" i="3" s="1"/>
  <c r="BP79" i="3"/>
  <c r="FF32" i="3"/>
  <c r="FE31" i="3"/>
  <c r="FE32" i="3" s="1"/>
  <c r="DQ71" i="3"/>
  <c r="DZ71" i="3" s="1"/>
  <c r="DZ69" i="3"/>
  <c r="EB11" i="3"/>
  <c r="EA8" i="3"/>
  <c r="GD34" i="3"/>
  <c r="EB45" i="3"/>
  <c r="CL45" i="3"/>
  <c r="BP34" i="3"/>
  <c r="BY34" i="3" s="1"/>
  <c r="BY25" i="3"/>
  <c r="GB53" i="3"/>
  <c r="GK53" i="3" s="1"/>
  <c r="EL53" i="3"/>
  <c r="GB50" i="3"/>
  <c r="GK50" i="3" s="1"/>
  <c r="EL50" i="3"/>
  <c r="CV74" i="3"/>
  <c r="CV71" i="3"/>
  <c r="AW77" i="3"/>
  <c r="CF75" i="3"/>
  <c r="EK17" i="3"/>
  <c r="EJ17" i="3" s="1"/>
  <c r="ED17" i="3"/>
  <c r="CM12" i="3"/>
  <c r="CG13" i="3"/>
  <c r="CM13" i="3" s="1"/>
  <c r="FO34" i="3"/>
  <c r="FX34" i="3" s="1"/>
  <c r="FX25" i="3"/>
  <c r="CE81" i="3"/>
  <c r="DX14" i="3"/>
  <c r="FZ46" i="3"/>
  <c r="GI46" i="3" s="1"/>
  <c r="EJ46" i="3"/>
  <c r="EC14" i="3"/>
  <c r="EC70" i="3" s="1"/>
  <c r="EL15" i="3"/>
  <c r="EJ15" i="3" s="1"/>
  <c r="FZ57" i="3"/>
  <c r="GI57" i="3" s="1"/>
  <c r="EJ57" i="3"/>
  <c r="BO76" i="3"/>
  <c r="BO77" i="3" s="1"/>
  <c r="BO75" i="3"/>
  <c r="FQ76" i="3"/>
  <c r="CB29" i="3"/>
  <c r="FR77" i="3"/>
  <c r="CK11" i="3"/>
  <c r="DP13" i="3"/>
  <c r="DO12" i="3"/>
  <c r="DO13" i="3" s="1"/>
  <c r="EB67" i="3"/>
  <c r="CL67" i="3"/>
  <c r="L77" i="3"/>
  <c r="EE71" i="3"/>
  <c r="FB74" i="3"/>
  <c r="FC75" i="3"/>
  <c r="FB75" i="3" s="1"/>
  <c r="DP34" i="3"/>
  <c r="DY34" i="3" s="1"/>
  <c r="DY25" i="3"/>
  <c r="CC35" i="3"/>
  <c r="CL35" i="3" s="1"/>
  <c r="EB26" i="3"/>
  <c r="CL26" i="3"/>
  <c r="CB28" i="3"/>
  <c r="AL28" i="3"/>
  <c r="CG76" i="3"/>
  <c r="AH77" i="3"/>
  <c r="EE12" i="3"/>
  <c r="ED11" i="3"/>
  <c r="EK11" i="3"/>
  <c r="ET74" i="3"/>
  <c r="ET71" i="3"/>
  <c r="AM12" i="3"/>
  <c r="AL12" i="3" s="1"/>
  <c r="AL11" i="3"/>
  <c r="EW32" i="3"/>
  <c r="EV31" i="3"/>
  <c r="EV32" i="3" s="1"/>
  <c r="AL70" i="3"/>
  <c r="GG14" i="3"/>
  <c r="GG70" i="3" s="1"/>
  <c r="GF70" i="3" s="1"/>
  <c r="GG34" i="3"/>
  <c r="FX13" i="3"/>
  <c r="AF71" i="3"/>
  <c r="DP32" i="3"/>
  <c r="DY32" i="3" s="1"/>
  <c r="DY31" i="3"/>
  <c r="AR77" i="3"/>
  <c r="BS76" i="3"/>
  <c r="BR71" i="3"/>
  <c r="CA71" i="3" s="1"/>
  <c r="CA69" i="3"/>
  <c r="GB55" i="3"/>
  <c r="GK55" i="3" s="1"/>
  <c r="EL55" i="3"/>
  <c r="EU76" i="3"/>
  <c r="FV74" i="3"/>
  <c r="EU75" i="3"/>
  <c r="FV75" i="3" s="1"/>
  <c r="ED34" i="3"/>
  <c r="ED33" i="3"/>
  <c r="DL76" i="3"/>
  <c r="DL77" i="3" s="1"/>
  <c r="DM77" i="3"/>
  <c r="GD74" i="3"/>
  <c r="GB72" i="3"/>
  <c r="GK72" i="3" s="1"/>
  <c r="EL72" i="3"/>
  <c r="J77" i="3"/>
  <c r="R74" i="3"/>
  <c r="R71" i="3"/>
  <c r="EL11" i="3"/>
  <c r="EF12" i="3"/>
  <c r="EJ9" i="3"/>
  <c r="FP71" i="3"/>
  <c r="FY71" i="3" s="1"/>
  <c r="FY69" i="3"/>
  <c r="GB56" i="3"/>
  <c r="GK56" i="3" s="1"/>
  <c r="EL56" i="3"/>
  <c r="DF31" i="3"/>
  <c r="DG32" i="3"/>
  <c r="FE71" i="3"/>
  <c r="GB66" i="3"/>
  <c r="GK66" i="3" s="1"/>
  <c r="EL66" i="3"/>
  <c r="CC48" i="3"/>
  <c r="CL48" i="3" s="1"/>
  <c r="EB47" i="3"/>
  <c r="CL47" i="3"/>
  <c r="EX76" i="3"/>
  <c r="EX75" i="3"/>
  <c r="FP75" i="3" s="1"/>
  <c r="FY75" i="3" s="1"/>
  <c r="FP74" i="3"/>
  <c r="FY74" i="3" s="1"/>
  <c r="EB52" i="3"/>
  <c r="CL52" i="3"/>
  <c r="EA51" i="3"/>
  <c r="CK51" i="3"/>
  <c r="BE77" i="3"/>
  <c r="BD76" i="3"/>
  <c r="BD77" i="3" s="1"/>
  <c r="CJ48" i="3"/>
  <c r="EI47" i="3"/>
  <c r="GI53" i="3"/>
  <c r="GC19" i="3"/>
  <c r="GJ19" i="3"/>
  <c r="GI19" i="3" s="1"/>
  <c r="BX69" i="3"/>
  <c r="BX71" i="3" s="1"/>
  <c r="EH61" i="3"/>
  <c r="GG61" i="3" s="1"/>
  <c r="AL13" i="3"/>
  <c r="DQ32" i="3"/>
  <c r="DZ32" i="3" s="1"/>
  <c r="DZ31" i="3"/>
  <c r="GE48" i="3"/>
  <c r="GB59" i="3"/>
  <c r="GK59" i="3" s="1"/>
  <c r="EL59" i="3"/>
  <c r="GE69" i="3"/>
  <c r="E77" i="3"/>
  <c r="AF76" i="3"/>
  <c r="ED69" i="3"/>
  <c r="CE70" i="3"/>
  <c r="FO13" i="3"/>
  <c r="FN12" i="3"/>
  <c r="FN13" i="3" s="1"/>
  <c r="FW13" i="3" s="1"/>
  <c r="DS13" i="3"/>
  <c r="DY13" i="3" s="1"/>
  <c r="DR12" i="3"/>
  <c r="DR13" i="3" s="1"/>
  <c r="DX13" i="3" s="1"/>
  <c r="DY12" i="3"/>
  <c r="DX12" i="3" s="1"/>
  <c r="EJ18" i="3"/>
  <c r="CM11" i="3"/>
  <c r="FN25" i="3"/>
  <c r="U76" i="3"/>
  <c r="T74" i="3"/>
  <c r="AC74" i="3" s="1"/>
  <c r="BU77" i="3"/>
  <c r="CA77" i="3" s="1"/>
  <c r="CA76" i="3"/>
  <c r="GI43" i="3"/>
  <c r="CB35" i="3"/>
  <c r="CK35" i="3" s="1"/>
  <c r="EA26" i="3"/>
  <c r="CK26" i="3"/>
  <c r="EP77" i="3"/>
  <c r="EA68" i="3"/>
  <c r="CK68" i="3"/>
  <c r="EA54" i="3"/>
  <c r="CK54" i="3"/>
  <c r="AW65" i="2"/>
  <c r="AC62" i="2"/>
  <c r="AP65" i="2"/>
  <c r="AO64" i="2"/>
  <c r="BE62" i="2"/>
  <c r="BW62" i="2" s="1"/>
  <c r="BE59" i="2"/>
  <c r="EB34" i="2"/>
  <c r="CL34" i="2"/>
  <c r="GB40" i="2"/>
  <c r="GK40" i="2" s="1"/>
  <c r="EL40" i="2"/>
  <c r="BH63" i="2"/>
  <c r="BG63" i="2" s="1"/>
  <c r="BH22" i="2"/>
  <c r="BG21" i="2"/>
  <c r="BG22" i="2" s="1"/>
  <c r="CD22" i="2"/>
  <c r="CM22" i="2" s="1"/>
  <c r="EC21" i="2"/>
  <c r="CM21" i="2"/>
  <c r="GC31" i="2"/>
  <c r="DD65" i="2"/>
  <c r="DC64" i="2"/>
  <c r="DC65" i="2" s="1"/>
  <c r="EF62" i="2"/>
  <c r="EI22" i="2"/>
  <c r="GH21" i="2"/>
  <c r="GH22" i="2" s="1"/>
  <c r="CD38" i="2"/>
  <c r="CM38" i="2" s="1"/>
  <c r="EC37" i="2"/>
  <c r="CM37" i="2"/>
  <c r="EJ12" i="2"/>
  <c r="AE59" i="2"/>
  <c r="AN59" i="2" s="1"/>
  <c r="CD57" i="2"/>
  <c r="AN57" i="2"/>
  <c r="AR65" i="2"/>
  <c r="GD38" i="2"/>
  <c r="EB45" i="2"/>
  <c r="CL45" i="2"/>
  <c r="EF59" i="2"/>
  <c r="GE57" i="2"/>
  <c r="BR22" i="2"/>
  <c r="CA22" i="2" s="1"/>
  <c r="CA21" i="2"/>
  <c r="EB52" i="2"/>
  <c r="CL52" i="2"/>
  <c r="BG59" i="2"/>
  <c r="EJ45" i="2"/>
  <c r="GC45" i="2"/>
  <c r="GI45" i="2" s="1"/>
  <c r="GA50" i="2"/>
  <c r="GJ50" i="2" s="1"/>
  <c r="EK50" i="2"/>
  <c r="GA32" i="2"/>
  <c r="GJ32" i="2" s="1"/>
  <c r="EK32" i="2"/>
  <c r="CF63" i="2"/>
  <c r="BK65" i="2"/>
  <c r="BJ64" i="2"/>
  <c r="BJ65" i="2" s="1"/>
  <c r="EA53" i="2"/>
  <c r="CK53" i="2"/>
  <c r="GA46" i="2"/>
  <c r="GJ46" i="2" s="1"/>
  <c r="EK46" i="2"/>
  <c r="FZ41" i="2"/>
  <c r="GI41" i="2" s="1"/>
  <c r="EJ41" i="2"/>
  <c r="FZ43" i="2"/>
  <c r="GI43" i="2" s="1"/>
  <c r="EJ43" i="2"/>
  <c r="EB26" i="2"/>
  <c r="EK26" i="2" s="1"/>
  <c r="GA20" i="2"/>
  <c r="EK20" i="2"/>
  <c r="GJ42" i="2"/>
  <c r="EA36" i="2"/>
  <c r="CK36" i="2"/>
  <c r="GB53" i="2"/>
  <c r="GK53" i="2" s="1"/>
  <c r="EL53" i="2"/>
  <c r="FN59" i="2"/>
  <c r="EB37" i="2"/>
  <c r="CC38" i="2"/>
  <c r="CL38" i="2" s="1"/>
  <c r="CL37" i="2"/>
  <c r="GJ10" i="2"/>
  <c r="GI10" i="2" s="1"/>
  <c r="GC10" i="2"/>
  <c r="GC23" i="2" s="1"/>
  <c r="GD23" i="2"/>
  <c r="GD24" i="2"/>
  <c r="O65" i="2"/>
  <c r="N64" i="2"/>
  <c r="N65" i="2" s="1"/>
  <c r="ED23" i="2"/>
  <c r="GD22" i="2"/>
  <c r="GE25" i="2"/>
  <c r="FQ64" i="2"/>
  <c r="FZ51" i="2"/>
  <c r="GI51" i="2" s="1"/>
  <c r="EJ51" i="2"/>
  <c r="BT64" i="2"/>
  <c r="EB51" i="2"/>
  <c r="CL51" i="2"/>
  <c r="V64" i="2"/>
  <c r="V63" i="2"/>
  <c r="AE63" i="2" s="1"/>
  <c r="AE62" i="2"/>
  <c r="Q62" i="2"/>
  <c r="R63" i="2"/>
  <c r="Q63" i="2" s="1"/>
  <c r="DO21" i="2"/>
  <c r="CU59" i="2"/>
  <c r="CU62" i="2"/>
  <c r="DV57" i="2"/>
  <c r="DV59" i="2" s="1"/>
  <c r="AD59" i="2"/>
  <c r="AM59" i="2" s="1"/>
  <c r="CC57" i="2"/>
  <c r="AM57" i="2"/>
  <c r="DR64" i="2"/>
  <c r="Z62" i="2"/>
  <c r="AA63" i="2"/>
  <c r="Z63" i="2" s="1"/>
  <c r="EB47" i="2"/>
  <c r="CL47" i="2"/>
  <c r="DL62" i="2"/>
  <c r="DM63" i="2"/>
  <c r="DL63" i="2" s="1"/>
  <c r="BF59" i="2"/>
  <c r="BF62" i="2"/>
  <c r="BX57" i="2"/>
  <c r="BX59" i="2" s="1"/>
  <c r="BI63" i="2"/>
  <c r="GB47" i="2"/>
  <c r="GK47" i="2" s="1"/>
  <c r="EL47" i="2"/>
  <c r="CI48" i="2"/>
  <c r="EH48" i="2" s="1"/>
  <c r="GG48" i="2" s="1"/>
  <c r="EA33" i="2"/>
  <c r="CK33" i="2"/>
  <c r="AO22" i="2"/>
  <c r="CJ38" i="2"/>
  <c r="EI37" i="2"/>
  <c r="ED22" i="2"/>
  <c r="GC21" i="2"/>
  <c r="AK59" i="2"/>
  <c r="GB54" i="2"/>
  <c r="GK54" i="2" s="1"/>
  <c r="EL54" i="2"/>
  <c r="BW57" i="2"/>
  <c r="BW59" i="2" s="1"/>
  <c r="BA64" i="2"/>
  <c r="BA65" i="2" s="1"/>
  <c r="BB65" i="2"/>
  <c r="GB41" i="2"/>
  <c r="GK41" i="2" s="1"/>
  <c r="EL41" i="2"/>
  <c r="FP59" i="2"/>
  <c r="FY59" i="2" s="1"/>
  <c r="FY57" i="2"/>
  <c r="EH22" i="2"/>
  <c r="GG21" i="2"/>
  <c r="GG22" i="2" s="1"/>
  <c r="EA54" i="2"/>
  <c r="CK54" i="2"/>
  <c r="FG64" i="2"/>
  <c r="FG65" i="2" s="1"/>
  <c r="FG63" i="2"/>
  <c r="EA55" i="2"/>
  <c r="CK55" i="2"/>
  <c r="GB35" i="2"/>
  <c r="GK35" i="2" s="1"/>
  <c r="EL35" i="2"/>
  <c r="EE62" i="2"/>
  <c r="BU65" i="2"/>
  <c r="FZ47" i="2"/>
  <c r="GI47" i="2" s="1"/>
  <c r="EJ47" i="2"/>
  <c r="FZ40" i="2"/>
  <c r="GI40" i="2" s="1"/>
  <c r="EJ40" i="2"/>
  <c r="EA32" i="2"/>
  <c r="CK32" i="2"/>
  <c r="BG62" i="2"/>
  <c r="BP62" i="2" s="1"/>
  <c r="BY62" i="2" s="1"/>
  <c r="DO38" i="2"/>
  <c r="DX38" i="2" s="1"/>
  <c r="DX37" i="2"/>
  <c r="GB34" i="2"/>
  <c r="GK34" i="2" s="1"/>
  <c r="EL34" i="2"/>
  <c r="CE62" i="2"/>
  <c r="AL62" i="2"/>
  <c r="GF69" i="2"/>
  <c r="GF59" i="2"/>
  <c r="GB36" i="2"/>
  <c r="GK36" i="2" s="1"/>
  <c r="EL36" i="2"/>
  <c r="EJ68" i="2"/>
  <c r="BP38" i="2"/>
  <c r="BY38" i="2" s="1"/>
  <c r="BY37" i="2"/>
  <c r="ED38" i="2"/>
  <c r="GC37" i="2"/>
  <c r="CB31" i="2"/>
  <c r="AL31" i="2"/>
  <c r="GB50" i="2"/>
  <c r="GK50" i="2" s="1"/>
  <c r="EL50" i="2"/>
  <c r="AV64" i="2"/>
  <c r="AU62" i="2"/>
  <c r="AV63" i="2"/>
  <c r="AD24" i="2"/>
  <c r="AM24" i="2" s="1"/>
  <c r="AM18" i="2"/>
  <c r="DF59" i="2"/>
  <c r="DO57" i="2"/>
  <c r="FZ49" i="2"/>
  <c r="GI49" i="2" s="1"/>
  <c r="EJ49" i="2"/>
  <c r="FL64" i="2"/>
  <c r="FK62" i="2"/>
  <c r="FL63" i="2"/>
  <c r="FK63" i="2" s="1"/>
  <c r="DQ59" i="2"/>
  <c r="DZ59" i="2" s="1"/>
  <c r="DZ57" i="2"/>
  <c r="BP25" i="2"/>
  <c r="BY25" i="2" s="1"/>
  <c r="BY19" i="2"/>
  <c r="CB19" i="2"/>
  <c r="EX63" i="2"/>
  <c r="FP63" i="2" s="1"/>
  <c r="FY63" i="2" s="1"/>
  <c r="EB31" i="2"/>
  <c r="CL31" i="2"/>
  <c r="EB54" i="2"/>
  <c r="CL54" i="2"/>
  <c r="CB37" i="2"/>
  <c r="AC38" i="2"/>
  <c r="AL38" i="2" s="1"/>
  <c r="AL37" i="2"/>
  <c r="GC52" i="2"/>
  <c r="GI52" i="2" s="1"/>
  <c r="EJ52" i="2"/>
  <c r="GC11" i="2"/>
  <c r="GC25" i="2" s="1"/>
  <c r="GJ11" i="2"/>
  <c r="GI11" i="2" s="1"/>
  <c r="BR25" i="2"/>
  <c r="CA25" i="2" s="1"/>
  <c r="CA19" i="2"/>
  <c r="CD19" i="2"/>
  <c r="EJ9" i="2"/>
  <c r="FB62" i="2"/>
  <c r="FC63" i="2"/>
  <c r="FB63" i="2" s="1"/>
  <c r="GB46" i="2"/>
  <c r="GK46" i="2" s="1"/>
  <c r="EL46" i="2"/>
  <c r="GK12" i="2"/>
  <c r="GE26" i="2"/>
  <c r="GK26" i="2" s="1"/>
  <c r="BR63" i="2"/>
  <c r="CA63" i="2" s="1"/>
  <c r="AQ64" i="2"/>
  <c r="EA34" i="2"/>
  <c r="CK34" i="2"/>
  <c r="G65" i="2"/>
  <c r="AH64" i="2"/>
  <c r="EB17" i="2"/>
  <c r="CC23" i="2"/>
  <c r="CL23" i="2" s="1"/>
  <c r="CL17" i="2"/>
  <c r="EB40" i="2"/>
  <c r="CL40" i="2"/>
  <c r="EA35" i="2"/>
  <c r="CK35" i="2"/>
  <c r="BI64" i="2"/>
  <c r="BI65" i="2" s="1"/>
  <c r="DH64" i="2"/>
  <c r="DH65" i="2" s="1"/>
  <c r="DQ62" i="2"/>
  <c r="DZ62" i="2" s="1"/>
  <c r="FR65" i="2"/>
  <c r="FP22" i="2"/>
  <c r="FY22" i="2" s="1"/>
  <c r="FY21" i="2"/>
  <c r="EB35" i="2"/>
  <c r="CL35" i="2"/>
  <c r="DQ22" i="2"/>
  <c r="DZ22" i="2" s="1"/>
  <c r="DZ21" i="2"/>
  <c r="EB33" i="2"/>
  <c r="CL33" i="2"/>
  <c r="CP65" i="2"/>
  <c r="DQ64" i="2"/>
  <c r="EA26" i="2"/>
  <c r="FZ20" i="2"/>
  <c r="FZ26" i="2" s="1"/>
  <c r="FZ46" i="2"/>
  <c r="GI46" i="2" s="1"/>
  <c r="EJ46" i="2"/>
  <c r="GB49" i="2"/>
  <c r="GK49" i="2" s="1"/>
  <c r="EL49" i="2"/>
  <c r="L63" i="2"/>
  <c r="L22" i="2"/>
  <c r="K21" i="2"/>
  <c r="AD21" i="2"/>
  <c r="EE59" i="2"/>
  <c r="GD57" i="2"/>
  <c r="GC12" i="2"/>
  <c r="GC26" i="2" s="1"/>
  <c r="GI26" i="2" s="1"/>
  <c r="GJ12" i="2"/>
  <c r="GI12" i="2" s="1"/>
  <c r="GD26" i="2"/>
  <c r="GJ56" i="2"/>
  <c r="EJ11" i="2"/>
  <c r="CI44" i="2"/>
  <c r="EH44" i="2" s="1"/>
  <c r="GG44" i="2" s="1"/>
  <c r="CV64" i="2"/>
  <c r="DW62" i="2"/>
  <c r="CV63" i="2"/>
  <c r="DW63" i="2" s="1"/>
  <c r="U63" i="2"/>
  <c r="T63" i="2" s="1"/>
  <c r="T21" i="2"/>
  <c r="T22" i="2" s="1"/>
  <c r="U22" i="2"/>
  <c r="GA36" i="2"/>
  <c r="GJ36" i="2" s="1"/>
  <c r="EK36" i="2"/>
  <c r="GB32" i="2"/>
  <c r="GK32" i="2" s="1"/>
  <c r="EL32" i="2"/>
  <c r="AX18" i="2"/>
  <c r="BP18" i="2" s="1"/>
  <c r="AY21" i="2"/>
  <c r="GB33" i="2"/>
  <c r="GK33" i="2" s="1"/>
  <c r="EL33" i="2"/>
  <c r="GE22" i="2"/>
  <c r="U64" i="2"/>
  <c r="T62" i="2"/>
  <c r="AD62" i="2"/>
  <c r="FE59" i="2"/>
  <c r="BQ18" i="2"/>
  <c r="CC18" i="2" s="1"/>
  <c r="CE69" i="2"/>
  <c r="CE59" i="2"/>
  <c r="ED57" i="2"/>
  <c r="FZ50" i="2"/>
  <c r="GI50" i="2" s="1"/>
  <c r="EJ50" i="2"/>
  <c r="FW57" i="2"/>
  <c r="EJ20" i="2"/>
  <c r="FN68" i="2"/>
  <c r="FW68" i="2" s="1"/>
  <c r="GB55" i="2"/>
  <c r="GK55" i="2" s="1"/>
  <c r="EL55" i="2"/>
  <c r="T69" i="2"/>
  <c r="T59" i="2"/>
  <c r="AC57" i="2"/>
  <c r="DP59" i="2"/>
  <c r="DY59" i="2" s="1"/>
  <c r="DY57" i="2"/>
  <c r="GB51" i="2"/>
  <c r="GK51" i="2" s="1"/>
  <c r="EL51" i="2"/>
  <c r="EM22" i="2"/>
  <c r="FN21" i="2"/>
  <c r="FP62" i="2"/>
  <c r="FY62" i="2" s="1"/>
  <c r="AC18" i="2"/>
  <c r="B65" i="2"/>
  <c r="CB23" i="2"/>
  <c r="CK23" i="2" s="1"/>
  <c r="EA17" i="2"/>
  <c r="CK17" i="2"/>
  <c r="E64" i="2"/>
  <c r="BR59" i="2"/>
  <c r="CA59" i="2" s="1"/>
  <c r="CA57" i="2"/>
  <c r="X65" i="2"/>
  <c r="W64" i="2"/>
  <c r="W65" i="2" s="1"/>
  <c r="CE63" i="2"/>
  <c r="BN65" i="2"/>
  <c r="BM64" i="2"/>
  <c r="BM65" i="2" s="1"/>
  <c r="DP22" i="2"/>
  <c r="DY22" i="2" s="1"/>
  <c r="DY21" i="2"/>
  <c r="BZ61" i="2"/>
  <c r="CC61" i="2"/>
  <c r="EB49" i="2"/>
  <c r="CL49" i="2"/>
  <c r="BP59" i="2"/>
  <c r="BY59" i="2" s="1"/>
  <c r="GA43" i="2"/>
  <c r="GJ43" i="2" s="1"/>
  <c r="EK43" i="2"/>
  <c r="GC9" i="2"/>
  <c r="GJ9" i="2"/>
  <c r="GI9" i="2" s="1"/>
  <c r="EF63" i="2"/>
  <c r="ET59" i="2"/>
  <c r="FU57" i="2"/>
  <c r="FU59" i="2" s="1"/>
  <c r="ET62" i="2"/>
  <c r="EB41" i="2"/>
  <c r="CL41" i="2"/>
  <c r="I62" i="2"/>
  <c r="AJ57" i="2"/>
  <c r="I59" i="2"/>
  <c r="BG67" i="2"/>
  <c r="BP67" i="2" s="1"/>
  <c r="AX66" i="2"/>
  <c r="AX69" i="2" s="1"/>
  <c r="FV62" i="2"/>
  <c r="EU63" i="2"/>
  <c r="FV63" i="2" s="1"/>
  <c r="FA65" i="2"/>
  <c r="FS64" i="2"/>
  <c r="FW59" i="2"/>
  <c r="BG60" i="2"/>
  <c r="BP60" i="2" s="1"/>
  <c r="CO60" i="2"/>
  <c r="BQ60" i="2"/>
  <c r="GB43" i="2"/>
  <c r="GK43" i="2" s="1"/>
  <c r="EL43" i="2"/>
  <c r="EJ26" i="2"/>
  <c r="CO61" i="2"/>
  <c r="BG61" i="2"/>
  <c r="BP61" i="2" s="1"/>
  <c r="BY57" i="2"/>
  <c r="CI40" i="2"/>
  <c r="EH40" i="2" s="1"/>
  <c r="GG40" i="2" s="1"/>
  <c r="AO63" i="2"/>
  <c r="AK62" i="2"/>
  <c r="J63" i="2"/>
  <c r="AK63" i="2" s="1"/>
  <c r="GB52" i="2"/>
  <c r="GK52" i="2" s="1"/>
  <c r="EL52" i="2"/>
  <c r="FO22" i="2"/>
  <c r="FX22" i="2" s="1"/>
  <c r="FX21" i="2"/>
  <c r="EO64" i="2"/>
  <c r="AZ63" i="2"/>
  <c r="AZ64" i="2" s="1"/>
  <c r="AZ65" i="2" s="1"/>
  <c r="AZ22" i="2"/>
  <c r="AJ38" i="2"/>
  <c r="CI37" i="2"/>
  <c r="AG64" i="2"/>
  <c r="AO76" i="3" l="1"/>
  <c r="AP77" i="3"/>
  <c r="AL74" i="3"/>
  <c r="AU76" i="3"/>
  <c r="AV77" i="3"/>
  <c r="FZ68" i="3"/>
  <c r="GI68" i="3" s="1"/>
  <c r="EJ68" i="3"/>
  <c r="DF32" i="3"/>
  <c r="DO31" i="3"/>
  <c r="GA26" i="3"/>
  <c r="EK26" i="3"/>
  <c r="GA67" i="3"/>
  <c r="GJ67" i="3" s="1"/>
  <c r="EK67" i="3"/>
  <c r="DW74" i="3"/>
  <c r="EI74" i="3" s="1"/>
  <c r="GH74" i="3" s="1"/>
  <c r="CV75" i="3"/>
  <c r="DW75" i="3" s="1"/>
  <c r="GA45" i="3"/>
  <c r="GJ45" i="3" s="1"/>
  <c r="EK45" i="3"/>
  <c r="CN78" i="3"/>
  <c r="CN81" i="3" s="1"/>
  <c r="CW79" i="3"/>
  <c r="AJ74" i="3"/>
  <c r="CI74" i="3" s="1"/>
  <c r="H74" i="3"/>
  <c r="I75" i="3"/>
  <c r="I76" i="3" s="1"/>
  <c r="FZ24" i="3"/>
  <c r="EA33" i="3"/>
  <c r="EJ24" i="3"/>
  <c r="BV69" i="3"/>
  <c r="FZ66" i="3"/>
  <c r="GI66" i="3" s="1"/>
  <c r="EJ66" i="3"/>
  <c r="GA64" i="3"/>
  <c r="GJ64" i="3" s="1"/>
  <c r="EK64" i="3"/>
  <c r="EC48" i="3"/>
  <c r="EL48" i="3" s="1"/>
  <c r="GB47" i="3"/>
  <c r="EL47" i="3"/>
  <c r="DH76" i="3"/>
  <c r="M77" i="3"/>
  <c r="AE76" i="3"/>
  <c r="EC69" i="3"/>
  <c r="GB41" i="3"/>
  <c r="EL41" i="3"/>
  <c r="GK11" i="3"/>
  <c r="CC71" i="3"/>
  <c r="CL71" i="3" s="1"/>
  <c r="CB69" i="3"/>
  <c r="CL69" i="3"/>
  <c r="FZ54" i="3"/>
  <c r="GI54" i="3" s="1"/>
  <c r="EJ54" i="3"/>
  <c r="FN34" i="3"/>
  <c r="FW34" i="3" s="1"/>
  <c r="FW25" i="3"/>
  <c r="CL70" i="3"/>
  <c r="AF77" i="3"/>
  <c r="CE76" i="3"/>
  <c r="R76" i="3"/>
  <c r="Q74" i="3"/>
  <c r="R75" i="3"/>
  <c r="Q75" i="3" s="1"/>
  <c r="ES74" i="3"/>
  <c r="FT74" i="3" s="1"/>
  <c r="FU74" i="3"/>
  <c r="ET75" i="3"/>
  <c r="ET76" i="3" s="1"/>
  <c r="EE13" i="3"/>
  <c r="ED12" i="3"/>
  <c r="ED13" i="3" s="1"/>
  <c r="EA28" i="3"/>
  <c r="CK28" i="3"/>
  <c r="FC76" i="3"/>
  <c r="BP78" i="3"/>
  <c r="BY78" i="3" s="1"/>
  <c r="BY79" i="3"/>
  <c r="CB79" i="3"/>
  <c r="FL76" i="3"/>
  <c r="CU74" i="3"/>
  <c r="CU71" i="3"/>
  <c r="EB33" i="3"/>
  <c r="EK33" i="3" s="1"/>
  <c r="GA24" i="3"/>
  <c r="EK24" i="3"/>
  <c r="ED74" i="3"/>
  <c r="GC17" i="3"/>
  <c r="GJ17" i="3"/>
  <c r="GI17" i="3" s="1"/>
  <c r="GA54" i="3"/>
  <c r="GJ54" i="3" s="1"/>
  <c r="EK54" i="3"/>
  <c r="FO32" i="3"/>
  <c r="FX32" i="3" s="1"/>
  <c r="FX31" i="3"/>
  <c r="BG72" i="3"/>
  <c r="BP72" i="3" s="1"/>
  <c r="CO72" i="3"/>
  <c r="BH74" i="3"/>
  <c r="GC11" i="3"/>
  <c r="GJ11" i="3"/>
  <c r="GI11" i="3" s="1"/>
  <c r="GA57" i="3"/>
  <c r="GJ57" i="3" s="1"/>
  <c r="EK57" i="3"/>
  <c r="BP71" i="3"/>
  <c r="BY71" i="3" s="1"/>
  <c r="BY69" i="3"/>
  <c r="BQ32" i="3"/>
  <c r="BZ32" i="3" s="1"/>
  <c r="BZ31" i="3"/>
  <c r="GG41" i="3"/>
  <c r="GG10" i="3"/>
  <c r="EF70" i="3"/>
  <c r="EL14" i="3"/>
  <c r="EF32" i="3"/>
  <c r="ED75" i="3"/>
  <c r="EH47" i="3"/>
  <c r="CI48" i="3"/>
  <c r="EG32" i="3"/>
  <c r="GF31" i="3"/>
  <c r="GF32" i="3" s="1"/>
  <c r="BQ72" i="3"/>
  <c r="EB34" i="3"/>
  <c r="EK34" i="3" s="1"/>
  <c r="GA25" i="3"/>
  <c r="EK25" i="3"/>
  <c r="ED81" i="3"/>
  <c r="ED71" i="3"/>
  <c r="EE75" i="3"/>
  <c r="EA11" i="3"/>
  <c r="EB12" i="3"/>
  <c r="FZ50" i="3"/>
  <c r="GI50" i="3" s="1"/>
  <c r="EJ50" i="3"/>
  <c r="CN73" i="3"/>
  <c r="CX73" i="3"/>
  <c r="EA35" i="3"/>
  <c r="FZ26" i="3"/>
  <c r="EJ26" i="3"/>
  <c r="CK70" i="3"/>
  <c r="GA52" i="3"/>
  <c r="GJ52" i="3" s="1"/>
  <c r="EK52" i="3"/>
  <c r="EX77" i="3"/>
  <c r="FP76" i="3"/>
  <c r="EF13" i="3"/>
  <c r="AK76" i="3"/>
  <c r="EJ33" i="3"/>
  <c r="EF76" i="3"/>
  <c r="CG77" i="3"/>
  <c r="EA29" i="3"/>
  <c r="CK29" i="3"/>
  <c r="CE71" i="3"/>
  <c r="EA10" i="3"/>
  <c r="EJ10" i="3" s="1"/>
  <c r="CC32" i="3"/>
  <c r="CL32" i="3" s="1"/>
  <c r="EB31" i="3"/>
  <c r="CL31" i="3"/>
  <c r="DD77" i="3"/>
  <c r="DC76" i="3"/>
  <c r="DC77" i="3" s="1"/>
  <c r="FZ58" i="3"/>
  <c r="GI58" i="3" s="1"/>
  <c r="EJ58" i="3"/>
  <c r="FZ61" i="3"/>
  <c r="GI61" i="3" s="1"/>
  <c r="EJ61" i="3"/>
  <c r="EJ35" i="3"/>
  <c r="EB28" i="3"/>
  <c r="CL28" i="3"/>
  <c r="GA50" i="3"/>
  <c r="GJ50" i="3" s="1"/>
  <c r="EK50" i="3"/>
  <c r="FN71" i="3"/>
  <c r="FW71" i="3" s="1"/>
  <c r="FW69" i="3"/>
  <c r="GA58" i="3"/>
  <c r="GJ58" i="3" s="1"/>
  <c r="EK58" i="3"/>
  <c r="GA62" i="3"/>
  <c r="GJ62" i="3" s="1"/>
  <c r="EK62" i="3"/>
  <c r="EA25" i="3"/>
  <c r="CB34" i="3"/>
  <c r="CK34" i="3" s="1"/>
  <c r="CK25" i="3"/>
  <c r="GA66" i="3"/>
  <c r="GJ66" i="3" s="1"/>
  <c r="EK66" i="3"/>
  <c r="GA51" i="3"/>
  <c r="GJ51" i="3" s="1"/>
  <c r="EK51" i="3"/>
  <c r="CJ75" i="3"/>
  <c r="EI75" i="3" s="1"/>
  <c r="GH75" i="3" s="1"/>
  <c r="FZ55" i="3"/>
  <c r="GI55" i="3" s="1"/>
  <c r="EJ55" i="3"/>
  <c r="B77" i="3"/>
  <c r="GG12" i="3"/>
  <c r="GG13" i="3" s="1"/>
  <c r="T75" i="3"/>
  <c r="AC75" i="3" s="1"/>
  <c r="AD75" i="3"/>
  <c r="BZ73" i="3"/>
  <c r="CC73" i="3"/>
  <c r="CI71" i="3"/>
  <c r="CH69" i="3"/>
  <c r="GA42" i="3"/>
  <c r="GJ42" i="3" s="1"/>
  <c r="EK42" i="3"/>
  <c r="FZ42" i="3"/>
  <c r="GI42" i="3" s="1"/>
  <c r="EJ42" i="3"/>
  <c r="EC75" i="3"/>
  <c r="GB75" i="3" s="1"/>
  <c r="EB69" i="3"/>
  <c r="GA41" i="3"/>
  <c r="EK41" i="3"/>
  <c r="GA29" i="3"/>
  <c r="GJ29" i="3" s="1"/>
  <c r="EK29" i="3"/>
  <c r="GE75" i="3"/>
  <c r="GK75" i="3" s="1"/>
  <c r="EL75" i="3"/>
  <c r="EI69" i="3"/>
  <c r="EI71" i="3" s="1"/>
  <c r="GH41" i="3"/>
  <c r="GH69" i="3" s="1"/>
  <c r="GH71" i="3" s="1"/>
  <c r="EE76" i="3"/>
  <c r="CF77" i="3"/>
  <c r="EI48" i="3"/>
  <c r="GH47" i="3"/>
  <c r="GH48" i="3" s="1"/>
  <c r="EU77" i="3"/>
  <c r="FV76" i="3"/>
  <c r="FV77" i="3" s="1"/>
  <c r="EJ11" i="3"/>
  <c r="FQ77" i="3"/>
  <c r="CD32" i="3"/>
  <c r="CM32" i="3" s="1"/>
  <c r="EC31" i="3"/>
  <c r="CM31" i="3"/>
  <c r="FZ30" i="3"/>
  <c r="GI30" i="3" s="1"/>
  <c r="EJ30" i="3"/>
  <c r="AC32" i="3"/>
  <c r="AL32" i="3" s="1"/>
  <c r="AL31" i="3"/>
  <c r="CC13" i="3"/>
  <c r="CB12" i="3"/>
  <c r="CB13" i="3" s="1"/>
  <c r="CK13" i="3" s="1"/>
  <c r="DV71" i="3"/>
  <c r="DU69" i="3"/>
  <c r="AD77" i="3"/>
  <c r="EA69" i="3"/>
  <c r="FZ41" i="3"/>
  <c r="GI41" i="3" s="1"/>
  <c r="EJ41" i="3"/>
  <c r="AU75" i="3"/>
  <c r="AO75" i="3"/>
  <c r="GC33" i="3"/>
  <c r="GC34" i="3"/>
  <c r="DO71" i="3"/>
  <c r="DX69" i="3"/>
  <c r="U77" i="3"/>
  <c r="T76" i="3"/>
  <c r="T77" i="3" s="1"/>
  <c r="FZ51" i="3"/>
  <c r="GI51" i="3" s="1"/>
  <c r="EJ51" i="3"/>
  <c r="EB48" i="3"/>
  <c r="EK48" i="3" s="1"/>
  <c r="GA47" i="3"/>
  <c r="EK47" i="3"/>
  <c r="BS77" i="3"/>
  <c r="K76" i="3"/>
  <c r="K77" i="3" s="1"/>
  <c r="BX76" i="3"/>
  <c r="BX77" i="3" s="1"/>
  <c r="FZ27" i="3"/>
  <c r="EA36" i="3"/>
  <c r="EJ36" i="3" s="1"/>
  <c r="EJ27" i="3"/>
  <c r="FU71" i="3"/>
  <c r="FT69" i="3"/>
  <c r="GC35" i="3"/>
  <c r="FZ63" i="3"/>
  <c r="GI63" i="3" s="1"/>
  <c r="EJ63" i="3"/>
  <c r="GC69" i="3"/>
  <c r="GA61" i="3"/>
  <c r="GJ61" i="3" s="1"/>
  <c r="EK61" i="3"/>
  <c r="CL13" i="3"/>
  <c r="AI81" i="3"/>
  <c r="AI71" i="3"/>
  <c r="EC12" i="3"/>
  <c r="EC13" i="3" s="1"/>
  <c r="FN31" i="3"/>
  <c r="EM32" i="3"/>
  <c r="GE14" i="3"/>
  <c r="EB70" i="3"/>
  <c r="EK70" i="3" s="1"/>
  <c r="EA14" i="3"/>
  <c r="EA70" i="3" s="1"/>
  <c r="EJ70" i="3" s="1"/>
  <c r="FZ59" i="3"/>
  <c r="GI59" i="3" s="1"/>
  <c r="EJ59" i="3"/>
  <c r="EK14" i="3"/>
  <c r="EJ14" i="3" s="1"/>
  <c r="FZ56" i="3"/>
  <c r="GI56" i="3" s="1"/>
  <c r="EJ56" i="3"/>
  <c r="GG32" i="3"/>
  <c r="AX74" i="3"/>
  <c r="AY75" i="3"/>
  <c r="AX75" i="3" s="1"/>
  <c r="AC81" i="3"/>
  <c r="AL81" i="3" s="1"/>
  <c r="AC71" i="3"/>
  <c r="AL71" i="3" s="1"/>
  <c r="AL69" i="3"/>
  <c r="GC48" i="3"/>
  <c r="GI48" i="3" s="1"/>
  <c r="GA30" i="3"/>
  <c r="GJ30" i="3" s="1"/>
  <c r="EK30" i="3"/>
  <c r="EC36" i="3"/>
  <c r="EL36" i="3" s="1"/>
  <c r="GB27" i="3"/>
  <c r="EL27" i="3"/>
  <c r="DR77" i="3"/>
  <c r="GA55" i="3"/>
  <c r="GJ55" i="3" s="1"/>
  <c r="EK55" i="3"/>
  <c r="DX70" i="3"/>
  <c r="DR71" i="3"/>
  <c r="DX71" i="3" s="1"/>
  <c r="AO32" i="3"/>
  <c r="BP31" i="3"/>
  <c r="CB31" i="3" s="1"/>
  <c r="GD35" i="3"/>
  <c r="BY73" i="3"/>
  <c r="CB73" i="3"/>
  <c r="CD71" i="3"/>
  <c r="CM71" i="3" s="1"/>
  <c r="CM69" i="3"/>
  <c r="GD14" i="3"/>
  <c r="BM74" i="3"/>
  <c r="BV74" i="3" s="1"/>
  <c r="BN75" i="3"/>
  <c r="BM75" i="3" s="1"/>
  <c r="FZ52" i="3"/>
  <c r="GI52" i="3" s="1"/>
  <c r="EJ52" i="3"/>
  <c r="GA65" i="3"/>
  <c r="GJ65" i="3" s="1"/>
  <c r="EK65" i="3"/>
  <c r="GA68" i="3"/>
  <c r="GJ68" i="3" s="1"/>
  <c r="EK68" i="3"/>
  <c r="GA44" i="3"/>
  <c r="GJ44" i="3" s="1"/>
  <c r="EK44" i="3"/>
  <c r="FZ80" i="3"/>
  <c r="GI80" i="3" s="1"/>
  <c r="EA48" i="3"/>
  <c r="EJ48" i="3" s="1"/>
  <c r="FZ47" i="3"/>
  <c r="FZ48" i="3" s="1"/>
  <c r="AM77" i="3"/>
  <c r="GB74" i="3"/>
  <c r="GK74" i="3" s="1"/>
  <c r="CC24" i="2"/>
  <c r="CL24" i="2" s="1"/>
  <c r="EB18" i="2"/>
  <c r="CL18" i="2"/>
  <c r="BP24" i="2"/>
  <c r="BY24" i="2" s="1"/>
  <c r="BY18" i="2"/>
  <c r="BP66" i="2"/>
  <c r="BY67" i="2"/>
  <c r="CB67" i="2"/>
  <c r="CJ63" i="2"/>
  <c r="EI63" i="2" s="1"/>
  <c r="GH63" i="2" s="1"/>
  <c r="BY61" i="2"/>
  <c r="CB61" i="2"/>
  <c r="FU62" i="2"/>
  <c r="ES62" i="2"/>
  <c r="FT62" i="2" s="1"/>
  <c r="ET63" i="2"/>
  <c r="AC24" i="2"/>
  <c r="AL24" i="2" s="1"/>
  <c r="CB18" i="2"/>
  <c r="AL18" i="2"/>
  <c r="AC69" i="2"/>
  <c r="AL69" i="2" s="1"/>
  <c r="AC59" i="2"/>
  <c r="AL59" i="2" s="1"/>
  <c r="CB57" i="2"/>
  <c r="AL57" i="2"/>
  <c r="T64" i="2"/>
  <c r="T65" i="2" s="1"/>
  <c r="U65" i="2"/>
  <c r="CB38" i="2"/>
  <c r="CK38" i="2" s="1"/>
  <c r="EA37" i="2"/>
  <c r="CK37" i="2"/>
  <c r="CB25" i="2"/>
  <c r="CK25" i="2" s="1"/>
  <c r="EA19" i="2"/>
  <c r="CK19" i="2"/>
  <c r="AV65" i="2"/>
  <c r="AU64" i="2"/>
  <c r="FZ55" i="2"/>
  <c r="GI55" i="2" s="1"/>
  <c r="EJ55" i="2"/>
  <c r="AA64" i="2"/>
  <c r="DO22" i="2"/>
  <c r="DX22" i="2" s="1"/>
  <c r="DX21" i="2"/>
  <c r="BT65" i="2"/>
  <c r="CF64" i="2"/>
  <c r="AG65" i="2"/>
  <c r="CN61" i="2"/>
  <c r="CX61" i="2"/>
  <c r="BZ60" i="2"/>
  <c r="CC60" i="2"/>
  <c r="AJ62" i="2"/>
  <c r="CI62" i="2" s="1"/>
  <c r="EH62" i="2" s="1"/>
  <c r="GG62" i="2" s="1"/>
  <c r="H62" i="2"/>
  <c r="AI62" i="2" s="1"/>
  <c r="I63" i="2"/>
  <c r="I64" i="2" s="1"/>
  <c r="CL61" i="2"/>
  <c r="ED63" i="2"/>
  <c r="AY63" i="2"/>
  <c r="AY22" i="2"/>
  <c r="AX21" i="2"/>
  <c r="BQ21" i="2"/>
  <c r="CV65" i="2"/>
  <c r="DW64" i="2"/>
  <c r="DW65" i="2" s="1"/>
  <c r="K63" i="2"/>
  <c r="AC63" i="2" s="1"/>
  <c r="AD63" i="2"/>
  <c r="L64" i="2"/>
  <c r="EB23" i="2"/>
  <c r="EK23" i="2" s="1"/>
  <c r="GA17" i="2"/>
  <c r="EK17" i="2"/>
  <c r="GA31" i="2"/>
  <c r="GJ31" i="2" s="1"/>
  <c r="EK31" i="2"/>
  <c r="FL65" i="2"/>
  <c r="FK64" i="2"/>
  <c r="FK65" i="2" s="1"/>
  <c r="DO59" i="2"/>
  <c r="DX59" i="2" s="1"/>
  <c r="DX57" i="2"/>
  <c r="AU63" i="2"/>
  <c r="EA31" i="2"/>
  <c r="CK31" i="2"/>
  <c r="FZ68" i="2"/>
  <c r="GI68" i="2" s="1"/>
  <c r="ED62" i="2"/>
  <c r="FZ32" i="2"/>
  <c r="GI32" i="2" s="1"/>
  <c r="EJ32" i="2"/>
  <c r="FZ54" i="2"/>
  <c r="GI54" i="2" s="1"/>
  <c r="EJ54" i="2"/>
  <c r="CJ57" i="2"/>
  <c r="GH37" i="2"/>
  <c r="GH38" i="2" s="1"/>
  <c r="EI38" i="2"/>
  <c r="GA47" i="2"/>
  <c r="GJ47" i="2" s="1"/>
  <c r="EK47" i="2"/>
  <c r="DR65" i="2"/>
  <c r="R64" i="2"/>
  <c r="GA26" i="2"/>
  <c r="GJ20" i="2"/>
  <c r="GA45" i="2"/>
  <c r="GJ45" i="2" s="1"/>
  <c r="EK45" i="2"/>
  <c r="GB21" i="2"/>
  <c r="EC22" i="2"/>
  <c r="EL22" i="2" s="1"/>
  <c r="EL21" i="2"/>
  <c r="CN60" i="2"/>
  <c r="CX60" i="2"/>
  <c r="CO62" i="2"/>
  <c r="EU64" i="2"/>
  <c r="AF64" i="2"/>
  <c r="E65" i="2"/>
  <c r="FN22" i="2"/>
  <c r="FW22" i="2" s="1"/>
  <c r="FW21" i="2"/>
  <c r="CC62" i="2"/>
  <c r="AM62" i="2"/>
  <c r="GD59" i="2"/>
  <c r="DQ65" i="2"/>
  <c r="DZ65" i="2" s="1"/>
  <c r="DZ64" i="2"/>
  <c r="GA40" i="2"/>
  <c r="GJ40" i="2" s="1"/>
  <c r="EK40" i="2"/>
  <c r="FZ34" i="2"/>
  <c r="GI34" i="2" s="1"/>
  <c r="EJ34" i="2"/>
  <c r="GC22" i="2"/>
  <c r="FZ36" i="2"/>
  <c r="GI36" i="2" s="1"/>
  <c r="EJ36" i="2"/>
  <c r="GA52" i="2"/>
  <c r="GJ52" i="2" s="1"/>
  <c r="EK52" i="2"/>
  <c r="GE59" i="2"/>
  <c r="GE62" i="2"/>
  <c r="GA34" i="2"/>
  <c r="GJ34" i="2" s="1"/>
  <c r="EK34" i="2"/>
  <c r="CB62" i="2"/>
  <c r="CI38" i="2"/>
  <c r="EH37" i="2"/>
  <c r="J64" i="2"/>
  <c r="FS65" i="2"/>
  <c r="BG66" i="2"/>
  <c r="BG69" i="2" s="1"/>
  <c r="CN67" i="2"/>
  <c r="AD22" i="2"/>
  <c r="AM22" i="2" s="1"/>
  <c r="CC21" i="2"/>
  <c r="AM21" i="2"/>
  <c r="GA33" i="2"/>
  <c r="GJ33" i="2" s="1"/>
  <c r="EK33" i="2"/>
  <c r="GA35" i="2"/>
  <c r="GJ35" i="2" s="1"/>
  <c r="EK35" i="2"/>
  <c r="AH65" i="2"/>
  <c r="CG64" i="2"/>
  <c r="CD25" i="2"/>
  <c r="CM25" i="2" s="1"/>
  <c r="EC19" i="2"/>
  <c r="CM19" i="2"/>
  <c r="CT62" i="2"/>
  <c r="DU62" i="2" s="1"/>
  <c r="DV62" i="2"/>
  <c r="CU63" i="2"/>
  <c r="CD62" i="2"/>
  <c r="AN62" i="2"/>
  <c r="GA51" i="2"/>
  <c r="GJ51" i="2" s="1"/>
  <c r="EK51" i="2"/>
  <c r="EO65" i="2"/>
  <c r="BY60" i="2"/>
  <c r="CB60" i="2"/>
  <c r="GA41" i="2"/>
  <c r="GJ41" i="2" s="1"/>
  <c r="EK41" i="2"/>
  <c r="GE63" i="2"/>
  <c r="ED69" i="2"/>
  <c r="ED59" i="2"/>
  <c r="GC57" i="2"/>
  <c r="BQ24" i="2"/>
  <c r="BZ24" i="2" s="1"/>
  <c r="BZ18" i="2"/>
  <c r="GJ26" i="2"/>
  <c r="K22" i="2"/>
  <c r="AC21" i="2"/>
  <c r="AQ65" i="2"/>
  <c r="BR64" i="2"/>
  <c r="FC64" i="2"/>
  <c r="GA54" i="2"/>
  <c r="GJ54" i="2" s="1"/>
  <c r="EK54" i="2"/>
  <c r="EX64" i="2"/>
  <c r="EX65" i="2" s="1"/>
  <c r="GC24" i="2"/>
  <c r="GC38" i="2"/>
  <c r="BH64" i="2"/>
  <c r="GD62" i="2"/>
  <c r="FZ33" i="2"/>
  <c r="GI33" i="2" s="1"/>
  <c r="EJ33" i="2"/>
  <c r="BF64" i="2"/>
  <c r="BF63" i="2"/>
  <c r="BX63" i="2" s="1"/>
  <c r="BX62" i="2"/>
  <c r="CJ62" i="2" s="1"/>
  <c r="EI62" i="2" s="1"/>
  <c r="GH62" i="2" s="1"/>
  <c r="DM64" i="2"/>
  <c r="CC59" i="2"/>
  <c r="CL59" i="2" s="1"/>
  <c r="EB57" i="2"/>
  <c r="CL57" i="2"/>
  <c r="CD63" i="2"/>
  <c r="AN63" i="2"/>
  <c r="FQ65" i="2"/>
  <c r="EE63" i="2"/>
  <c r="CD59" i="2"/>
  <c r="CM59" i="2" s="1"/>
  <c r="EC57" i="2"/>
  <c r="CM57" i="2"/>
  <c r="GB37" i="2"/>
  <c r="EC38" i="2"/>
  <c r="EL38" i="2" s="1"/>
  <c r="EL37" i="2"/>
  <c r="AJ59" i="2"/>
  <c r="CI57" i="2"/>
  <c r="GA49" i="2"/>
  <c r="GJ49" i="2" s="1"/>
  <c r="EK49" i="2"/>
  <c r="EA23" i="2"/>
  <c r="EJ23" i="2" s="1"/>
  <c r="FZ17" i="2"/>
  <c r="EJ17" i="2"/>
  <c r="FZ35" i="2"/>
  <c r="GI35" i="2" s="1"/>
  <c r="EJ35" i="2"/>
  <c r="GI20" i="2"/>
  <c r="V65" i="2"/>
  <c r="AE64" i="2"/>
  <c r="AN64" i="2" s="1"/>
  <c r="EB38" i="2"/>
  <c r="EK38" i="2" s="1"/>
  <c r="GA37" i="2"/>
  <c r="EK37" i="2"/>
  <c r="FZ53" i="2"/>
  <c r="GI53" i="2" s="1"/>
  <c r="EJ53" i="2"/>
  <c r="BS64" i="2"/>
  <c r="BD62" i="2"/>
  <c r="BV62" i="2" s="1"/>
  <c r="BE63" i="2"/>
  <c r="BD63" i="2" s="1"/>
  <c r="AO65" i="2"/>
  <c r="CB75" i="3" l="1"/>
  <c r="AL75" i="3"/>
  <c r="ET77" i="3"/>
  <c r="FU76" i="3"/>
  <c r="FU77" i="3" s="1"/>
  <c r="ES76" i="3"/>
  <c r="CB32" i="3"/>
  <c r="CK32" i="3" s="1"/>
  <c r="EA31" i="3"/>
  <c r="CK31" i="3"/>
  <c r="DP73" i="3"/>
  <c r="DY73" i="3" s="1"/>
  <c r="I77" i="3"/>
  <c r="AJ76" i="3"/>
  <c r="H76" i="3"/>
  <c r="GD70" i="3"/>
  <c r="GJ14" i="3"/>
  <c r="GI14" i="3" s="1"/>
  <c r="GC14" i="3"/>
  <c r="GC32" i="3" s="1"/>
  <c r="GD32" i="3"/>
  <c r="GB36" i="3"/>
  <c r="GK36" i="3" s="1"/>
  <c r="GK27" i="3"/>
  <c r="GI47" i="3"/>
  <c r="GE70" i="3"/>
  <c r="GK14" i="3"/>
  <c r="GE32" i="3"/>
  <c r="DU81" i="3"/>
  <c r="DU71" i="3"/>
  <c r="GA69" i="3"/>
  <c r="GJ41" i="3"/>
  <c r="CJ76" i="3"/>
  <c r="AK77" i="3"/>
  <c r="GD75" i="3"/>
  <c r="EL70" i="3"/>
  <c r="EF71" i="3"/>
  <c r="BP81" i="3"/>
  <c r="BY81" i="3" s="1"/>
  <c r="BY72" i="3"/>
  <c r="CB72" i="3"/>
  <c r="DV74" i="3"/>
  <c r="CT74" i="3"/>
  <c r="DU74" i="3" s="1"/>
  <c r="CU75" i="3"/>
  <c r="CU76" i="3" s="1"/>
  <c r="FZ33" i="3"/>
  <c r="GI24" i="3"/>
  <c r="CV76" i="3"/>
  <c r="GA35" i="3"/>
  <c r="GJ35" i="3" s="1"/>
  <c r="GJ26" i="3"/>
  <c r="FT81" i="3"/>
  <c r="FT71" i="3"/>
  <c r="BV75" i="3"/>
  <c r="EA71" i="3"/>
  <c r="EB71" i="3"/>
  <c r="EK71" i="3" s="1"/>
  <c r="EK69" i="3"/>
  <c r="CH81" i="3"/>
  <c r="CH71" i="3"/>
  <c r="AM75" i="3"/>
  <c r="AC76" i="3"/>
  <c r="FZ25" i="3"/>
  <c r="EA34" i="3"/>
  <c r="EJ34" i="3" s="1"/>
  <c r="EJ25" i="3"/>
  <c r="GA28" i="3"/>
  <c r="GJ28" i="3" s="1"/>
  <c r="EK28" i="3"/>
  <c r="EL12" i="3"/>
  <c r="GI26" i="3"/>
  <c r="EB13" i="3"/>
  <c r="EK13" i="3" s="1"/>
  <c r="EA12" i="3"/>
  <c r="EA13" i="3" s="1"/>
  <c r="EJ69" i="3"/>
  <c r="GA34" i="3"/>
  <c r="GJ34" i="3" s="1"/>
  <c r="GJ25" i="3"/>
  <c r="GC75" i="3"/>
  <c r="GD12" i="3"/>
  <c r="GA33" i="3"/>
  <c r="GJ33" i="3" s="1"/>
  <c r="GJ24" i="3"/>
  <c r="FZ28" i="3"/>
  <c r="GI28" i="3" s="1"/>
  <c r="EJ28" i="3"/>
  <c r="FU75" i="3"/>
  <c r="ES75" i="3"/>
  <c r="FT75" i="3" s="1"/>
  <c r="GB69" i="3"/>
  <c r="GK41" i="3"/>
  <c r="DH77" i="3"/>
  <c r="DQ76" i="3"/>
  <c r="BV81" i="3"/>
  <c r="BV71" i="3"/>
  <c r="AJ75" i="3"/>
  <c r="H75" i="3"/>
  <c r="AI75" i="3" s="1"/>
  <c r="CH75" i="3" s="1"/>
  <c r="CW78" i="3"/>
  <c r="CW81" i="3" s="1"/>
  <c r="DF79" i="3"/>
  <c r="EB35" i="3"/>
  <c r="EK35" i="3" s="1"/>
  <c r="AU77" i="3"/>
  <c r="BP32" i="3"/>
  <c r="BY32" i="3" s="1"/>
  <c r="BY31" i="3"/>
  <c r="AY76" i="3"/>
  <c r="FN32" i="3"/>
  <c r="FW32" i="3" s="1"/>
  <c r="FW31" i="3"/>
  <c r="FZ36" i="3"/>
  <c r="GI36" i="3" s="1"/>
  <c r="GI27" i="3"/>
  <c r="GI33" i="3"/>
  <c r="BW75" i="3"/>
  <c r="EC32" i="3"/>
  <c r="EL32" i="3" s="1"/>
  <c r="GB31" i="3"/>
  <c r="EL31" i="3"/>
  <c r="EB32" i="3"/>
  <c r="EK32" i="3" s="1"/>
  <c r="GA31" i="3"/>
  <c r="EK31" i="3"/>
  <c r="GE76" i="3"/>
  <c r="EF77" i="3"/>
  <c r="EL13" i="3"/>
  <c r="EJ71" i="3"/>
  <c r="BG74" i="3"/>
  <c r="BP74" i="3" s="1"/>
  <c r="BH75" i="3"/>
  <c r="BG75" i="3" s="1"/>
  <c r="BQ74" i="3"/>
  <c r="FL77" i="3"/>
  <c r="FK76" i="3"/>
  <c r="FK77" i="3" s="1"/>
  <c r="EK12" i="3"/>
  <c r="CE77" i="3"/>
  <c r="ED76" i="3"/>
  <c r="EC71" i="3"/>
  <c r="EL69" i="3"/>
  <c r="AI74" i="3"/>
  <c r="CH74" i="3" s="1"/>
  <c r="EG74" i="3" s="1"/>
  <c r="GF74" i="3" s="1"/>
  <c r="DO79" i="3"/>
  <c r="EA79" i="3" s="1"/>
  <c r="AO77" i="3"/>
  <c r="BN76" i="3"/>
  <c r="CK73" i="3"/>
  <c r="GC81" i="3"/>
  <c r="GA48" i="3"/>
  <c r="GJ48" i="3" s="1"/>
  <c r="GJ47" i="3"/>
  <c r="BP75" i="3"/>
  <c r="BY75" i="3" s="1"/>
  <c r="EE77" i="3"/>
  <c r="GD76" i="3"/>
  <c r="CL73" i="3"/>
  <c r="FZ29" i="3"/>
  <c r="GI29" i="3" s="1"/>
  <c r="EJ29" i="3"/>
  <c r="FP77" i="3"/>
  <c r="FY77" i="3" s="1"/>
  <c r="FY76" i="3"/>
  <c r="DG73" i="3"/>
  <c r="CW73" i="3"/>
  <c r="BZ72" i="3"/>
  <c r="CC72" i="3"/>
  <c r="GG47" i="3"/>
  <c r="GG48" i="3" s="1"/>
  <c r="EH48" i="3"/>
  <c r="EH69" i="3"/>
  <c r="EH71" i="3" s="1"/>
  <c r="CX72" i="3"/>
  <c r="CN72" i="3"/>
  <c r="CO74" i="3"/>
  <c r="GC74" i="3"/>
  <c r="CB78" i="3"/>
  <c r="CK78" i="3" s="1"/>
  <c r="CK79" i="3"/>
  <c r="FC77" i="3"/>
  <c r="FB76" i="3"/>
  <c r="FB77" i="3" s="1"/>
  <c r="EJ13" i="3"/>
  <c r="R77" i="3"/>
  <c r="Q76" i="3"/>
  <c r="Q77" i="3" s="1"/>
  <c r="CB71" i="3"/>
  <c r="CK71" i="3" s="1"/>
  <c r="CK69" i="3"/>
  <c r="GE12" i="3"/>
  <c r="AE77" i="3"/>
  <c r="AN77" i="3" s="1"/>
  <c r="CD76" i="3"/>
  <c r="AN76" i="3"/>
  <c r="GB48" i="3"/>
  <c r="GK48" i="3" s="1"/>
  <c r="GK47" i="3"/>
  <c r="EH74" i="3"/>
  <c r="GG74" i="3" s="1"/>
  <c r="DO32" i="3"/>
  <c r="DX32" i="3" s="1"/>
  <c r="DX31" i="3"/>
  <c r="AJ64" i="2"/>
  <c r="H64" i="2"/>
  <c r="I65" i="2"/>
  <c r="GB57" i="2"/>
  <c r="EC59" i="2"/>
  <c r="EL59" i="2" s="1"/>
  <c r="EL57" i="2"/>
  <c r="BH65" i="2"/>
  <c r="BG64" i="2"/>
  <c r="BG65" i="2" s="1"/>
  <c r="BR65" i="2"/>
  <c r="CA65" i="2" s="1"/>
  <c r="CA64" i="2"/>
  <c r="GC69" i="2"/>
  <c r="GC59" i="2"/>
  <c r="DV63" i="2"/>
  <c r="CT63" i="2"/>
  <c r="DU63" i="2" s="1"/>
  <c r="EH38" i="2"/>
  <c r="GG37" i="2"/>
  <c r="GG38" i="2" s="1"/>
  <c r="CN62" i="2"/>
  <c r="CO63" i="2"/>
  <c r="CJ59" i="2"/>
  <c r="EI57" i="2"/>
  <c r="BV63" i="2"/>
  <c r="L65" i="2"/>
  <c r="K64" i="2"/>
  <c r="AD64" i="2"/>
  <c r="FU63" i="2"/>
  <c r="ES63" i="2"/>
  <c r="FT63" i="2" s="1"/>
  <c r="CB66" i="2"/>
  <c r="CK66" i="2" s="1"/>
  <c r="CK67" i="2"/>
  <c r="FZ23" i="2"/>
  <c r="GI23" i="2" s="1"/>
  <c r="GI17" i="2"/>
  <c r="CI59" i="2"/>
  <c r="EH57" i="2"/>
  <c r="GD63" i="2"/>
  <c r="EB59" i="2"/>
  <c r="EK59" i="2" s="1"/>
  <c r="GA57" i="2"/>
  <c r="EK57" i="2"/>
  <c r="FP64" i="2"/>
  <c r="EC25" i="2"/>
  <c r="EL25" i="2" s="1"/>
  <c r="GB19" i="2"/>
  <c r="EL19" i="2"/>
  <c r="DG60" i="2"/>
  <c r="CW60" i="2"/>
  <c r="CX62" i="2"/>
  <c r="R65" i="2"/>
  <c r="Q64" i="2"/>
  <c r="Q65" i="2" s="1"/>
  <c r="BW63" i="2"/>
  <c r="AM63" i="2"/>
  <c r="BQ22" i="2"/>
  <c r="BZ22" i="2" s="1"/>
  <c r="BZ21" i="2"/>
  <c r="FZ37" i="2"/>
  <c r="EA38" i="2"/>
  <c r="EJ38" i="2" s="1"/>
  <c r="EJ37" i="2"/>
  <c r="BE64" i="2"/>
  <c r="GB38" i="2"/>
  <c r="GK38" i="2" s="1"/>
  <c r="GK37" i="2"/>
  <c r="CB21" i="2"/>
  <c r="AC22" i="2"/>
  <c r="AL22" i="2" s="1"/>
  <c r="AL21" i="2"/>
  <c r="AF65" i="2"/>
  <c r="CE64" i="2"/>
  <c r="GC62" i="2"/>
  <c r="AL63" i="2"/>
  <c r="AE65" i="2"/>
  <c r="AN65" i="2" s="1"/>
  <c r="CD64" i="2"/>
  <c r="BF65" i="2"/>
  <c r="BX64" i="2"/>
  <c r="BX65" i="2" s="1"/>
  <c r="CL62" i="2"/>
  <c r="GB22" i="2"/>
  <c r="GK22" i="2" s="1"/>
  <c r="GK21" i="2"/>
  <c r="GA23" i="2"/>
  <c r="GJ23" i="2" s="1"/>
  <c r="GJ17" i="2"/>
  <c r="AX22" i="2"/>
  <c r="BP21" i="2"/>
  <c r="H63" i="2"/>
  <c r="AI63" i="2" s="1"/>
  <c r="CH63" i="2" s="1"/>
  <c r="EG63" i="2" s="1"/>
  <c r="GF63" i="2" s="1"/>
  <c r="AJ63" i="2"/>
  <c r="CI63" i="2" s="1"/>
  <c r="EH63" i="2" s="1"/>
  <c r="GG63" i="2" s="1"/>
  <c r="CL60" i="2"/>
  <c r="CF65" i="2"/>
  <c r="EE64" i="2"/>
  <c r="AU65" i="2"/>
  <c r="FZ19" i="2"/>
  <c r="EA25" i="2"/>
  <c r="EJ25" i="2" s="1"/>
  <c r="EJ19" i="2"/>
  <c r="CB69" i="2"/>
  <c r="CK69" i="2" s="1"/>
  <c r="CB59" i="2"/>
  <c r="CK59" i="2" s="1"/>
  <c r="EA57" i="2"/>
  <c r="CK57" i="2"/>
  <c r="CB24" i="2"/>
  <c r="CK24" i="2" s="1"/>
  <c r="EA18" i="2"/>
  <c r="CK18" i="2"/>
  <c r="BY66" i="2"/>
  <c r="BP69" i="2"/>
  <c r="BY69" i="2" s="1"/>
  <c r="BS65" i="2"/>
  <c r="GA38" i="2"/>
  <c r="GJ38" i="2" s="1"/>
  <c r="GJ37" i="2"/>
  <c r="EC63" i="2"/>
  <c r="CM63" i="2"/>
  <c r="DM65" i="2"/>
  <c r="DL64" i="2"/>
  <c r="DL65" i="2" s="1"/>
  <c r="FC65" i="2"/>
  <c r="FB64" i="2"/>
  <c r="FB65" i="2" s="1"/>
  <c r="CK60" i="2"/>
  <c r="EC62" i="2"/>
  <c r="CM62" i="2"/>
  <c r="CU64" i="2"/>
  <c r="CG65" i="2"/>
  <c r="EF64" i="2"/>
  <c r="CM64" i="2"/>
  <c r="EB21" i="2"/>
  <c r="CC22" i="2"/>
  <c r="CL22" i="2" s="1"/>
  <c r="CL21" i="2"/>
  <c r="CW67" i="2"/>
  <c r="CN66" i="2"/>
  <c r="CN69" i="2" s="1"/>
  <c r="J65" i="2"/>
  <c r="AK64" i="2"/>
  <c r="EU65" i="2"/>
  <c r="FV64" i="2"/>
  <c r="FV65" i="2" s="1"/>
  <c r="CK62" i="2"/>
  <c r="FZ31" i="2"/>
  <c r="GI31" i="2" s="1"/>
  <c r="EJ31" i="2"/>
  <c r="GC63" i="2"/>
  <c r="CH62" i="2"/>
  <c r="EG62" i="2" s="1"/>
  <c r="GF62" i="2" s="1"/>
  <c r="AA65" i="2"/>
  <c r="Z64" i="2"/>
  <c r="Z65" i="2" s="1"/>
  <c r="ET64" i="2"/>
  <c r="EB24" i="2"/>
  <c r="EK24" i="2" s="1"/>
  <c r="GA18" i="2"/>
  <c r="EK18" i="2"/>
  <c r="AX63" i="2"/>
  <c r="BP63" i="2" s="1"/>
  <c r="BY63" i="2" s="1"/>
  <c r="AY64" i="2"/>
  <c r="BQ63" i="2"/>
  <c r="BZ63" i="2" s="1"/>
  <c r="CW61" i="2"/>
  <c r="DG61" i="2"/>
  <c r="CK61" i="2"/>
  <c r="BY74" i="3" l="1"/>
  <c r="CB74" i="3"/>
  <c r="EA78" i="3"/>
  <c r="EJ79" i="3"/>
  <c r="CU77" i="3"/>
  <c r="DV76" i="3"/>
  <c r="DV77" i="3" s="1"/>
  <c r="CT76" i="3"/>
  <c r="CD77" i="3"/>
  <c r="CM77" i="3" s="1"/>
  <c r="EC76" i="3"/>
  <c r="CM76" i="3"/>
  <c r="CN74" i="3"/>
  <c r="CO76" i="3"/>
  <c r="CO75" i="3"/>
  <c r="GE77" i="3"/>
  <c r="AY77" i="3"/>
  <c r="AX76" i="3"/>
  <c r="DQ77" i="3"/>
  <c r="DZ77" i="3" s="1"/>
  <c r="DZ76" i="3"/>
  <c r="GK70" i="3"/>
  <c r="GE71" i="3"/>
  <c r="H77" i="3"/>
  <c r="AI76" i="3"/>
  <c r="FT76" i="3"/>
  <c r="FT77" i="3" s="1"/>
  <c r="ES77" i="3"/>
  <c r="CK75" i="3"/>
  <c r="CB81" i="3"/>
  <c r="CK81" i="3" s="1"/>
  <c r="EB73" i="3"/>
  <c r="BN77" i="3"/>
  <c r="BM76" i="3"/>
  <c r="BW76" i="3"/>
  <c r="BW77" i="3" s="1"/>
  <c r="ED77" i="3"/>
  <c r="GC76" i="3"/>
  <c r="BH76" i="3"/>
  <c r="CI75" i="3"/>
  <c r="DW76" i="3"/>
  <c r="DW77" i="3" s="1"/>
  <c r="CV77" i="3"/>
  <c r="EL71" i="3"/>
  <c r="BQ75" i="3"/>
  <c r="AJ77" i="3"/>
  <c r="CI76" i="3"/>
  <c r="GE13" i="3"/>
  <c r="GK13" i="3" s="1"/>
  <c r="GK12" i="3"/>
  <c r="BZ74" i="3"/>
  <c r="CC74" i="3"/>
  <c r="GG69" i="3"/>
  <c r="GA32" i="3"/>
  <c r="GJ32" i="3" s="1"/>
  <c r="GJ31" i="3"/>
  <c r="EM79" i="3"/>
  <c r="DF78" i="3"/>
  <c r="DF81" i="3" s="1"/>
  <c r="GD13" i="3"/>
  <c r="GJ13" i="3" s="1"/>
  <c r="GC12" i="3"/>
  <c r="GC13" i="3" s="1"/>
  <c r="GI13" i="3" s="1"/>
  <c r="GJ12" i="3"/>
  <c r="GI12" i="3" s="1"/>
  <c r="FZ34" i="3"/>
  <c r="GI34" i="3" s="1"/>
  <c r="GI25" i="3"/>
  <c r="DV75" i="3"/>
  <c r="CT75" i="3"/>
  <c r="DU75" i="3" s="1"/>
  <c r="EG75" i="3" s="1"/>
  <c r="GF75" i="3" s="1"/>
  <c r="CK72" i="3"/>
  <c r="GA71" i="3"/>
  <c r="FZ69" i="3"/>
  <c r="GJ69" i="3"/>
  <c r="GK32" i="3"/>
  <c r="FZ31" i="3"/>
  <c r="EA32" i="3"/>
  <c r="EJ32" i="3" s="1"/>
  <c r="EJ31" i="3"/>
  <c r="DG72" i="3"/>
  <c r="CW72" i="3"/>
  <c r="CX74" i="3"/>
  <c r="CL72" i="3"/>
  <c r="EN73" i="3"/>
  <c r="DF73" i="3"/>
  <c r="DO73" i="3" s="1"/>
  <c r="GD77" i="3"/>
  <c r="EJ12" i="3"/>
  <c r="GB32" i="3"/>
  <c r="GK31" i="3"/>
  <c r="GB71" i="3"/>
  <c r="GK69" i="3"/>
  <c r="FZ35" i="3"/>
  <c r="GI35" i="3" s="1"/>
  <c r="AC77" i="3"/>
  <c r="AL77" i="3" s="1"/>
  <c r="AL76" i="3"/>
  <c r="EI76" i="3"/>
  <c r="CJ77" i="3"/>
  <c r="GC70" i="3"/>
  <c r="GJ70" i="3"/>
  <c r="GD71" i="3"/>
  <c r="GJ71" i="3" s="1"/>
  <c r="DO78" i="3"/>
  <c r="DX79" i="3"/>
  <c r="ET65" i="2"/>
  <c r="ES64" i="2"/>
  <c r="FU64" i="2"/>
  <c r="FU65" i="2" s="1"/>
  <c r="EF65" i="2"/>
  <c r="GE64" i="2"/>
  <c r="EL64" i="2"/>
  <c r="GB62" i="2"/>
  <c r="GK62" i="2" s="1"/>
  <c r="EL62" i="2"/>
  <c r="CD65" i="2"/>
  <c r="CM65" i="2" s="1"/>
  <c r="EC64" i="2"/>
  <c r="CB22" i="2"/>
  <c r="CK22" i="2" s="1"/>
  <c r="EA21" i="2"/>
  <c r="CK21" i="2"/>
  <c r="BE65" i="2"/>
  <c r="BD64" i="2"/>
  <c r="BW64" i="2"/>
  <c r="BW65" i="2" s="1"/>
  <c r="CC63" i="2"/>
  <c r="CW62" i="2"/>
  <c r="CX63" i="2"/>
  <c r="CW63" i="2" s="1"/>
  <c r="CN63" i="2"/>
  <c r="BP22" i="2"/>
  <c r="BY22" i="2" s="1"/>
  <c r="BY21" i="2"/>
  <c r="GB25" i="2"/>
  <c r="GK25" i="2" s="1"/>
  <c r="GK19" i="2"/>
  <c r="H65" i="2"/>
  <c r="AI64" i="2"/>
  <c r="AY65" i="2"/>
  <c r="AX64" i="2"/>
  <c r="BQ64" i="2"/>
  <c r="GA24" i="2"/>
  <c r="GJ24" i="2" s="1"/>
  <c r="GJ18" i="2"/>
  <c r="CW66" i="2"/>
  <c r="CW69" i="2" s="1"/>
  <c r="DF67" i="2"/>
  <c r="EB22" i="2"/>
  <c r="EK22" i="2" s="1"/>
  <c r="GA21" i="2"/>
  <c r="EK21" i="2"/>
  <c r="CU65" i="2"/>
  <c r="DV64" i="2"/>
  <c r="DV65" i="2" s="1"/>
  <c r="CT64" i="2"/>
  <c r="EA59" i="2"/>
  <c r="EJ59" i="2" s="1"/>
  <c r="FZ57" i="2"/>
  <c r="EJ57" i="2"/>
  <c r="EN60" i="2"/>
  <c r="DF60" i="2"/>
  <c r="DO60" i="2" s="1"/>
  <c r="DG62" i="2"/>
  <c r="DP60" i="2"/>
  <c r="GA59" i="2"/>
  <c r="GJ59" i="2" s="1"/>
  <c r="GJ57" i="2"/>
  <c r="AD65" i="2"/>
  <c r="AM65" i="2" s="1"/>
  <c r="AM64" i="2"/>
  <c r="EI59" i="2"/>
  <c r="GH57" i="2"/>
  <c r="GH59" i="2" s="1"/>
  <c r="AJ65" i="2"/>
  <c r="CI64" i="2"/>
  <c r="EN61" i="2"/>
  <c r="DF61" i="2"/>
  <c r="DO61" i="2" s="1"/>
  <c r="CJ64" i="2"/>
  <c r="AK65" i="2"/>
  <c r="DO67" i="2"/>
  <c r="GB63" i="2"/>
  <c r="GK63" i="2" s="1"/>
  <c r="EL63" i="2"/>
  <c r="EA24" i="2"/>
  <c r="EJ24" i="2" s="1"/>
  <c r="FZ18" i="2"/>
  <c r="EJ18" i="2"/>
  <c r="FZ25" i="2"/>
  <c r="GI25" i="2" s="1"/>
  <c r="GI19" i="2"/>
  <c r="EE65" i="2"/>
  <c r="GD64" i="2"/>
  <c r="CB63" i="2"/>
  <c r="CE65" i="2"/>
  <c r="ED64" i="2"/>
  <c r="FZ38" i="2"/>
  <c r="GI38" i="2" s="1"/>
  <c r="GI37" i="2"/>
  <c r="FP65" i="2"/>
  <c r="FY65" i="2" s="1"/>
  <c r="FY64" i="2"/>
  <c r="EH59" i="2"/>
  <c r="GG57" i="2"/>
  <c r="GG59" i="2" s="1"/>
  <c r="K65" i="2"/>
  <c r="AC64" i="2"/>
  <c r="CO64" i="2"/>
  <c r="GB59" i="2"/>
  <c r="GK59" i="2" s="1"/>
  <c r="GK57" i="2"/>
  <c r="DP61" i="2"/>
  <c r="DX73" i="3" l="1"/>
  <c r="EA73" i="3"/>
  <c r="GI70" i="3"/>
  <c r="GC71" i="3"/>
  <c r="EM73" i="3"/>
  <c r="EW73" i="3"/>
  <c r="FZ32" i="3"/>
  <c r="GI32" i="3" s="1"/>
  <c r="GI31" i="3"/>
  <c r="AI77" i="3"/>
  <c r="CH76" i="3"/>
  <c r="CN75" i="3"/>
  <c r="EJ78" i="3"/>
  <c r="EA81" i="3"/>
  <c r="EJ81" i="3" s="1"/>
  <c r="DX78" i="3"/>
  <c r="DO81" i="3"/>
  <c r="DX81" i="3" s="1"/>
  <c r="DF72" i="3"/>
  <c r="DO72" i="3" s="1"/>
  <c r="EN72" i="3"/>
  <c r="DG74" i="3"/>
  <c r="DP74" i="3" s="1"/>
  <c r="DP72" i="3"/>
  <c r="BZ75" i="3"/>
  <c r="CC75" i="3"/>
  <c r="EH75" i="3"/>
  <c r="GG75" i="3" s="1"/>
  <c r="EK73" i="3"/>
  <c r="CN76" i="3"/>
  <c r="CO77" i="3"/>
  <c r="GB76" i="3"/>
  <c r="EC77" i="3"/>
  <c r="EL77" i="3" s="1"/>
  <c r="EL76" i="3"/>
  <c r="EI77" i="3"/>
  <c r="GH76" i="3"/>
  <c r="GH77" i="3" s="1"/>
  <c r="GG71" i="3"/>
  <c r="GF69" i="3"/>
  <c r="CI77" i="3"/>
  <c r="EH76" i="3"/>
  <c r="BH77" i="3"/>
  <c r="BG76" i="3"/>
  <c r="BG77" i="3" s="1"/>
  <c r="BQ76" i="3"/>
  <c r="CK74" i="3"/>
  <c r="CW74" i="3"/>
  <c r="CX75" i="3"/>
  <c r="CW75" i="3" s="1"/>
  <c r="FZ71" i="3"/>
  <c r="GI69" i="3"/>
  <c r="EV79" i="3"/>
  <c r="EM78" i="3"/>
  <c r="EM81" i="3" s="1"/>
  <c r="CL74" i="3"/>
  <c r="GC77" i="3"/>
  <c r="BM77" i="3"/>
  <c r="BV76" i="3"/>
  <c r="BV77" i="3" s="1"/>
  <c r="GK71" i="3"/>
  <c r="AX77" i="3"/>
  <c r="BP76" i="3"/>
  <c r="CT77" i="3"/>
  <c r="DU76" i="3"/>
  <c r="DU77" i="3" s="1"/>
  <c r="DX61" i="2"/>
  <c r="EA61" i="2"/>
  <c r="DY61" i="2"/>
  <c r="EB61" i="2"/>
  <c r="CO65" i="2"/>
  <c r="CN64" i="2"/>
  <c r="CK63" i="2"/>
  <c r="DO66" i="2"/>
  <c r="DX67" i="2"/>
  <c r="EA67" i="2"/>
  <c r="EW61" i="2"/>
  <c r="EM61" i="2"/>
  <c r="AC65" i="2"/>
  <c r="AL65" i="2" s="1"/>
  <c r="AL64" i="2"/>
  <c r="CI65" i="2"/>
  <c r="EH64" i="2"/>
  <c r="DF62" i="2"/>
  <c r="DO62" i="2" s="1"/>
  <c r="DG63" i="2"/>
  <c r="DF63" i="2" s="1"/>
  <c r="DO63" i="2" s="1"/>
  <c r="FZ59" i="2"/>
  <c r="GI59" i="2" s="1"/>
  <c r="GI57" i="2"/>
  <c r="AI65" i="2"/>
  <c r="CL63" i="2"/>
  <c r="EC65" i="2"/>
  <c r="GB64" i="2"/>
  <c r="GB65" i="2" s="1"/>
  <c r="GD65" i="2"/>
  <c r="EM67" i="2"/>
  <c r="DF66" i="2"/>
  <c r="DF69" i="2" s="1"/>
  <c r="BQ65" i="2"/>
  <c r="BZ65" i="2" s="1"/>
  <c r="BZ64" i="2"/>
  <c r="EA22" i="2"/>
  <c r="EJ22" i="2" s="1"/>
  <c r="FZ21" i="2"/>
  <c r="EJ21" i="2"/>
  <c r="ES65" i="2"/>
  <c r="FT64" i="2"/>
  <c r="FT65" i="2" s="1"/>
  <c r="GC64" i="2"/>
  <c r="ED65" i="2"/>
  <c r="CJ65" i="2"/>
  <c r="EI64" i="2"/>
  <c r="DX60" i="2"/>
  <c r="EA60" i="2"/>
  <c r="FZ24" i="2"/>
  <c r="GI24" i="2" s="1"/>
  <c r="GI18" i="2"/>
  <c r="DP62" i="2"/>
  <c r="CC64" i="2"/>
  <c r="EM60" i="2"/>
  <c r="EW60" i="2"/>
  <c r="EN62" i="2"/>
  <c r="AX65" i="2"/>
  <c r="BP64" i="2"/>
  <c r="CB64" i="2" s="1"/>
  <c r="BD65" i="2"/>
  <c r="BV64" i="2"/>
  <c r="GE65" i="2"/>
  <c r="GK64" i="2"/>
  <c r="DY60" i="2"/>
  <c r="EB60" i="2"/>
  <c r="CT65" i="2"/>
  <c r="DU64" i="2"/>
  <c r="DU65" i="2" s="1"/>
  <c r="GA22" i="2"/>
  <c r="GJ22" i="2" s="1"/>
  <c r="GJ21" i="2"/>
  <c r="CX64" i="2"/>
  <c r="EL65" i="2"/>
  <c r="DX72" i="3" l="1"/>
  <c r="EA72" i="3"/>
  <c r="DY74" i="3"/>
  <c r="EB74" i="3"/>
  <c r="BQ77" i="3"/>
  <c r="BZ77" i="3" s="1"/>
  <c r="BZ76" i="3"/>
  <c r="CC76" i="3"/>
  <c r="CH77" i="3"/>
  <c r="EG76" i="3"/>
  <c r="EV73" i="3"/>
  <c r="FN73" i="3" s="1"/>
  <c r="FF73" i="3"/>
  <c r="FE73" i="3" s="1"/>
  <c r="FE79" i="3"/>
  <c r="EV78" i="3"/>
  <c r="EV81" i="3" s="1"/>
  <c r="GF81" i="3"/>
  <c r="GF71" i="3"/>
  <c r="CN77" i="3"/>
  <c r="DY72" i="3"/>
  <c r="EB72" i="3"/>
  <c r="BP77" i="3"/>
  <c r="BY77" i="3" s="1"/>
  <c r="BY76" i="3"/>
  <c r="CB76" i="3"/>
  <c r="DF74" i="3"/>
  <c r="DO74" i="3" s="1"/>
  <c r="DG75" i="3"/>
  <c r="DF75" i="3" s="1"/>
  <c r="DO75" i="3"/>
  <c r="EJ73" i="3"/>
  <c r="CX76" i="3"/>
  <c r="EH77" i="3"/>
  <c r="GG76" i="3"/>
  <c r="GG77" i="3" s="1"/>
  <c r="GB77" i="3"/>
  <c r="GK77" i="3" s="1"/>
  <c r="GK76" i="3"/>
  <c r="CL75" i="3"/>
  <c r="EM72" i="3"/>
  <c r="EW72" i="3"/>
  <c r="EN74" i="3"/>
  <c r="DP75" i="3"/>
  <c r="DY75" i="3" s="1"/>
  <c r="GI71" i="3"/>
  <c r="CB65" i="2"/>
  <c r="CK65" i="2" s="1"/>
  <c r="CK64" i="2"/>
  <c r="DX63" i="2"/>
  <c r="EA63" i="2"/>
  <c r="BV69" i="2"/>
  <c r="BV65" i="2"/>
  <c r="CC65" i="2"/>
  <c r="CL65" i="2" s="1"/>
  <c r="CL64" i="2"/>
  <c r="FZ22" i="2"/>
  <c r="GI22" i="2" s="1"/>
  <c r="GI21" i="2"/>
  <c r="DG64" i="2"/>
  <c r="EV60" i="2"/>
  <c r="FF60" i="2"/>
  <c r="EW62" i="2"/>
  <c r="DY62" i="2"/>
  <c r="EB62" i="2"/>
  <c r="EM66" i="2"/>
  <c r="EM69" i="2" s="1"/>
  <c r="EV67" i="2"/>
  <c r="CH64" i="2"/>
  <c r="EH65" i="2"/>
  <c r="GG64" i="2"/>
  <c r="GG65" i="2" s="1"/>
  <c r="EA66" i="2"/>
  <c r="EJ67" i="2"/>
  <c r="EK61" i="2"/>
  <c r="CX65" i="2"/>
  <c r="CW64" i="2"/>
  <c r="CW65" i="2" s="1"/>
  <c r="EJ60" i="2"/>
  <c r="CN65" i="2"/>
  <c r="BP65" i="2"/>
  <c r="BY65" i="2" s="1"/>
  <c r="BY64" i="2"/>
  <c r="DP63" i="2"/>
  <c r="GK65" i="2"/>
  <c r="FO60" i="2"/>
  <c r="FX60" i="2" s="1"/>
  <c r="GC65" i="2"/>
  <c r="DX62" i="2"/>
  <c r="EA62" i="2"/>
  <c r="DX66" i="2"/>
  <c r="DO69" i="2"/>
  <c r="DX69" i="2" s="1"/>
  <c r="DP64" i="2"/>
  <c r="EJ61" i="2"/>
  <c r="GA60" i="2"/>
  <c r="GJ60" i="2" s="1"/>
  <c r="EK60" i="2"/>
  <c r="EN64" i="2"/>
  <c r="EM62" i="2"/>
  <c r="EN63" i="2"/>
  <c r="EI65" i="2"/>
  <c r="GH64" i="2"/>
  <c r="GH65" i="2" s="1"/>
  <c r="EV61" i="2"/>
  <c r="FN61" i="2" s="1"/>
  <c r="FF61" i="2"/>
  <c r="FE61" i="2" s="1"/>
  <c r="DX74" i="3" l="1"/>
  <c r="EA74" i="3"/>
  <c r="FW73" i="3"/>
  <c r="FZ73" i="3"/>
  <c r="GI73" i="3" s="1"/>
  <c r="DX75" i="3"/>
  <c r="EA75" i="3"/>
  <c r="CB77" i="3"/>
  <c r="CK77" i="3" s="1"/>
  <c r="CK76" i="3"/>
  <c r="EK72" i="3"/>
  <c r="CC77" i="3"/>
  <c r="CL77" i="3" s="1"/>
  <c r="CL76" i="3"/>
  <c r="EN76" i="3"/>
  <c r="EM74" i="3"/>
  <c r="EN75" i="3"/>
  <c r="EB75" i="3"/>
  <c r="GF76" i="3"/>
  <c r="GF77" i="3" s="1"/>
  <c r="EG77" i="3"/>
  <c r="EJ72" i="3"/>
  <c r="FF72" i="3"/>
  <c r="EV72" i="3"/>
  <c r="EW74" i="3"/>
  <c r="CX77" i="3"/>
  <c r="CW76" i="3"/>
  <c r="FO73" i="3"/>
  <c r="DG76" i="3"/>
  <c r="DP76" i="3" s="1"/>
  <c r="FE78" i="3"/>
  <c r="FE81" i="3" s="1"/>
  <c r="FN79" i="3"/>
  <c r="EK74" i="3"/>
  <c r="FW61" i="2"/>
  <c r="FZ61" i="2"/>
  <c r="GI61" i="2" s="1"/>
  <c r="FN67" i="2"/>
  <c r="EM63" i="2"/>
  <c r="DP65" i="2"/>
  <c r="DY65" i="2" s="1"/>
  <c r="DY64" i="2"/>
  <c r="FE60" i="2"/>
  <c r="FN60" i="2" s="1"/>
  <c r="FF62" i="2"/>
  <c r="FO61" i="2"/>
  <c r="EG64" i="2"/>
  <c r="CH65" i="2"/>
  <c r="EK62" i="2"/>
  <c r="DY63" i="2"/>
  <c r="EB63" i="2"/>
  <c r="EJ66" i="2"/>
  <c r="EA69" i="2"/>
  <c r="EJ69" i="2" s="1"/>
  <c r="DG65" i="2"/>
  <c r="DF64" i="2"/>
  <c r="DF65" i="2" s="1"/>
  <c r="EB64" i="2"/>
  <c r="EJ63" i="2"/>
  <c r="EN65" i="2"/>
  <c r="EM64" i="2"/>
  <c r="EJ62" i="2"/>
  <c r="FE67" i="2"/>
  <c r="FE66" i="2" s="1"/>
  <c r="FE69" i="2" s="1"/>
  <c r="EV66" i="2"/>
  <c r="EV69" i="2" s="1"/>
  <c r="EW64" i="2"/>
  <c r="EV62" i="2"/>
  <c r="EW63" i="2"/>
  <c r="EV63" i="2" s="1"/>
  <c r="DP77" i="3" l="1"/>
  <c r="DY77" i="3" s="1"/>
  <c r="DY76" i="3"/>
  <c r="EB76" i="3"/>
  <c r="FE72" i="3"/>
  <c r="FN72" i="3" s="1"/>
  <c r="FF74" i="3"/>
  <c r="FO72" i="3"/>
  <c r="EK75" i="3"/>
  <c r="FN78" i="3"/>
  <c r="FW79" i="3"/>
  <c r="FZ79" i="3"/>
  <c r="EV74" i="3"/>
  <c r="EW75" i="3"/>
  <c r="EV75" i="3" s="1"/>
  <c r="EM75" i="3"/>
  <c r="EJ75" i="3"/>
  <c r="EJ74" i="3"/>
  <c r="DG77" i="3"/>
  <c r="DF76" i="3"/>
  <c r="DF77" i="3" s="1"/>
  <c r="FX73" i="3"/>
  <c r="GA73" i="3"/>
  <c r="GJ73" i="3" s="1"/>
  <c r="EN77" i="3"/>
  <c r="EM76" i="3"/>
  <c r="CW77" i="3"/>
  <c r="DO76" i="3"/>
  <c r="FN62" i="2"/>
  <c r="EB65" i="2"/>
  <c r="EK65" i="2" s="1"/>
  <c r="EK64" i="2"/>
  <c r="FW60" i="2"/>
  <c r="FZ60" i="2"/>
  <c r="GI60" i="2" s="1"/>
  <c r="DO64" i="2"/>
  <c r="EG65" i="2"/>
  <c r="GF64" i="2"/>
  <c r="GF65" i="2" s="1"/>
  <c r="FN66" i="2"/>
  <c r="FW67" i="2"/>
  <c r="FZ67" i="2"/>
  <c r="EW65" i="2"/>
  <c r="EV64" i="2"/>
  <c r="EV65" i="2" s="1"/>
  <c r="FX61" i="2"/>
  <c r="GA61" i="2"/>
  <c r="GJ61" i="2" s="1"/>
  <c r="EM65" i="2"/>
  <c r="EK63" i="2"/>
  <c r="FE62" i="2"/>
  <c r="FF63" i="2"/>
  <c r="FE63" i="2" s="1"/>
  <c r="FN63" i="2" s="1"/>
  <c r="FO62" i="2"/>
  <c r="FN74" i="3" l="1"/>
  <c r="DO77" i="3"/>
  <c r="DX77" i="3" s="1"/>
  <c r="DX76" i="3"/>
  <c r="EA76" i="3"/>
  <c r="FW78" i="3"/>
  <c r="FN81" i="3"/>
  <c r="FW81" i="3" s="1"/>
  <c r="FF76" i="3"/>
  <c r="FE74" i="3"/>
  <c r="FF75" i="3"/>
  <c r="FO74" i="3"/>
  <c r="EW76" i="3"/>
  <c r="FW72" i="3"/>
  <c r="FZ72" i="3"/>
  <c r="GI72" i="3" s="1"/>
  <c r="EM77" i="3"/>
  <c r="FZ78" i="3"/>
  <c r="GI79" i="3"/>
  <c r="EB77" i="3"/>
  <c r="EK77" i="3" s="1"/>
  <c r="EK76" i="3"/>
  <c r="FX72" i="3"/>
  <c r="GA72" i="3"/>
  <c r="GJ72" i="3" s="1"/>
  <c r="FW63" i="2"/>
  <c r="FZ63" i="2"/>
  <c r="GI63" i="2" s="1"/>
  <c r="DO65" i="2"/>
  <c r="DX65" i="2" s="1"/>
  <c r="DX64" i="2"/>
  <c r="EA64" i="2"/>
  <c r="FW66" i="2"/>
  <c r="FN69" i="2"/>
  <c r="FW69" i="2" s="1"/>
  <c r="FO63" i="2"/>
  <c r="FF64" i="2"/>
  <c r="FX62" i="2"/>
  <c r="GA62" i="2"/>
  <c r="GJ62" i="2" s="1"/>
  <c r="FZ66" i="2"/>
  <c r="GI67" i="2"/>
  <c r="FW62" i="2"/>
  <c r="FZ62" i="2"/>
  <c r="GI62" i="2" s="1"/>
  <c r="GI78" i="3" l="1"/>
  <c r="FZ81" i="3"/>
  <c r="GI81" i="3" s="1"/>
  <c r="FE75" i="3"/>
  <c r="FN75" i="3" s="1"/>
  <c r="FO75" i="3"/>
  <c r="FW74" i="3"/>
  <c r="FZ74" i="3"/>
  <c r="GI74" i="3" s="1"/>
  <c r="EV76" i="3"/>
  <c r="EW77" i="3"/>
  <c r="FO76" i="3"/>
  <c r="EA77" i="3"/>
  <c r="EJ77" i="3" s="1"/>
  <c r="EJ76" i="3"/>
  <c r="FE76" i="3"/>
  <c r="FE77" i="3" s="1"/>
  <c r="FF77" i="3"/>
  <c r="FX74" i="3"/>
  <c r="GA74" i="3"/>
  <c r="GJ74" i="3" s="1"/>
  <c r="FF65" i="2"/>
  <c r="FE64" i="2"/>
  <c r="FO64" i="2"/>
  <c r="EA65" i="2"/>
  <c r="EJ65" i="2" s="1"/>
  <c r="EJ64" i="2"/>
  <c r="GI66" i="2"/>
  <c r="FZ69" i="2"/>
  <c r="GI69" i="2" s="1"/>
  <c r="FX63" i="2"/>
  <c r="GA63" i="2"/>
  <c r="GJ63" i="2" s="1"/>
  <c r="FX75" i="3" l="1"/>
  <c r="GA75" i="3"/>
  <c r="GJ75" i="3" s="1"/>
  <c r="EV77" i="3"/>
  <c r="FN76" i="3"/>
  <c r="FW75" i="3"/>
  <c r="FZ75" i="3"/>
  <c r="GI75" i="3" s="1"/>
  <c r="FO77" i="3"/>
  <c r="FX77" i="3" s="1"/>
  <c r="FX76" i="3"/>
  <c r="GA76" i="3"/>
  <c r="FO65" i="2"/>
  <c r="FX65" i="2" s="1"/>
  <c r="FX64" i="2"/>
  <c r="GA64" i="2"/>
  <c r="FE65" i="2"/>
  <c r="FN64" i="2"/>
  <c r="FN77" i="3" l="1"/>
  <c r="FW77" i="3" s="1"/>
  <c r="FW76" i="3"/>
  <c r="FZ76" i="3"/>
  <c r="GA77" i="3"/>
  <c r="GJ77" i="3" s="1"/>
  <c r="GJ76" i="3"/>
  <c r="FN65" i="2"/>
  <c r="FW65" i="2" s="1"/>
  <c r="FW64" i="2"/>
  <c r="FZ64" i="2"/>
  <c r="GA65" i="2"/>
  <c r="GJ65" i="2" s="1"/>
  <c r="GJ64" i="2"/>
  <c r="FZ77" i="3" l="1"/>
  <c r="GI77" i="3" s="1"/>
  <c r="GI76" i="3"/>
  <c r="FZ65" i="2"/>
  <c r="GI65" i="2" s="1"/>
  <c r="GI64" i="2"/>
</calcChain>
</file>

<file path=xl/sharedStrings.xml><?xml version="1.0" encoding="utf-8"?>
<sst xmlns="http://schemas.openxmlformats.org/spreadsheetml/2006/main" count="1803" uniqueCount="118">
  <si>
    <t>ФАКТИЧЕСКИЕ ФИНАНСОВЫЕ ПОКАЗАТЕЛИ</t>
  </si>
  <si>
    <t>УСЛУГ ВОДООТВЕДЕНИЯ ЗА 2019 ГОД</t>
  </si>
  <si>
    <t>ОБЪЕМНЫЕ ПОКАЗАТЕЛИ СИСТЕМЫ ВОДООТВЕДЕНИЯ</t>
  </si>
  <si>
    <t>Показатели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</si>
  <si>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</si>
  <si>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</si>
  <si>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</si>
  <si>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</si>
  <si>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</si>
  <si>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</si>
  <si>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</si>
  <si>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</si>
  <si>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</si>
  <si>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</si>
  <si>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</si>
  <si>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</si>
  <si>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</si>
  <si>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</si>
  <si>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</si>
  <si>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</si>
  <si>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</si>
  <si>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</si>
  <si>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2019 ГОД</t>
  </si>
  <si>
    <t>ПЛАН</t>
  </si>
  <si>
    <t>ФАКТ</t>
  </si>
  <si>
    <t>ПРОШЛ.</t>
  </si>
  <si>
    <t>ОТКЛОНЕНИЕ, абс.</t>
  </si>
  <si>
    <t>ВСЕГО</t>
  </si>
  <si>
    <t>Стоки</t>
  </si>
  <si>
    <t>Очистка</t>
  </si>
  <si>
    <t>Очищено стоков всего</t>
  </si>
  <si>
    <t>Принято стоков, в том числе</t>
  </si>
  <si>
    <t>население</t>
  </si>
  <si>
    <t>в стадии очистки</t>
  </si>
  <si>
    <t>от прочих потребителей</t>
  </si>
  <si>
    <t>ДОХОДЫ С УЧЕТОМ УСТАНОВЛЕННЫХ ТАРИФОВ</t>
  </si>
  <si>
    <t>Население</t>
  </si>
  <si>
    <t>Возмещение убытков</t>
  </si>
  <si>
    <t>Неканализованный жилой фонд</t>
  </si>
  <si>
    <t>Прочие потребители</t>
  </si>
  <si>
    <t>Всего доходов, в том числе:</t>
  </si>
  <si>
    <t>Отпускной тариф, руб. куб.м.</t>
  </si>
  <si>
    <t>возмещение убытков</t>
  </si>
  <si>
    <t>прочие потребители</t>
  </si>
  <si>
    <t>ПЛАН ФИНАНСОВЫХ ЗАТРАТ</t>
  </si>
  <si>
    <t>Электроэнергия</t>
  </si>
  <si>
    <t>Амортизация</t>
  </si>
  <si>
    <t>Малоценное имущество до 40 тыс.руб.</t>
  </si>
  <si>
    <t>Материалы</t>
  </si>
  <si>
    <t>Ремонт и техобслуживание</t>
  </si>
  <si>
    <t>Затраты на оплату труда</t>
  </si>
  <si>
    <t>Страховые взносы</t>
  </si>
  <si>
    <t>то же в %</t>
  </si>
  <si>
    <t>Цеховые расходы всего, в том числе</t>
  </si>
  <si>
    <t>заработная плата цехового персонала</t>
  </si>
  <si>
    <t>отчисления на соцнужды</t>
  </si>
  <si>
    <t>ГСМ</t>
  </si>
  <si>
    <t>прочие</t>
  </si>
  <si>
    <t>Налоги и сборы всего, в том числе</t>
  </si>
  <si>
    <t>платежи за сброс загрязняющих веществ в пределах норматива</t>
  </si>
  <si>
    <t>транспортный налог</t>
  </si>
  <si>
    <t>налог на имущество</t>
  </si>
  <si>
    <t>Общеэксплуатационные расходы, в т. ч.</t>
  </si>
  <si>
    <t>заработная плата АУР</t>
  </si>
  <si>
    <t>страховые взносы</t>
  </si>
  <si>
    <t>электроэнергия</t>
  </si>
  <si>
    <t>природный газ</t>
  </si>
  <si>
    <t>амортизация</t>
  </si>
  <si>
    <t xml:space="preserve">прочие </t>
  </si>
  <si>
    <t>Выпадающие расходы прошлых периодов, в т.ч.</t>
  </si>
  <si>
    <t>Резерв (сбытовые расходы)</t>
  </si>
  <si>
    <t>Всего расходов</t>
  </si>
  <si>
    <t>Реализация, тыс. куб. м</t>
  </si>
  <si>
    <t>Себестоимость, руб.</t>
  </si>
  <si>
    <t>Корректировка НВВ, в том числе:</t>
  </si>
  <si>
    <t>Инвестиционная составляющая</t>
  </si>
  <si>
    <t>НВВ с учетом корректировки</t>
  </si>
  <si>
    <t>Прибыль</t>
  </si>
  <si>
    <t>НВВ Всего, тыс. руб.</t>
  </si>
  <si>
    <t>Тариф, в руб./куб. м</t>
  </si>
  <si>
    <t>ПРОЧИЕ РАССХОДЫ ВСЕГО, В Т.Ч.:</t>
  </si>
  <si>
    <t>Технологическое присоединение к централизованной системе водоотведения</t>
  </si>
  <si>
    <t>Прочая коммерческая деятельность</t>
  </si>
  <si>
    <t>Всего расходов (с учетом прочих расходов)</t>
  </si>
  <si>
    <t xml:space="preserve">ФАКТИЧЕСКИЕ ФИНАНСОВЫЕ ПОКАЗАТЕЛИ </t>
  </si>
  <si>
    <t>УСЛУГ ВОДОСНАБЖЕНИЯ ЗА 2019 ГОД</t>
  </si>
  <si>
    <t>ОБЪЕМНЫЕ ПОКАЗАТЕЛИ СИСТЕМЫ ВОДОСНАБЖЕНИЯ</t>
  </si>
  <si>
    <t>Вода</t>
  </si>
  <si>
    <t>Тех. Вода</t>
  </si>
  <si>
    <t xml:space="preserve">Поднято воды </t>
  </si>
  <si>
    <t>Расход на собств.нужды</t>
  </si>
  <si>
    <t>тоже в %</t>
  </si>
  <si>
    <t xml:space="preserve">Подано воды в сеть </t>
  </si>
  <si>
    <t>Потери воды</t>
  </si>
  <si>
    <t>% потерь к объему поданой  в сеть воды</t>
  </si>
  <si>
    <t>Реализация воды, в том числе:</t>
  </si>
  <si>
    <t>населению</t>
  </si>
  <si>
    <t>прочим потребителям</t>
  </si>
  <si>
    <t>для осуществления ГВС, в том числе:</t>
  </si>
  <si>
    <t>на нужды ГВС МП "ОК и ТС"</t>
  </si>
  <si>
    <t>на нужды ГВС ОАО "РЖД"</t>
  </si>
  <si>
    <t>Техническая вода</t>
  </si>
  <si>
    <t>Для осуществления ГВС, в том числе:</t>
  </si>
  <si>
    <t>техническая вода</t>
  </si>
  <si>
    <t>ФИНАНСОВЫЕ ЗАТРАТЫ</t>
  </si>
  <si>
    <t>Отчисления на соцнужды</t>
  </si>
  <si>
    <t>плата за водопользование (водный налог)</t>
  </si>
  <si>
    <t>плата за загрязн.окр.среды</t>
  </si>
  <si>
    <t>налог на имущество станции 3 подъема</t>
  </si>
  <si>
    <t>Выпад. расх. прошл. периодов, в т.ч.</t>
  </si>
  <si>
    <t>Технологическое присоединение к централизованной системе водоснабжения</t>
  </si>
  <si>
    <t>Ерофеевский А.В.</t>
  </si>
  <si>
    <t>Гавриленко О.В.</t>
  </si>
  <si>
    <t>Директор МП "Горводоканал"</t>
  </si>
  <si>
    <t>Горынцев А.Л.</t>
  </si>
  <si>
    <t>А.В. Ерофеевский</t>
  </si>
  <si>
    <t>Гл. Экономист МП "Горводоканал"</t>
  </si>
  <si>
    <t>А.Л. Горынцев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</si>
</sst>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/>
    <xf numFmtId="0" fontId="5" fillId="0" borderId="4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>
      <alignment horizontal="left"/>
    </xf>
    <xf numFmtId="164" fontId="7" fillId="0" borderId="4" xfId="1" applyNumberFormat="1" applyFont="1" applyFill="1" applyBorder="1" applyAlignment="1" applyProtection="1">
      <alignment vertical="center"/>
    </xf>
    <xf numFmtId="164" fontId="7" fillId="0" borderId="4" xfId="1" applyNumberFormat="1" applyFont="1" applyFill="1" applyBorder="1" applyAlignment="1">
      <alignment horizontal="right" wrapText="1"/>
    </xf>
    <xf numFmtId="164" fontId="4" fillId="0" borderId="4" xfId="1" applyNumberFormat="1" applyFont="1" applyFill="1" applyBorder="1" applyAlignment="1">
      <alignment horizontal="right" wrapText="1"/>
    </xf>
    <xf numFmtId="164" fontId="7" fillId="3" borderId="4" xfId="1" applyNumberFormat="1" applyFont="1" applyFill="1" applyBorder="1" applyAlignment="1" applyProtection="1">
      <alignment vertical="center"/>
    </xf>
    <xf numFmtId="164" fontId="7" fillId="3" borderId="4" xfId="1" applyNumberFormat="1" applyFont="1" applyFill="1" applyBorder="1" applyAlignment="1">
      <alignment vertical="center"/>
    </xf>
    <xf numFmtId="164" fontId="7" fillId="3" borderId="4" xfId="1" applyNumberFormat="1" applyFont="1" applyFill="1" applyBorder="1" applyAlignment="1">
      <alignment horizontal="right" wrapText="1"/>
    </xf>
    <xf numFmtId="0" fontId="4" fillId="0" borderId="4" xfId="1" applyFont="1" applyFill="1" applyBorder="1" applyAlignment="1">
      <alignment vertical="center" wrapText="1"/>
    </xf>
    <xf numFmtId="164" fontId="7" fillId="0" borderId="4" xfId="1" applyNumberFormat="1" applyFont="1" applyFill="1" applyBorder="1"/>
    <xf numFmtId="0" fontId="5" fillId="0" borderId="4" xfId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 applyProtection="1">
      <alignment vertical="center"/>
    </xf>
    <xf numFmtId="164" fontId="8" fillId="0" borderId="4" xfId="1" applyNumberFormat="1" applyFont="1" applyFill="1" applyBorder="1" applyAlignment="1">
      <alignment horizontal="right" wrapText="1"/>
    </xf>
    <xf numFmtId="164" fontId="5" fillId="0" borderId="4" xfId="1" applyNumberFormat="1" applyFont="1" applyFill="1" applyBorder="1" applyAlignment="1">
      <alignment horizontal="right" wrapText="1"/>
    </xf>
    <xf numFmtId="164" fontId="8" fillId="3" borderId="4" xfId="1" applyNumberFormat="1" applyFont="1" applyFill="1" applyBorder="1" applyAlignment="1" applyProtection="1">
      <alignment vertical="center"/>
    </xf>
    <xf numFmtId="164" fontId="8" fillId="3" borderId="4" xfId="1" applyNumberFormat="1" applyFont="1" applyFill="1" applyBorder="1" applyAlignment="1">
      <alignment vertical="center"/>
    </xf>
    <xf numFmtId="164" fontId="8" fillId="3" borderId="4" xfId="1" applyNumberFormat="1" applyFont="1" applyFill="1" applyBorder="1" applyAlignment="1">
      <alignment horizontal="right" wrapText="1"/>
    </xf>
    <xf numFmtId="0" fontId="4" fillId="2" borderId="1" xfId="1" applyFont="1" applyFill="1" applyBorder="1" applyAlignment="1">
      <alignment vertical="center"/>
    </xf>
    <xf numFmtId="4" fontId="5" fillId="2" borderId="2" xfId="1" applyNumberFormat="1" applyFont="1" applyFill="1" applyBorder="1" applyAlignment="1">
      <alignment horizontal="right" vertical="center"/>
    </xf>
    <xf numFmtId="4" fontId="5" fillId="2" borderId="2" xfId="1" applyNumberFormat="1" applyFont="1" applyFill="1" applyBorder="1"/>
    <xf numFmtId="4" fontId="1" fillId="2" borderId="2" xfId="1" applyNumberFormat="1" applyFill="1" applyBorder="1"/>
    <xf numFmtId="4" fontId="1" fillId="2" borderId="3" xfId="1" applyNumberFormat="1" applyFill="1" applyBorder="1"/>
    <xf numFmtId="4" fontId="8" fillId="0" borderId="4" xfId="1" applyNumberFormat="1" applyFont="1" applyFill="1" applyBorder="1" applyAlignment="1">
      <alignment horizontal="right" vertical="center"/>
    </xf>
    <xf numFmtId="4" fontId="5" fillId="0" borderId="4" xfId="1" applyNumberFormat="1" applyFont="1" applyFill="1" applyBorder="1" applyAlignment="1" applyProtection="1">
      <alignment horizontal="right" vertical="center"/>
      <protection locked="0"/>
    </xf>
    <xf numFmtId="4" fontId="8" fillId="3" borderId="4" xfId="1" applyNumberFormat="1" applyFont="1" applyFill="1" applyBorder="1"/>
    <xf numFmtId="2" fontId="8" fillId="3" borderId="4" xfId="1" applyNumberFormat="1" applyFont="1" applyFill="1" applyBorder="1" applyAlignment="1">
      <alignment horizontal="right" wrapText="1"/>
    </xf>
    <xf numFmtId="4" fontId="7" fillId="0" borderId="4" xfId="1" applyNumberFormat="1" applyFont="1" applyFill="1" applyBorder="1" applyAlignment="1">
      <alignment horizontal="right" vertical="center"/>
    </xf>
    <xf numFmtId="4" fontId="7" fillId="3" borderId="4" xfId="1" applyNumberFormat="1" applyFont="1" applyFill="1" applyBorder="1"/>
    <xf numFmtId="2" fontId="7" fillId="3" borderId="4" xfId="1" applyNumberFormat="1" applyFont="1" applyFill="1" applyBorder="1" applyAlignment="1">
      <alignment horizontal="right" wrapText="1"/>
    </xf>
    <xf numFmtId="4" fontId="7" fillId="0" borderId="4" xfId="1" applyNumberFormat="1" applyFont="1" applyFill="1" applyBorder="1" applyAlignment="1">
      <alignment vertical="center"/>
    </xf>
    <xf numFmtId="4" fontId="7" fillId="3" borderId="4" xfId="1" applyNumberFormat="1" applyFont="1" applyFill="1" applyBorder="1" applyAlignment="1">
      <alignment horizontal="right" vertical="center"/>
    </xf>
    <xf numFmtId="0" fontId="9" fillId="0" borderId="4" xfId="1" applyFont="1" applyBorder="1" applyAlignment="1">
      <alignment vertical="center" wrapText="1"/>
    </xf>
    <xf numFmtId="4" fontId="10" fillId="0" borderId="4" xfId="1" applyNumberFormat="1" applyFont="1" applyFill="1" applyBorder="1" applyAlignment="1">
      <alignment horizontal="right" vertical="center"/>
    </xf>
    <xf numFmtId="4" fontId="10" fillId="0" borderId="4" xfId="1" applyNumberFormat="1" applyFont="1" applyFill="1" applyBorder="1" applyAlignment="1">
      <alignment vertical="center"/>
    </xf>
    <xf numFmtId="4" fontId="10" fillId="3" borderId="4" xfId="1" applyNumberFormat="1" applyFont="1" applyFill="1" applyBorder="1" applyAlignment="1">
      <alignment horizontal="right" vertical="center"/>
    </xf>
    <xf numFmtId="2" fontId="10" fillId="3" borderId="4" xfId="1" applyNumberFormat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left"/>
    </xf>
    <xf numFmtId="4" fontId="1" fillId="2" borderId="2" xfId="1" applyNumberFormat="1" applyFill="1" applyBorder="1" applyAlignment="1">
      <alignment horizontal="left"/>
    </xf>
    <xf numFmtId="4" fontId="5" fillId="2" borderId="2" xfId="1" applyNumberFormat="1" applyFont="1" applyFill="1" applyBorder="1" applyAlignment="1">
      <alignment horizontal="left"/>
    </xf>
    <xf numFmtId="4" fontId="5" fillId="2" borderId="3" xfId="1" applyNumberFormat="1" applyFont="1" applyFill="1" applyBorder="1" applyAlignment="1">
      <alignment horizontal="left"/>
    </xf>
    <xf numFmtId="0" fontId="5" fillId="0" borderId="4" xfId="1" applyFont="1" applyBorder="1" applyAlignment="1">
      <alignment vertical="center" wrapText="1"/>
    </xf>
    <xf numFmtId="4" fontId="8" fillId="0" borderId="4" xfId="1" applyNumberFormat="1" applyFont="1" applyFill="1" applyBorder="1"/>
    <xf numFmtId="4" fontId="5" fillId="0" borderId="4" xfId="1" applyNumberFormat="1" applyFont="1" applyFill="1" applyBorder="1" applyProtection="1">
      <protection locked="0"/>
    </xf>
    <xf numFmtId="4" fontId="8" fillId="3" borderId="1" xfId="1" applyNumberFormat="1" applyFont="1" applyFill="1" applyBorder="1"/>
    <xf numFmtId="10" fontId="9" fillId="0" borderId="4" xfId="1" applyNumberFormat="1" applyFont="1" applyFill="1" applyBorder="1" applyAlignment="1">
      <alignment vertical="center" wrapText="1"/>
    </xf>
    <xf numFmtId="10" fontId="10" fillId="0" borderId="4" xfId="1" applyNumberFormat="1" applyFont="1" applyFill="1" applyBorder="1"/>
    <xf numFmtId="10" fontId="10" fillId="3" borderId="4" xfId="1" applyNumberFormat="1" applyFont="1" applyFill="1" applyBorder="1"/>
    <xf numFmtId="10" fontId="10" fillId="3" borderId="4" xfId="1" applyNumberFormat="1" applyFont="1" applyFill="1" applyBorder="1" applyAlignment="1">
      <alignment horizontal="right" wrapText="1"/>
    </xf>
    <xf numFmtId="0" fontId="5" fillId="0" borderId="4" xfId="1" applyFont="1" applyFill="1" applyBorder="1" applyAlignment="1">
      <alignment vertical="center"/>
    </xf>
    <xf numFmtId="4" fontId="8" fillId="0" borderId="4" xfId="1" applyNumberFormat="1" applyFont="1" applyFill="1" applyBorder="1" applyProtection="1">
      <protection locked="0"/>
    </xf>
    <xf numFmtId="0" fontId="9" fillId="0" borderId="4" xfId="1" applyFont="1" applyFill="1" applyBorder="1" applyAlignment="1">
      <alignment vertical="center"/>
    </xf>
    <xf numFmtId="4" fontId="10" fillId="0" borderId="4" xfId="1" applyNumberFormat="1" applyFont="1" applyFill="1" applyBorder="1"/>
    <xf numFmtId="4" fontId="9" fillId="0" borderId="4" xfId="1" applyNumberFormat="1" applyFont="1" applyFill="1" applyBorder="1" applyProtection="1">
      <protection locked="0"/>
    </xf>
    <xf numFmtId="4" fontId="10" fillId="3" borderId="4" xfId="1" applyNumberFormat="1" applyFont="1" applyFill="1" applyBorder="1"/>
    <xf numFmtId="4" fontId="10" fillId="3" borderId="1" xfId="1" applyNumberFormat="1" applyFont="1" applyFill="1" applyBorder="1"/>
    <xf numFmtId="0" fontId="9" fillId="0" borderId="4" xfId="1" applyFont="1" applyFill="1" applyBorder="1" applyAlignment="1">
      <alignment vertical="center" wrapText="1"/>
    </xf>
    <xf numFmtId="4" fontId="9" fillId="0" borderId="4" xfId="1" applyNumberFormat="1" applyFont="1" applyFill="1" applyBorder="1" applyAlignment="1" applyProtection="1">
      <alignment vertical="center"/>
      <protection locked="0"/>
    </xf>
    <xf numFmtId="4" fontId="10" fillId="3" borderId="4" xfId="1" applyNumberFormat="1" applyFont="1" applyFill="1" applyBorder="1" applyAlignment="1">
      <alignment vertical="center"/>
    </xf>
    <xf numFmtId="2" fontId="10" fillId="3" borderId="4" xfId="1" applyNumberFormat="1" applyFont="1" applyFill="1" applyBorder="1" applyAlignment="1">
      <alignment horizontal="right" vertical="center" wrapText="1"/>
    </xf>
    <xf numFmtId="4" fontId="10" fillId="3" borderId="1" xfId="1" applyNumberFormat="1" applyFont="1" applyFill="1" applyBorder="1" applyAlignment="1">
      <alignment vertical="center"/>
    </xf>
    <xf numFmtId="4" fontId="7" fillId="0" borderId="4" xfId="1" applyNumberFormat="1" applyFont="1" applyFill="1" applyBorder="1"/>
    <xf numFmtId="4" fontId="7" fillId="3" borderId="1" xfId="1" applyNumberFormat="1" applyFont="1" applyFill="1" applyBorder="1"/>
    <xf numFmtId="0" fontId="4" fillId="0" borderId="4" xfId="1" applyFont="1" applyFill="1" applyBorder="1" applyAlignment="1">
      <alignment vertical="center"/>
    </xf>
    <xf numFmtId="4" fontId="7" fillId="3" borderId="4" xfId="1" applyNumberFormat="1" applyFont="1" applyFill="1" applyBorder="1" applyAlignment="1">
      <alignment vertical="center"/>
    </xf>
    <xf numFmtId="4" fontId="8" fillId="3" borderId="4" xfId="1" applyNumberFormat="1" applyFont="1" applyFill="1" applyBorder="1" applyAlignment="1">
      <alignment horizontal="right" wrapText="1"/>
    </xf>
    <xf numFmtId="4" fontId="8" fillId="3" borderId="4" xfId="1" applyNumberFormat="1" applyFont="1" applyFill="1" applyBorder="1" applyAlignment="1">
      <alignment vertical="center"/>
    </xf>
    <xf numFmtId="4" fontId="7" fillId="3" borderId="4" xfId="1" applyNumberFormat="1" applyFont="1" applyFill="1" applyBorder="1" applyAlignment="1">
      <alignment horizontal="right" wrapText="1"/>
    </xf>
    <xf numFmtId="4" fontId="10" fillId="3" borderId="4" xfId="1" applyNumberFormat="1" applyFont="1" applyFill="1" applyBorder="1" applyAlignment="1">
      <alignment horizontal="right" wrapText="1"/>
    </xf>
    <xf numFmtId="4" fontId="11" fillId="3" borderId="4" xfId="1" applyNumberFormat="1" applyFont="1" applyFill="1" applyBorder="1" applyAlignment="1">
      <alignment vertical="center"/>
    </xf>
    <xf numFmtId="0" fontId="4" fillId="0" borderId="4" xfId="1" applyFont="1" applyFill="1" applyBorder="1" applyAlignment="1" applyProtection="1">
      <alignment vertical="center"/>
    </xf>
    <xf numFmtId="0" fontId="1" fillId="0" borderId="0" xfId="1" applyFill="1"/>
    <xf numFmtId="4" fontId="1" fillId="0" borderId="0" xfId="1" applyNumberFormat="1" applyFill="1" applyBorder="1"/>
    <xf numFmtId="4" fontId="1" fillId="0" borderId="0" xfId="1" applyNumberFormat="1" applyFill="1"/>
    <xf numFmtId="4" fontId="5" fillId="0" borderId="0" xfId="1" applyNumberFormat="1" applyFont="1" applyFill="1"/>
    <xf numFmtId="4" fontId="1" fillId="0" borderId="0" xfId="1" applyNumberFormat="1"/>
    <xf numFmtId="4" fontId="5" fillId="0" borderId="0" xfId="1" applyNumberFormat="1" applyFont="1"/>
    <xf numFmtId="0" fontId="5" fillId="0" borderId="0" xfId="1" applyFont="1"/>
    <xf numFmtId="0" fontId="2" fillId="0" borderId="0" xfId="1" applyFont="1"/>
    <xf numFmtId="0" fontId="1" fillId="0" borderId="0" xfId="1" applyFont="1"/>
    <xf numFmtId="0" fontId="1" fillId="0" borderId="0" xfId="1" applyFont="1" applyFill="1"/>
    <xf numFmtId="0" fontId="1" fillId="2" borderId="2" xfId="1" applyFont="1" applyFill="1" applyBorder="1"/>
    <xf numFmtId="0" fontId="1" fillId="2" borderId="3" xfId="1" applyFont="1" applyFill="1" applyBorder="1"/>
    <xf numFmtId="164" fontId="7" fillId="0" borderId="4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 applyProtection="1">
      <alignment vertical="center"/>
      <protection locked="0"/>
    </xf>
    <xf numFmtId="164" fontId="8" fillId="0" borderId="4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 applyProtection="1">
      <alignment vertical="center"/>
      <protection locked="0"/>
    </xf>
    <xf numFmtId="10" fontId="10" fillId="0" borderId="4" xfId="1" applyNumberFormat="1" applyFont="1" applyFill="1" applyBorder="1" applyAlignment="1" applyProtection="1">
      <alignment vertical="center"/>
    </xf>
    <xf numFmtId="10" fontId="10" fillId="3" borderId="4" xfId="1" applyNumberFormat="1" applyFont="1" applyFill="1" applyBorder="1" applyAlignment="1" applyProtection="1">
      <alignment vertical="center"/>
    </xf>
    <xf numFmtId="10" fontId="10" fillId="3" borderId="4" xfId="1" applyNumberFormat="1" applyFont="1" applyFill="1" applyBorder="1" applyAlignment="1">
      <alignment vertical="center"/>
    </xf>
    <xf numFmtId="164" fontId="10" fillId="0" borderId="4" xfId="1" applyNumberFormat="1" applyFont="1" applyFill="1" applyBorder="1" applyAlignment="1" applyProtection="1">
      <alignment vertical="center"/>
    </xf>
    <xf numFmtId="164" fontId="10" fillId="0" borderId="4" xfId="1" applyNumberFormat="1" applyFont="1" applyFill="1" applyBorder="1" applyAlignment="1">
      <alignment vertical="center"/>
    </xf>
    <xf numFmtId="164" fontId="9" fillId="0" borderId="4" xfId="1" applyNumberFormat="1" applyFont="1" applyFill="1" applyBorder="1" applyAlignment="1" applyProtection="1">
      <alignment vertical="center"/>
      <protection locked="0"/>
    </xf>
    <xf numFmtId="164" fontId="10" fillId="3" borderId="4" xfId="1" applyNumberFormat="1" applyFont="1" applyFill="1" applyBorder="1" applyAlignment="1" applyProtection="1">
      <alignment vertical="center"/>
    </xf>
    <xf numFmtId="164" fontId="10" fillId="3" borderId="4" xfId="1" applyNumberFormat="1" applyFont="1" applyFill="1" applyBorder="1" applyAlignment="1">
      <alignment vertical="center"/>
    </xf>
    <xf numFmtId="164" fontId="10" fillId="3" borderId="4" xfId="1" applyNumberFormat="1" applyFont="1" applyFill="1" applyBorder="1" applyAlignment="1">
      <alignment horizontal="right" wrapText="1"/>
    </xf>
    <xf numFmtId="164" fontId="10" fillId="3" borderId="8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 applyProtection="1">
      <alignment vertical="center"/>
    </xf>
    <xf numFmtId="4" fontId="8" fillId="0" borderId="4" xfId="1" applyNumberFormat="1" applyFont="1" applyFill="1" applyBorder="1" applyAlignment="1">
      <alignment vertical="center"/>
    </xf>
    <xf numFmtId="4" fontId="5" fillId="0" borderId="4" xfId="1" applyNumberFormat="1" applyFont="1" applyFill="1" applyBorder="1" applyAlignment="1">
      <alignment vertical="center"/>
    </xf>
    <xf numFmtId="4" fontId="5" fillId="0" borderId="4" xfId="1" applyNumberFormat="1" applyFont="1" applyFill="1" applyBorder="1" applyAlignment="1" applyProtection="1">
      <alignment vertical="center"/>
      <protection locked="0"/>
    </xf>
    <xf numFmtId="164" fontId="5" fillId="0" borderId="4" xfId="1" applyNumberFormat="1" applyFont="1" applyFill="1" applyBorder="1" applyAlignment="1">
      <alignment vertical="center"/>
    </xf>
    <xf numFmtId="4" fontId="10" fillId="0" borderId="4" xfId="1" applyNumberFormat="1" applyFont="1" applyFill="1" applyBorder="1" applyAlignment="1" applyProtection="1">
      <alignment vertical="center"/>
    </xf>
    <xf numFmtId="4" fontId="9" fillId="0" borderId="4" xfId="1" applyNumberFormat="1" applyFont="1" applyFill="1" applyBorder="1" applyAlignment="1">
      <alignment vertical="center"/>
    </xf>
    <xf numFmtId="164" fontId="9" fillId="0" borderId="4" xfId="1" applyNumberFormat="1" applyFont="1" applyFill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4" fontId="7" fillId="0" borderId="4" xfId="1" applyNumberFormat="1" applyFont="1" applyFill="1" applyBorder="1" applyAlignment="1" applyProtection="1">
      <alignment vertical="center"/>
    </xf>
    <xf numFmtId="0" fontId="9" fillId="0" borderId="1" xfId="1" applyFont="1" applyBorder="1" applyAlignment="1">
      <alignment vertical="center" wrapText="1"/>
    </xf>
    <xf numFmtId="2" fontId="10" fillId="3" borderId="4" xfId="1" applyNumberFormat="1" applyFont="1" applyFill="1" applyBorder="1"/>
    <xf numFmtId="4" fontId="11" fillId="3" borderId="4" xfId="1" applyNumberFormat="1" applyFont="1" applyFill="1" applyBorder="1" applyAlignment="1">
      <alignment horizontal="right" wrapText="1"/>
    </xf>
    <xf numFmtId="0" fontId="1" fillId="2" borderId="2" xfId="1" applyFont="1" applyFill="1" applyBorder="1" applyAlignment="1">
      <alignment horizontal="left"/>
    </xf>
    <xf numFmtId="164" fontId="1" fillId="2" borderId="2" xfId="1" applyNumberFormat="1" applyFont="1" applyFill="1" applyBorder="1" applyAlignment="1">
      <alignment horizontal="left"/>
    </xf>
    <xf numFmtId="164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>
      <alignment vertical="center"/>
    </xf>
    <xf numFmtId="164" fontId="8" fillId="0" borderId="4" xfId="1" applyNumberFormat="1" applyFont="1" applyFill="1" applyBorder="1"/>
    <xf numFmtId="164" fontId="5" fillId="0" borderId="4" xfId="1" applyNumberFormat="1" applyFont="1" applyFill="1" applyBorder="1" applyProtection="1">
      <protection locked="0"/>
    </xf>
    <xf numFmtId="0" fontId="9" fillId="0" borderId="4" xfId="1" applyFont="1" applyBorder="1" applyAlignment="1">
      <alignment vertical="center"/>
    </xf>
    <xf numFmtId="164" fontId="10" fillId="0" borderId="4" xfId="1" applyNumberFormat="1" applyFont="1" applyFill="1" applyBorder="1"/>
    <xf numFmtId="2" fontId="8" fillId="0" borderId="4" xfId="1" applyNumberFormat="1" applyFont="1" applyFill="1" applyBorder="1" applyProtection="1">
      <protection locked="0"/>
    </xf>
    <xf numFmtId="164" fontId="8" fillId="0" borderId="4" xfId="1" applyNumberFormat="1" applyFont="1" applyFill="1" applyBorder="1" applyProtection="1">
      <protection locked="0"/>
    </xf>
    <xf numFmtId="2" fontId="8" fillId="3" borderId="4" xfId="1" applyNumberFormat="1" applyFont="1" applyFill="1" applyBorder="1" applyAlignment="1">
      <alignment vertical="center"/>
    </xf>
    <xf numFmtId="2" fontId="9" fillId="0" borderId="4" xfId="1" applyNumberFormat="1" applyFont="1" applyFill="1" applyBorder="1" applyProtection="1">
      <protection locked="0"/>
    </xf>
    <xf numFmtId="164" fontId="9" fillId="0" borderId="4" xfId="1" applyNumberFormat="1" applyFont="1" applyFill="1" applyBorder="1" applyProtection="1">
      <protection locked="0"/>
    </xf>
    <xf numFmtId="2" fontId="10" fillId="3" borderId="4" xfId="1" applyNumberFormat="1" applyFont="1" applyFill="1" applyBorder="1" applyAlignment="1">
      <alignment vertical="center"/>
    </xf>
    <xf numFmtId="0" fontId="9" fillId="0" borderId="4" xfId="1" applyFont="1" applyBorder="1" applyAlignment="1" applyProtection="1">
      <alignment vertical="center"/>
    </xf>
    <xf numFmtId="2" fontId="5" fillId="0" borderId="4" xfId="1" applyNumberFormat="1" applyFont="1" applyFill="1" applyBorder="1" applyProtection="1">
      <protection locked="0"/>
    </xf>
    <xf numFmtId="0" fontId="4" fillId="0" borderId="4" xfId="1" applyFont="1" applyBorder="1" applyAlignment="1">
      <alignment vertical="center"/>
    </xf>
    <xf numFmtId="2" fontId="7" fillId="0" borderId="4" xfId="1" applyNumberFormat="1" applyFont="1" applyFill="1" applyBorder="1"/>
    <xf numFmtId="164" fontId="7" fillId="3" borderId="4" xfId="1" applyNumberFormat="1" applyFont="1" applyFill="1" applyBorder="1"/>
    <xf numFmtId="2" fontId="7" fillId="3" borderId="4" xfId="1" applyNumberFormat="1" applyFont="1" applyFill="1" applyBorder="1"/>
    <xf numFmtId="2" fontId="7" fillId="3" borderId="4" xfId="1" applyNumberFormat="1" applyFont="1" applyFill="1" applyBorder="1" applyAlignment="1">
      <alignment vertical="center"/>
    </xf>
    <xf numFmtId="0" fontId="5" fillId="0" borderId="0" xfId="1" applyFont="1" applyFill="1"/>
    <xf numFmtId="2" fontId="10" fillId="0" borderId="4" xfId="1" applyNumberFormat="1" applyFont="1" applyFill="1" applyBorder="1"/>
    <xf numFmtId="164" fontId="11" fillId="3" borderId="4" xfId="1" applyNumberFormat="1" applyFont="1" applyFill="1" applyBorder="1" applyAlignment="1">
      <alignment vertical="center"/>
    </xf>
    <xf numFmtId="2" fontId="11" fillId="3" borderId="4" xfId="1" applyNumberFormat="1" applyFont="1" applyFill="1" applyBorder="1" applyAlignment="1">
      <alignment vertical="center"/>
    </xf>
    <xf numFmtId="165" fontId="7" fillId="0" borderId="4" xfId="1" applyNumberFormat="1" applyFont="1" applyFill="1" applyBorder="1"/>
    <xf numFmtId="0" fontId="12" fillId="0" borderId="0" xfId="1" applyFont="1"/>
    <xf numFmtId="0" fontId="13" fillId="0" borderId="0" xfId="1" applyFont="1"/>
    <xf numFmtId="4" fontId="7" fillId="3" borderId="1" xfId="1" applyNumberFormat="1" applyFont="1" applyFill="1" applyBorder="1" applyAlignment="1">
      <alignment horizontal="center"/>
    </xf>
    <xf numFmtId="4" fontId="7" fillId="3" borderId="2" xfId="1" applyNumberFormat="1" applyFont="1" applyFill="1" applyBorder="1" applyAlignment="1">
      <alignment horizontal="center"/>
    </xf>
    <xf numFmtId="4" fontId="7" fillId="3" borderId="3" xfId="1" applyNumberFormat="1" applyFont="1" applyFill="1" applyBorder="1" applyAlignment="1">
      <alignment horizontal="center"/>
    </xf>
    <xf numFmtId="2" fontId="11" fillId="3" borderId="1" xfId="1" applyNumberFormat="1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center"/>
    </xf>
    <xf numFmtId="2" fontId="11" fillId="3" borderId="3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" fontId="7" fillId="0" borderId="3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2" fontId="10" fillId="3" borderId="2" xfId="1" applyNumberFormat="1" applyFont="1" applyFill="1" applyBorder="1" applyAlignment="1">
      <alignment horizontal="center" vertical="center"/>
    </xf>
    <xf numFmtId="2" fontId="10" fillId="3" borderId="3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>
      <alignment horizontal="center" vertical="center"/>
    </xf>
    <xf numFmtId="4" fontId="7" fillId="3" borderId="3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/>
    </xf>
    <xf numFmtId="4" fontId="10" fillId="3" borderId="2" xfId="1" applyNumberFormat="1" applyFont="1" applyFill="1" applyBorder="1" applyAlignment="1">
      <alignment horizontal="center" vertical="center"/>
    </xf>
    <xf numFmtId="4" fontId="10" fillId="3" borderId="3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1" fillId="0" borderId="2" xfId="1" applyBorder="1" applyAlignment="1"/>
    <xf numFmtId="0" fontId="1" fillId="0" borderId="3" xfId="1" applyBorder="1" applyAlignment="1"/>
    <xf numFmtId="0" fontId="5" fillId="0" borderId="0" xfId="1" applyFont="1"/>
    <xf numFmtId="0" fontId="12" fillId="0" borderId="0" xfId="1" applyFont="1"/>
    <xf numFmtId="0" fontId="5" fillId="0" borderId="0" xfId="1" applyFont="1" applyFill="1"/>
    <xf numFmtId="0" fontId="5" fillId="0" borderId="0" xfId="1" applyFont="1"/>
    <xf numFmtId="0" fontId="5" fillId="0" borderId="0" xfId="1" applyFont="1"/>
    <xf numFmtId="0" fontId="1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5;&#1086;%20&#1079;&#1072;&#1087;&#1088;&#1086;&#1089;&#1072;&#1084;%20&#1040;&#1075;&#1077;&#1085;&#1089;&#1090;&#1074;&#1072;%202011\&#1058;&#1072;&#1088;&#1080;&#1092;&#1099;-2009%20&#1085;&#1072;%20&#1089;&#1086;&#1075;&#1083;.%20&#1087;&#1088;&#1086;&#1075;&#1088;\&#1058;&#1072;&#1085;&#1103;\91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2%20%20&#1091;&#1090;&#1074;.%20&#1040;&#1075;\&#1050;&#1074;&#1072;&#1088;&#1090;&#1072;&#1083;&#1100;&#1085;&#1099;&#1077;%20&#1089;&#1084;&#1077;&#1090;&#1099;\&#1058;&#1072;&#1085;&#1103;\91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5;&#1086;%20&#1079;&#1072;&#1087;&#1088;&#1086;&#1089;&#1072;&#1084;%20&#1040;&#1075;&#1077;&#1085;&#1089;&#1090;&#1074;&#1072;%202011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4;&#1090;&#1095;&#1077;&#1090;%20&#1086;%20&#1092;&#1072;&#1082;&#1090;&#1080;&#1095;&#1077;&#1089;&#1082;&#1086;&#1081;%20&#1089;&#1077;&#1073;&#1077;&#1089;&#1090;&#1086;&#1080;&#1084;&#1086;&#1089;&#1090;&#1080;%20(&#1074;&#1086;&#1076;&#1072;,%20&#1089;&#1090;&#1086;&#1082;&#1080;)%20&#1079;&#1072;%201%20&#1082;&#1074;&#1072;&#1088;&#1090;&#1072;&#1083;%202019%20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O\Desktop\&#1069;&#1082;&#1086;&#1085;&#1086;&#1084;&#1080;&#1089;&#1090;\&#1044;&#1086;&#1082;&#1091;&#1084;&#1077;&#1085;&#1090;&#1099;%202019%20&#1075;&#1086;&#1076;\&#1060;&#1061;&#1044;\&#1055;&#1051;&#1040;&#1053;,%20&#1060;&#1040;&#1050;&#1058;,%20&#1060;&#1061;&#1044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Temp\XPgrpwise\OSK_budg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4;&#1090;&#1095;&#1077;&#1090;%20&#1087;&#1086;%20&#1089;&#1077;&#1073;&#1077;&#1089;&#1090;&#1086;&#1080;&#1084;&#1086;&#1089;&#1090;&#1080;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4;&#1090;&#1095;&#1077;&#1090;%20&#1087;&#1086;%20&#1055;&#1055;%2015.03.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Documents%20and%20Settings\EIAS_user\&#1056;&#1072;&#1073;&#1086;&#1095;&#1080;&#1081;%20&#1089;&#1090;&#1086;&#1083;\JKH.OPEN.INFO.HVS2(v2.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58;&#1044;&#1045;&#1051;%20&#1056;&#1043;&#1054;%20&#1080;%20&#1050;&#1050;\1%20&#1064;&#1040;&#1041;&#1051;&#1054;&#1053;&#1067;%20&#1045;&#1048;&#1040;&#1057;\1.5%20&#1064;&#1040;&#1041;&#1051;&#1054;&#1053;&#1067;%20&#1053;&#1040;%202017%20&#1043;&#1054;&#1044;\&#1060;&#1040;&#1050;&#1058;%202016%20&#1075;&#1086;&#1076;&#1072;\&#1040;&#1090;&#1086;&#1084;&#1072;&#1088;&#1085;&#1080;&#1082;&#1080;%20&#1074;&#1086;&#1076;&#1072;\&#1040;%20&#1050;&#1086;&#1090;&#1083;&#1072;&#1089;%20&#1043;&#1086;&#1088;&#1074;&#1086;&#1076;&#1086;&#1082;&#1072;&#1085;&#1072;&#1083;%20BALANCE.CALC.TARIFF.VSNA.2016.FACT_(v1.0.2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%20&#1091;&#1090;&#1074;.%20&#1040;&#1075;\&#1058;&#1072;&#1085;&#1103;\9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арифов "/>
      <sheetName val="Текущий ремонт"/>
      <sheetName val="Чистая прибыль"/>
      <sheetName val="Прил. 1 План ФХД табл 1"/>
      <sheetName val="Прил. 1 План ФХД стоки табл 2"/>
      <sheetName val="Прил. 1 План ФХД вода табл. 2"/>
      <sheetName val="Расчет товарной выручки"/>
      <sheetName val="ФАКТИЧЕСКАЯ СЕБЕСТ. СТОКИ 2019"/>
      <sheetName val="ПОЛНАЯ СЕБЕСТОИМОСТЬ СТОКИ 2019"/>
      <sheetName val="ФАКТИЧЕСКАЯ СЕБЕСТ ВОДА 2019"/>
      <sheetName val="ПОЛНАЯ СЕБЕСТОИМОСТЬ ВОДА 2019"/>
      <sheetName val="объемы"/>
      <sheetName val="объемы черн"/>
      <sheetName val="потери"/>
      <sheetName val="приборы учета"/>
      <sheetName val="ф1.1. п5 МУ"/>
      <sheetName val="ф.1 п.5 МУ 1746э"/>
      <sheetName val="ТН"/>
      <sheetName val="факт шаблон стоки"/>
      <sheetName val="факт шаблон вода"/>
      <sheetName val="А"/>
      <sheetName val="водный налог вып"/>
      <sheetName val="ВП объемы"/>
      <sheetName val="А 2017"/>
      <sheetName val="вода"/>
      <sheetName val="стоки"/>
      <sheetName val="вода 2018 коррект"/>
      <sheetName val="тех вода 2018"/>
      <sheetName val="стоки 2018"/>
      <sheetName val="очистка 2016-2018"/>
      <sheetName val="цех вода"/>
      <sheetName val="цех стоки"/>
      <sheetName val="ХР"/>
      <sheetName val="электр 2017-2018"/>
      <sheetName val="электр"/>
      <sheetName val="ЭЭ вода"/>
      <sheetName val="ЭЭ стоки"/>
      <sheetName val="Аморт"/>
      <sheetName val="Лист2"/>
      <sheetName val="Аренда земли"/>
      <sheetName val="Транспортировка КЭМЗ"/>
      <sheetName val="Тепловая энергия"/>
      <sheetName val="ЗП"/>
      <sheetName val="ЗП с факт 3 кв. 2015"/>
      <sheetName val="ЗП среднемес"/>
      <sheetName val="ср. разряд"/>
      <sheetName val="3 подъем зпл"/>
      <sheetName val="хим реагенты"/>
      <sheetName val="транс"/>
      <sheetName val=" текРемвода 2016"/>
      <sheetName val="  текРемстоки 2016"/>
      <sheetName val="Кап Рем"/>
      <sheetName val="кап влож"/>
      <sheetName val="Н 2019-2024"/>
      <sheetName val="вод.налог"/>
      <sheetName val="имущество"/>
      <sheetName val="рем программа"/>
      <sheetName val="ремонты"/>
      <sheetName val="налог на имущ"/>
      <sheetName val="ОХР "/>
      <sheetName val="Резерв ДЗ"/>
      <sheetName val="Выпадающ15-16"/>
      <sheetName val="Ремонт стоки 2016"/>
      <sheetName val="Ремонт вода 2016"/>
      <sheetName val="Выпадающ"/>
      <sheetName val="Ремонт вода 2015"/>
      <sheetName val="Ремонт стоки 2015"/>
      <sheetName val="платежка с ИП"/>
      <sheetName val="рез к 2017"/>
      <sheetName val="распределение ОХР"/>
      <sheetName val="2017 к"/>
      <sheetName val="2018 к"/>
      <sheetName val="имушество 2017 к."/>
      <sheetName val="Лист4"/>
      <sheetName val="2017 к смета"/>
      <sheetName val="2018 к смета"/>
      <sheetName val="амортизация 2017 год"/>
      <sheetName val="Насосная стация 2 подъем"/>
      <sheetName val="снятие ИП"/>
      <sheetName val="ИП"/>
      <sheetName val="хим. реагенты"/>
      <sheetName val="ээ 2015"/>
      <sheetName val="ремонт"/>
      <sheetName val="НВОС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8">
          <cell r="F8">
            <v>458.21749999999997</v>
          </cell>
          <cell r="G8">
            <v>0.20250000000000001</v>
          </cell>
          <cell r="I8">
            <v>405.65499999999997</v>
          </cell>
          <cell r="J8">
            <v>0.17299999999999999</v>
          </cell>
          <cell r="L8">
            <v>501.19</v>
          </cell>
          <cell r="M8">
            <v>3.68</v>
          </cell>
          <cell r="U8">
            <v>676.53</v>
          </cell>
          <cell r="V8">
            <v>0.3</v>
          </cell>
        </row>
        <row r="9">
          <cell r="F9">
            <v>266.29300000000001</v>
          </cell>
          <cell r="G9">
            <v>0.20250000000000001</v>
          </cell>
          <cell r="I9">
            <v>256.13299999999998</v>
          </cell>
          <cell r="J9">
            <v>0.17299999999999999</v>
          </cell>
          <cell r="L9">
            <v>248.363</v>
          </cell>
          <cell r="M9">
            <v>3.68</v>
          </cell>
          <cell r="U9">
            <v>259.78700000000003</v>
          </cell>
          <cell r="V9">
            <v>0.3</v>
          </cell>
          <cell r="X9">
            <v>0</v>
          </cell>
          <cell r="Y9">
            <v>0</v>
          </cell>
          <cell r="AA9">
            <v>0</v>
          </cell>
          <cell r="AB9">
            <v>0</v>
          </cell>
          <cell r="AS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W9">
            <v>0</v>
          </cell>
          <cell r="BX9">
            <v>0</v>
          </cell>
        </row>
        <row r="10">
          <cell r="F10">
            <v>208.13900000000001</v>
          </cell>
          <cell r="I10">
            <v>194.65</v>
          </cell>
          <cell r="L10">
            <v>188.65</v>
          </cell>
          <cell r="U10">
            <v>194.28100000000001</v>
          </cell>
        </row>
        <row r="11">
          <cell r="F11">
            <v>0</v>
          </cell>
          <cell r="G11">
            <v>0.20250000000000001</v>
          </cell>
          <cell r="I11">
            <v>0</v>
          </cell>
          <cell r="J11">
            <v>0.17299999999999999</v>
          </cell>
          <cell r="L11">
            <v>0</v>
          </cell>
          <cell r="M11">
            <v>3.68</v>
          </cell>
          <cell r="U11">
            <v>0</v>
          </cell>
          <cell r="V11">
            <v>0.3</v>
          </cell>
        </row>
        <row r="12">
          <cell r="F12">
            <v>58.154000000000003</v>
          </cell>
          <cell r="I12">
            <v>61.482999999999997</v>
          </cell>
          <cell r="L12">
            <v>59.713000000000001</v>
          </cell>
          <cell r="U12">
            <v>65.506</v>
          </cell>
        </row>
        <row r="146">
          <cell r="C146">
            <v>2156.8907527318474</v>
          </cell>
          <cell r="D146">
            <v>10.246158422461928</v>
          </cell>
          <cell r="F146">
            <v>945.12</v>
          </cell>
          <cell r="G146">
            <v>0.38100000000000001</v>
          </cell>
          <cell r="I146">
            <v>790.48</v>
          </cell>
          <cell r="J146">
            <v>0.32</v>
          </cell>
          <cell r="L146">
            <v>861.73</v>
          </cell>
          <cell r="M146">
            <v>0.08</v>
          </cell>
          <cell r="R146">
            <v>2156.8907527318474</v>
          </cell>
          <cell r="S146">
            <v>10.246158422461928</v>
          </cell>
          <cell r="U146">
            <v>981.05</v>
          </cell>
          <cell r="V146">
            <v>0.56399999999999995</v>
          </cell>
          <cell r="X146">
            <v>0</v>
          </cell>
          <cell r="Y146">
            <v>0</v>
          </cell>
          <cell r="AA146">
            <v>0</v>
          </cell>
          <cell r="AB146">
            <v>0</v>
          </cell>
          <cell r="AP146">
            <v>2284.1473071430264</v>
          </cell>
          <cell r="AQ146">
            <v>10.850681769387183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Y146">
            <v>0</v>
          </cell>
          <cell r="AZ146">
            <v>0</v>
          </cell>
          <cell r="BN146">
            <v>2284.1473071430264</v>
          </cell>
          <cell r="BO146">
            <v>10.850681769387183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W146">
            <v>0</v>
          </cell>
          <cell r="BX146">
            <v>0</v>
          </cell>
        </row>
        <row r="147">
          <cell r="C147">
            <v>1250.8216529477222</v>
          </cell>
          <cell r="D147">
            <v>0.75084705227775295</v>
          </cell>
          <cell r="F147">
            <v>421.52</v>
          </cell>
          <cell r="G147">
            <v>0</v>
          </cell>
          <cell r="I147">
            <v>428.88</v>
          </cell>
          <cell r="J147">
            <v>0</v>
          </cell>
          <cell r="L147">
            <v>428.75</v>
          </cell>
          <cell r="M147">
            <v>0</v>
          </cell>
          <cell r="R147">
            <v>1250.8216529477222</v>
          </cell>
          <cell r="S147">
            <v>0.75084705227775295</v>
          </cell>
          <cell r="U147">
            <v>423.53</v>
          </cell>
          <cell r="V147">
            <v>0</v>
          </cell>
          <cell r="X147">
            <v>0</v>
          </cell>
          <cell r="Y147">
            <v>0</v>
          </cell>
          <cell r="AA147">
            <v>0</v>
          </cell>
          <cell r="AB147">
            <v>0</v>
          </cell>
          <cell r="AP147">
            <v>1250.8216529477222</v>
          </cell>
          <cell r="AQ147">
            <v>0.75084705227775295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Y147">
            <v>0</v>
          </cell>
          <cell r="AZ147">
            <v>0</v>
          </cell>
          <cell r="BN147">
            <v>1250.8216529477222</v>
          </cell>
          <cell r="BO147">
            <v>0.75084705227775295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W147">
            <v>0</v>
          </cell>
          <cell r="BX147">
            <v>0</v>
          </cell>
        </row>
        <row r="148"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AA148">
            <v>0</v>
          </cell>
          <cell r="AB148">
            <v>0</v>
          </cell>
          <cell r="AP148">
            <v>0</v>
          </cell>
          <cell r="AQ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Y148">
            <v>0</v>
          </cell>
          <cell r="AZ148">
            <v>0</v>
          </cell>
          <cell r="BN148">
            <v>0</v>
          </cell>
          <cell r="BO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W148">
            <v>0</v>
          </cell>
          <cell r="BX148">
            <v>0</v>
          </cell>
        </row>
        <row r="149">
          <cell r="C149">
            <v>277.63956783514635</v>
          </cell>
          <cell r="D149">
            <v>0</v>
          </cell>
          <cell r="F149">
            <v>27.07</v>
          </cell>
          <cell r="G149">
            <v>0</v>
          </cell>
          <cell r="I149">
            <v>9.61</v>
          </cell>
          <cell r="J149">
            <v>0</v>
          </cell>
          <cell r="L149">
            <v>72.930000000000007</v>
          </cell>
          <cell r="M149">
            <v>0</v>
          </cell>
          <cell r="R149">
            <v>277.63956783514635</v>
          </cell>
          <cell r="S149">
            <v>0</v>
          </cell>
          <cell r="U149">
            <v>48.34</v>
          </cell>
          <cell r="V149">
            <v>0</v>
          </cell>
          <cell r="X149">
            <v>0</v>
          </cell>
          <cell r="Y149">
            <v>0</v>
          </cell>
          <cell r="AA149">
            <v>0</v>
          </cell>
          <cell r="AB149">
            <v>0</v>
          </cell>
          <cell r="AP149">
            <v>277.63956783514635</v>
          </cell>
          <cell r="AQ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Y149">
            <v>0</v>
          </cell>
          <cell r="AZ149">
            <v>0</v>
          </cell>
          <cell r="BN149">
            <v>277.63956783514635</v>
          </cell>
          <cell r="BO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W149">
            <v>0</v>
          </cell>
          <cell r="BX149">
            <v>0</v>
          </cell>
        </row>
        <row r="150">
          <cell r="C150">
            <v>444.97257999999999</v>
          </cell>
          <cell r="D150">
            <v>0</v>
          </cell>
          <cell r="F150">
            <v>31.42</v>
          </cell>
          <cell r="G150">
            <v>0</v>
          </cell>
          <cell r="I150">
            <v>135.74</v>
          </cell>
          <cell r="J150">
            <v>0</v>
          </cell>
          <cell r="L150">
            <v>244.66</v>
          </cell>
          <cell r="M150">
            <v>0</v>
          </cell>
          <cell r="R150">
            <v>444.97257999999999</v>
          </cell>
          <cell r="S150">
            <v>0</v>
          </cell>
          <cell r="U150">
            <v>236.72</v>
          </cell>
          <cell r="V150">
            <v>0</v>
          </cell>
          <cell r="X150">
            <v>0</v>
          </cell>
          <cell r="Y150">
            <v>0</v>
          </cell>
          <cell r="AA150">
            <v>0</v>
          </cell>
          <cell r="AB150">
            <v>0</v>
          </cell>
          <cell r="AP150">
            <v>444.97257999999999</v>
          </cell>
          <cell r="AQ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Y150">
            <v>0</v>
          </cell>
          <cell r="AZ150">
            <v>0</v>
          </cell>
          <cell r="BN150">
            <v>444.97257999999999</v>
          </cell>
          <cell r="BO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W150">
            <v>0</v>
          </cell>
          <cell r="BX150">
            <v>0</v>
          </cell>
        </row>
        <row r="151">
          <cell r="C151">
            <v>9368.429978378028</v>
          </cell>
          <cell r="D151">
            <v>29.822379621972239</v>
          </cell>
          <cell r="F151">
            <v>2377.94</v>
          </cell>
          <cell r="G151">
            <v>8.0429999999999993</v>
          </cell>
          <cell r="I151">
            <v>2176.12</v>
          </cell>
          <cell r="J151">
            <v>7.59</v>
          </cell>
          <cell r="L151">
            <v>2431.61</v>
          </cell>
          <cell r="M151">
            <v>7.58</v>
          </cell>
          <cell r="R151">
            <v>9368.429978378028</v>
          </cell>
          <cell r="S151">
            <v>29.822379621972239</v>
          </cell>
          <cell r="U151">
            <v>2637.84</v>
          </cell>
          <cell r="V151">
            <v>7.4610000000000003</v>
          </cell>
          <cell r="X151">
            <v>0</v>
          </cell>
          <cell r="Y151">
            <v>0</v>
          </cell>
          <cell r="AA151">
            <v>0</v>
          </cell>
          <cell r="AB151">
            <v>0</v>
          </cell>
          <cell r="AP151">
            <v>9368.429978378028</v>
          </cell>
          <cell r="AQ151">
            <v>29.822379621972239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Y151">
            <v>0</v>
          </cell>
          <cell r="AZ151">
            <v>0</v>
          </cell>
          <cell r="BN151">
            <v>9368.429978378028</v>
          </cell>
          <cell r="BO151">
            <v>29.822379621972239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W151">
            <v>0</v>
          </cell>
          <cell r="BX151">
            <v>0</v>
          </cell>
        </row>
        <row r="152">
          <cell r="C152">
            <v>2822.7460227782517</v>
          </cell>
          <cell r="D152">
            <v>8.9853300850704869</v>
          </cell>
          <cell r="F152">
            <v>719.70999999999992</v>
          </cell>
          <cell r="G152">
            <v>2.4289999999999998</v>
          </cell>
          <cell r="I152">
            <v>650.3900000000001</v>
          </cell>
          <cell r="J152">
            <v>2.29</v>
          </cell>
          <cell r="L152">
            <v>732.42000000000007</v>
          </cell>
          <cell r="M152">
            <v>2.29</v>
          </cell>
          <cell r="R152">
            <v>2822.7460227782517</v>
          </cell>
          <cell r="S152">
            <v>8.9853300850704869</v>
          </cell>
          <cell r="U152">
            <v>814.36</v>
          </cell>
          <cell r="V152">
            <v>2.2530000000000001</v>
          </cell>
          <cell r="X152">
            <v>0</v>
          </cell>
          <cell r="Y152">
            <v>0</v>
          </cell>
          <cell r="AA152">
            <v>0</v>
          </cell>
          <cell r="AB152">
            <v>0</v>
          </cell>
          <cell r="AP152">
            <v>2822.7460227782517</v>
          </cell>
          <cell r="AQ152">
            <v>8.9853300850704869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Y152">
            <v>0</v>
          </cell>
          <cell r="AZ152">
            <v>0</v>
          </cell>
          <cell r="BN152">
            <v>2822.7460227782517</v>
          </cell>
          <cell r="BO152">
            <v>8.9853300850704869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W152">
            <v>0</v>
          </cell>
          <cell r="BX152">
            <v>0</v>
          </cell>
        </row>
        <row r="154">
          <cell r="C154">
            <v>3734.4327449037391</v>
          </cell>
          <cell r="D154">
            <v>14.121481971261124</v>
          </cell>
          <cell r="F154">
            <v>944.29</v>
          </cell>
          <cell r="G154">
            <v>0</v>
          </cell>
          <cell r="I154">
            <v>1025.3500000000001</v>
          </cell>
          <cell r="J154">
            <v>0</v>
          </cell>
          <cell r="L154">
            <v>1250.47</v>
          </cell>
          <cell r="M154">
            <v>0</v>
          </cell>
          <cell r="R154">
            <v>3734.4327449037391</v>
          </cell>
          <cell r="S154">
            <v>14.121481971261124</v>
          </cell>
          <cell r="U154">
            <v>990.32999999999993</v>
          </cell>
          <cell r="V154">
            <v>0</v>
          </cell>
          <cell r="X154">
            <v>0</v>
          </cell>
          <cell r="Y154">
            <v>0</v>
          </cell>
          <cell r="AA154">
            <v>0</v>
          </cell>
          <cell r="AB154">
            <v>0</v>
          </cell>
          <cell r="AP154">
            <v>3734.4327449037391</v>
          </cell>
          <cell r="AQ154">
            <v>14.121481971261124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Y154">
            <v>0</v>
          </cell>
          <cell r="AZ154">
            <v>0</v>
          </cell>
          <cell r="BN154">
            <v>3734.4327449037391</v>
          </cell>
          <cell r="BO154">
            <v>14.121481971261124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W154">
            <v>0</v>
          </cell>
          <cell r="BX154">
            <v>0</v>
          </cell>
        </row>
        <row r="155">
          <cell r="C155">
            <v>1673.1465558963455</v>
          </cell>
          <cell r="D155">
            <v>6.7634441036546935</v>
          </cell>
          <cell r="F155">
            <v>494.28</v>
          </cell>
          <cell r="G155">
            <v>0</v>
          </cell>
          <cell r="I155">
            <v>430.44000000000005</v>
          </cell>
          <cell r="J155">
            <v>0</v>
          </cell>
          <cell r="L155">
            <v>503.96</v>
          </cell>
          <cell r="M155">
            <v>0</v>
          </cell>
          <cell r="R155">
            <v>1673.1465558963455</v>
          </cell>
          <cell r="S155">
            <v>6.7634441036546935</v>
          </cell>
          <cell r="U155">
            <v>434.85</v>
          </cell>
          <cell r="V155">
            <v>0</v>
          </cell>
          <cell r="X155">
            <v>0</v>
          </cell>
          <cell r="Y155">
            <v>0</v>
          </cell>
          <cell r="AA155">
            <v>0</v>
          </cell>
          <cell r="AB155">
            <v>0</v>
          </cell>
          <cell r="AP155">
            <v>1673.1465558963455</v>
          </cell>
          <cell r="AQ155">
            <v>6.7634441036546935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Y155">
            <v>0</v>
          </cell>
          <cell r="AZ155">
            <v>0</v>
          </cell>
          <cell r="BN155">
            <v>1673.1465558963455</v>
          </cell>
          <cell r="BO155">
            <v>6.7634441036546935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W155">
            <v>0</v>
          </cell>
          <cell r="BX155">
            <v>0</v>
          </cell>
        </row>
        <row r="156">
          <cell r="C156">
            <v>501.94346823137425</v>
          </cell>
          <cell r="D156">
            <v>2.029031768625766</v>
          </cell>
          <cell r="F156">
            <v>149.22999999999999</v>
          </cell>
          <cell r="G156">
            <v>0</v>
          </cell>
          <cell r="I156">
            <v>128.86000000000001</v>
          </cell>
          <cell r="J156">
            <v>0</v>
          </cell>
          <cell r="L156">
            <v>152.16</v>
          </cell>
          <cell r="M156">
            <v>0</v>
          </cell>
          <cell r="R156">
            <v>501.94346823137425</v>
          </cell>
          <cell r="S156">
            <v>2.029031768625766</v>
          </cell>
          <cell r="U156">
            <v>144.29</v>
          </cell>
          <cell r="V156">
            <v>0</v>
          </cell>
          <cell r="X156">
            <v>0</v>
          </cell>
          <cell r="Y156">
            <v>0</v>
          </cell>
          <cell r="AA156">
            <v>0</v>
          </cell>
          <cell r="AB156">
            <v>0</v>
          </cell>
          <cell r="AP156">
            <v>501.94346823137425</v>
          </cell>
          <cell r="AQ156">
            <v>2.029031768625766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Y156">
            <v>0</v>
          </cell>
          <cell r="AZ156">
            <v>0</v>
          </cell>
          <cell r="BN156">
            <v>501.94346823137425</v>
          </cell>
          <cell r="BO156">
            <v>2.029031768625766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W156">
            <v>0</v>
          </cell>
          <cell r="BX156">
            <v>0</v>
          </cell>
        </row>
        <row r="157">
          <cell r="C157">
            <v>262.20767499999999</v>
          </cell>
          <cell r="D157">
            <v>0</v>
          </cell>
          <cell r="F157">
            <v>100.1</v>
          </cell>
          <cell r="G157">
            <v>0</v>
          </cell>
          <cell r="I157">
            <v>146.36000000000001</v>
          </cell>
          <cell r="J157">
            <v>0</v>
          </cell>
          <cell r="L157">
            <v>182.01999999999998</v>
          </cell>
          <cell r="M157">
            <v>0</v>
          </cell>
          <cell r="R157">
            <v>262.20767499999999</v>
          </cell>
          <cell r="S157">
            <v>0</v>
          </cell>
          <cell r="U157">
            <v>108.65</v>
          </cell>
          <cell r="V157">
            <v>0</v>
          </cell>
          <cell r="X157">
            <v>0</v>
          </cell>
          <cell r="Y157">
            <v>0</v>
          </cell>
          <cell r="AA157">
            <v>0</v>
          </cell>
          <cell r="AB157">
            <v>0</v>
          </cell>
          <cell r="AP157">
            <v>262.20767499999999</v>
          </cell>
          <cell r="AQ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Y157">
            <v>0</v>
          </cell>
          <cell r="AZ157">
            <v>0</v>
          </cell>
          <cell r="BN157">
            <v>262.20767499999999</v>
          </cell>
          <cell r="BO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W157">
            <v>0</v>
          </cell>
          <cell r="BX157">
            <v>0</v>
          </cell>
        </row>
        <row r="158">
          <cell r="C158">
            <v>1297.1350457760195</v>
          </cell>
          <cell r="D158">
            <v>5.3290060989806651</v>
          </cell>
          <cell r="F158">
            <v>200.67999999999998</v>
          </cell>
          <cell r="G158">
            <v>0</v>
          </cell>
          <cell r="I158">
            <v>319.69000000000005</v>
          </cell>
          <cell r="J158">
            <v>0</v>
          </cell>
          <cell r="L158">
            <v>412.33000000000004</v>
          </cell>
          <cell r="M158">
            <v>0</v>
          </cell>
          <cell r="R158">
            <v>1297.1350457760195</v>
          </cell>
          <cell r="S158">
            <v>5.3290060989806651</v>
          </cell>
          <cell r="U158">
            <v>302.53999999999996</v>
          </cell>
          <cell r="V158">
            <v>0</v>
          </cell>
          <cell r="X158">
            <v>0</v>
          </cell>
          <cell r="Y158">
            <v>0</v>
          </cell>
          <cell r="AA158">
            <v>0</v>
          </cell>
          <cell r="AB158">
            <v>0</v>
          </cell>
          <cell r="AP158">
            <v>1297.1350457760195</v>
          </cell>
          <cell r="AQ158">
            <v>5.3290060989806651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Y158">
            <v>0</v>
          </cell>
          <cell r="AZ158">
            <v>0</v>
          </cell>
          <cell r="BN158">
            <v>1297.1350457760195</v>
          </cell>
          <cell r="BO158">
            <v>5.3290060989806651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W158">
            <v>0</v>
          </cell>
          <cell r="BX158">
            <v>0</v>
          </cell>
        </row>
        <row r="159">
          <cell r="C159">
            <v>250.93761194363461</v>
          </cell>
          <cell r="D159">
            <v>1.4785431313122359</v>
          </cell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L159">
            <v>25.380000000000003</v>
          </cell>
          <cell r="M159">
            <v>0</v>
          </cell>
          <cell r="R159">
            <v>250.93761194363461</v>
          </cell>
          <cell r="S159">
            <v>1.4785431313122359</v>
          </cell>
          <cell r="U159">
            <v>0</v>
          </cell>
          <cell r="V159">
            <v>0</v>
          </cell>
          <cell r="X159">
            <v>0</v>
          </cell>
          <cell r="Y159">
            <v>0</v>
          </cell>
          <cell r="AA159">
            <v>0</v>
          </cell>
          <cell r="AB159">
            <v>0</v>
          </cell>
          <cell r="AP159">
            <v>250.93761194363461</v>
          </cell>
          <cell r="AQ159">
            <v>1.4785431313122359</v>
          </cell>
          <cell r="AS159">
            <v>0</v>
          </cell>
          <cell r="AT159">
            <v>0</v>
          </cell>
          <cell r="AV159">
            <v>0</v>
          </cell>
          <cell r="AW159">
            <v>0</v>
          </cell>
          <cell r="AY159">
            <v>0</v>
          </cell>
          <cell r="AZ159">
            <v>0</v>
          </cell>
          <cell r="BN159">
            <v>250.93761194363461</v>
          </cell>
          <cell r="BO159">
            <v>1.4785431313122359</v>
          </cell>
          <cell r="BQ159">
            <v>0</v>
          </cell>
          <cell r="BR159">
            <v>0</v>
          </cell>
          <cell r="BT159">
            <v>0</v>
          </cell>
          <cell r="BU159">
            <v>0</v>
          </cell>
          <cell r="BW159">
            <v>0</v>
          </cell>
          <cell r="BX159">
            <v>0</v>
          </cell>
        </row>
        <row r="160">
          <cell r="C160">
            <v>4.5827120939774684</v>
          </cell>
          <cell r="D160">
            <v>2.6966075969331808E-2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L160">
            <v>8.56</v>
          </cell>
          <cell r="M160">
            <v>0</v>
          </cell>
          <cell r="R160">
            <v>4.5827120939774684</v>
          </cell>
          <cell r="S160">
            <v>2.6966075969331808E-2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AA160">
            <v>0</v>
          </cell>
          <cell r="AB160">
            <v>0</v>
          </cell>
          <cell r="AP160">
            <v>4.5827120939774684</v>
          </cell>
          <cell r="AQ160">
            <v>2.6966075969331808E-2</v>
          </cell>
          <cell r="AS160">
            <v>0</v>
          </cell>
          <cell r="AT160">
            <v>0</v>
          </cell>
          <cell r="AV160">
            <v>0</v>
          </cell>
          <cell r="AW160">
            <v>0</v>
          </cell>
          <cell r="AY160">
            <v>0</v>
          </cell>
          <cell r="AZ160">
            <v>0</v>
          </cell>
          <cell r="BN160">
            <v>4.5827120939774684</v>
          </cell>
          <cell r="BO160">
            <v>2.6966075969331808E-2</v>
          </cell>
          <cell r="BQ160">
            <v>0</v>
          </cell>
          <cell r="BR160">
            <v>0</v>
          </cell>
          <cell r="BT160">
            <v>0</v>
          </cell>
          <cell r="BU160">
            <v>0</v>
          </cell>
          <cell r="BW160">
            <v>0</v>
          </cell>
          <cell r="BX160">
            <v>0</v>
          </cell>
        </row>
        <row r="161">
          <cell r="C161">
            <v>10.715</v>
          </cell>
          <cell r="D161">
            <v>6.5000000000000002E-2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L161">
            <v>16.82</v>
          </cell>
          <cell r="M161">
            <v>0</v>
          </cell>
          <cell r="R161">
            <v>10.715</v>
          </cell>
          <cell r="S161">
            <v>6.5000000000000002E-2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AA161">
            <v>0</v>
          </cell>
          <cell r="AB161">
            <v>0</v>
          </cell>
          <cell r="AP161">
            <v>10.715</v>
          </cell>
          <cell r="AQ161">
            <v>6.5000000000000002E-2</v>
          </cell>
          <cell r="AS161">
            <v>0</v>
          </cell>
          <cell r="AT161">
            <v>0</v>
          </cell>
          <cell r="AV161">
            <v>0</v>
          </cell>
          <cell r="AW161">
            <v>0</v>
          </cell>
          <cell r="AY161">
            <v>0</v>
          </cell>
          <cell r="AZ161">
            <v>0</v>
          </cell>
          <cell r="BN161">
            <v>10.715</v>
          </cell>
          <cell r="BO161">
            <v>6.5000000000000002E-2</v>
          </cell>
          <cell r="BQ161">
            <v>0</v>
          </cell>
          <cell r="BR161">
            <v>0</v>
          </cell>
          <cell r="BT161">
            <v>0</v>
          </cell>
          <cell r="BU161">
            <v>0</v>
          </cell>
          <cell r="BW161">
            <v>0</v>
          </cell>
          <cell r="BX161">
            <v>0</v>
          </cell>
        </row>
        <row r="162">
          <cell r="C162">
            <v>235.63989984965713</v>
          </cell>
          <cell r="D162">
            <v>1.3865770553429042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R162">
            <v>235.63989984965713</v>
          </cell>
          <cell r="S162">
            <v>1.3865770553429042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AA162">
            <v>0</v>
          </cell>
          <cell r="AB162">
            <v>0</v>
          </cell>
          <cell r="AP162">
            <v>235.63989984965713</v>
          </cell>
          <cell r="AQ162">
            <v>1.3865770553429042</v>
          </cell>
          <cell r="AS162">
            <v>0</v>
          </cell>
          <cell r="AT162">
            <v>0</v>
          </cell>
          <cell r="AV162">
            <v>0</v>
          </cell>
          <cell r="AW162">
            <v>0</v>
          </cell>
          <cell r="AY162">
            <v>0</v>
          </cell>
          <cell r="AZ162">
            <v>0</v>
          </cell>
          <cell r="BN162">
            <v>235.63989984965713</v>
          </cell>
          <cell r="BO162">
            <v>1.3865770553429042</v>
          </cell>
          <cell r="BQ162">
            <v>0</v>
          </cell>
          <cell r="BR162">
            <v>0</v>
          </cell>
          <cell r="BT162">
            <v>0</v>
          </cell>
          <cell r="BU162">
            <v>0</v>
          </cell>
          <cell r="BW162">
            <v>0</v>
          </cell>
          <cell r="BX162">
            <v>0</v>
          </cell>
        </row>
        <row r="163">
          <cell r="C163">
            <v>3635.333992850482</v>
          </cell>
          <cell r="D163">
            <v>0.34705714951827904</v>
          </cell>
          <cell r="F163">
            <v>881.76</v>
          </cell>
          <cell r="G163">
            <v>2.4689999999999994</v>
          </cell>
          <cell r="I163">
            <v>793.01</v>
          </cell>
          <cell r="J163">
            <v>2.3069999999999995</v>
          </cell>
          <cell r="L163">
            <v>821.18</v>
          </cell>
          <cell r="M163">
            <v>2.121</v>
          </cell>
          <cell r="R163">
            <v>3635.333992850482</v>
          </cell>
          <cell r="S163">
            <v>0.34705714951827904</v>
          </cell>
          <cell r="U163">
            <v>944.75</v>
          </cell>
          <cell r="V163">
            <v>2.2939999999999996</v>
          </cell>
          <cell r="X163">
            <v>0</v>
          </cell>
          <cell r="Y163">
            <v>0</v>
          </cell>
          <cell r="AA163">
            <v>0</v>
          </cell>
          <cell r="AB163">
            <v>0</v>
          </cell>
          <cell r="AP163">
            <v>3635.333992850482</v>
          </cell>
          <cell r="AQ163">
            <v>0.34705714951827904</v>
          </cell>
          <cell r="AS163">
            <v>0</v>
          </cell>
          <cell r="AT163">
            <v>0</v>
          </cell>
          <cell r="AV163">
            <v>0</v>
          </cell>
          <cell r="AW163">
            <v>0</v>
          </cell>
          <cell r="AY163">
            <v>0</v>
          </cell>
          <cell r="AZ163">
            <v>0</v>
          </cell>
          <cell r="BN163">
            <v>3635.333992850482</v>
          </cell>
          <cell r="BO163">
            <v>0.34705714951827904</v>
          </cell>
          <cell r="BQ163">
            <v>0</v>
          </cell>
          <cell r="BR163">
            <v>0</v>
          </cell>
          <cell r="BT163">
            <v>0</v>
          </cell>
          <cell r="BU163">
            <v>0</v>
          </cell>
          <cell r="BW163">
            <v>0</v>
          </cell>
          <cell r="BX163">
            <v>0</v>
          </cell>
        </row>
        <row r="164">
          <cell r="C164">
            <v>2196.5475000000001</v>
          </cell>
          <cell r="D164">
            <v>0</v>
          </cell>
          <cell r="F164">
            <v>562.04</v>
          </cell>
          <cell r="G164">
            <v>1.5740000000000001</v>
          </cell>
          <cell r="I164">
            <v>497.63</v>
          </cell>
          <cell r="J164">
            <v>1.4470000000000001</v>
          </cell>
          <cell r="L164">
            <v>483.9</v>
          </cell>
          <cell r="M164">
            <v>1.25</v>
          </cell>
          <cell r="R164">
            <v>2196.5475000000001</v>
          </cell>
          <cell r="S164">
            <v>0</v>
          </cell>
          <cell r="U164">
            <v>542.61</v>
          </cell>
          <cell r="V164">
            <v>1.3169999999999999</v>
          </cell>
          <cell r="X164">
            <v>0</v>
          </cell>
          <cell r="Y164">
            <v>0</v>
          </cell>
          <cell r="AA164">
            <v>0</v>
          </cell>
          <cell r="AB164">
            <v>0</v>
          </cell>
          <cell r="AP164">
            <v>2196.5475000000001</v>
          </cell>
          <cell r="AQ164">
            <v>0</v>
          </cell>
          <cell r="AS164">
            <v>0</v>
          </cell>
          <cell r="AT164">
            <v>0</v>
          </cell>
          <cell r="AV164">
            <v>0</v>
          </cell>
          <cell r="AW164">
            <v>0</v>
          </cell>
          <cell r="AY164">
            <v>0</v>
          </cell>
          <cell r="AZ164">
            <v>0</v>
          </cell>
          <cell r="BN164">
            <v>2196.5475000000001</v>
          </cell>
          <cell r="BO164">
            <v>0</v>
          </cell>
          <cell r="BQ164">
            <v>0</v>
          </cell>
          <cell r="BR164">
            <v>0</v>
          </cell>
          <cell r="BT164">
            <v>0</v>
          </cell>
          <cell r="BU164">
            <v>0</v>
          </cell>
          <cell r="BW164">
            <v>0</v>
          </cell>
          <cell r="BX164">
            <v>0</v>
          </cell>
        </row>
        <row r="165">
          <cell r="C165">
            <v>658.96500000000003</v>
          </cell>
          <cell r="D165">
            <v>0</v>
          </cell>
          <cell r="F165">
            <v>165.3</v>
          </cell>
          <cell r="G165">
            <v>0.46300000000000002</v>
          </cell>
          <cell r="I165">
            <v>149.94999999999999</v>
          </cell>
          <cell r="J165">
            <v>0.436</v>
          </cell>
          <cell r="L165">
            <v>143.28</v>
          </cell>
          <cell r="M165">
            <v>0.37</v>
          </cell>
          <cell r="R165">
            <v>658.96500000000003</v>
          </cell>
          <cell r="S165">
            <v>0</v>
          </cell>
          <cell r="U165">
            <v>175.84</v>
          </cell>
          <cell r="V165">
            <v>0.42699999999999999</v>
          </cell>
          <cell r="X165">
            <v>0</v>
          </cell>
          <cell r="Y165">
            <v>0</v>
          </cell>
          <cell r="AA165">
            <v>0</v>
          </cell>
          <cell r="AB165">
            <v>0</v>
          </cell>
          <cell r="AP165">
            <v>658.96500000000003</v>
          </cell>
          <cell r="AQ165">
            <v>0</v>
          </cell>
          <cell r="AS165">
            <v>0</v>
          </cell>
          <cell r="AT165">
            <v>0</v>
          </cell>
          <cell r="AV165">
            <v>0</v>
          </cell>
          <cell r="AW165">
            <v>0</v>
          </cell>
          <cell r="AY165">
            <v>0</v>
          </cell>
          <cell r="AZ165">
            <v>0</v>
          </cell>
          <cell r="BN165">
            <v>658.96500000000003</v>
          </cell>
          <cell r="BO165">
            <v>0</v>
          </cell>
          <cell r="BQ165">
            <v>0</v>
          </cell>
          <cell r="BR165">
            <v>0</v>
          </cell>
          <cell r="BT165">
            <v>0</v>
          </cell>
          <cell r="BU165">
            <v>0</v>
          </cell>
          <cell r="BW165">
            <v>0</v>
          </cell>
          <cell r="BX165">
            <v>0</v>
          </cell>
        </row>
        <row r="166">
          <cell r="C166">
            <v>17.392499999999998</v>
          </cell>
          <cell r="D166">
            <v>0</v>
          </cell>
          <cell r="F166">
            <v>4.7300000000000004</v>
          </cell>
          <cell r="G166">
            <v>1.2999999999999999E-2</v>
          </cell>
          <cell r="I166">
            <v>4.3</v>
          </cell>
          <cell r="J166">
            <v>1.2999999999999999E-2</v>
          </cell>
          <cell r="L166">
            <v>3.98</v>
          </cell>
          <cell r="M166">
            <v>0.01</v>
          </cell>
          <cell r="R166">
            <v>17.392499999999998</v>
          </cell>
          <cell r="S166">
            <v>0</v>
          </cell>
          <cell r="U166">
            <v>4.4400000000000004</v>
          </cell>
          <cell r="V166">
            <v>1.0999999999999999E-2</v>
          </cell>
          <cell r="X166">
            <v>0</v>
          </cell>
          <cell r="Y166">
            <v>0</v>
          </cell>
          <cell r="AA166">
            <v>0</v>
          </cell>
          <cell r="AB166">
            <v>0</v>
          </cell>
          <cell r="AP166">
            <v>17.392499999999998</v>
          </cell>
          <cell r="AQ166">
            <v>0</v>
          </cell>
          <cell r="AS166">
            <v>0</v>
          </cell>
          <cell r="AT166">
            <v>0</v>
          </cell>
          <cell r="AV166">
            <v>0</v>
          </cell>
          <cell r="AW166">
            <v>0</v>
          </cell>
          <cell r="AY166">
            <v>0</v>
          </cell>
          <cell r="AZ166">
            <v>0</v>
          </cell>
          <cell r="BN166">
            <v>17.392499999999998</v>
          </cell>
          <cell r="BO166">
            <v>0</v>
          </cell>
          <cell r="BQ166">
            <v>0</v>
          </cell>
          <cell r="BR166">
            <v>0</v>
          </cell>
          <cell r="BT166">
            <v>0</v>
          </cell>
          <cell r="BU166">
            <v>0</v>
          </cell>
          <cell r="BW166">
            <v>0</v>
          </cell>
          <cell r="BX166">
            <v>0</v>
          </cell>
        </row>
        <row r="167">
          <cell r="C167">
            <v>12.445</v>
          </cell>
          <cell r="D167">
            <v>0</v>
          </cell>
          <cell r="F167">
            <v>7.86</v>
          </cell>
          <cell r="G167">
            <v>2.1999999999999999E-2</v>
          </cell>
          <cell r="I167">
            <v>7.34</v>
          </cell>
          <cell r="J167">
            <v>2.1000000000000001E-2</v>
          </cell>
          <cell r="L167">
            <v>5.59</v>
          </cell>
          <cell r="M167">
            <v>1.4E-2</v>
          </cell>
          <cell r="R167">
            <v>12.445</v>
          </cell>
          <cell r="S167">
            <v>0</v>
          </cell>
          <cell r="U167">
            <v>4.68</v>
          </cell>
          <cell r="V167">
            <v>1.0999999999999999E-2</v>
          </cell>
          <cell r="X167">
            <v>0</v>
          </cell>
          <cell r="Y167">
            <v>0</v>
          </cell>
          <cell r="AA167">
            <v>0</v>
          </cell>
          <cell r="AB167">
            <v>0</v>
          </cell>
          <cell r="AP167">
            <v>12.445</v>
          </cell>
          <cell r="AQ167">
            <v>0</v>
          </cell>
          <cell r="AS167">
            <v>0</v>
          </cell>
          <cell r="AT167">
            <v>0</v>
          </cell>
          <cell r="AV167">
            <v>0</v>
          </cell>
          <cell r="AW167">
            <v>0</v>
          </cell>
          <cell r="AY167">
            <v>0</v>
          </cell>
          <cell r="AZ167">
            <v>0</v>
          </cell>
          <cell r="BN167">
            <v>12.445</v>
          </cell>
          <cell r="BO167">
            <v>0</v>
          </cell>
          <cell r="BQ167">
            <v>0</v>
          </cell>
          <cell r="BR167">
            <v>0</v>
          </cell>
          <cell r="BT167">
            <v>0</v>
          </cell>
          <cell r="BU167">
            <v>0</v>
          </cell>
          <cell r="BW167">
            <v>0</v>
          </cell>
          <cell r="BX167">
            <v>0</v>
          </cell>
        </row>
        <row r="168">
          <cell r="C168">
            <v>32.157499999999999</v>
          </cell>
          <cell r="D168">
            <v>0</v>
          </cell>
          <cell r="F168">
            <v>4.2699999999999996</v>
          </cell>
          <cell r="G168">
            <v>1.2E-2</v>
          </cell>
          <cell r="I168">
            <v>6.36</v>
          </cell>
          <cell r="J168">
            <v>1.9E-2</v>
          </cell>
          <cell r="L168">
            <v>6.14</v>
          </cell>
          <cell r="M168">
            <v>1.6E-2</v>
          </cell>
          <cell r="R168">
            <v>32.157499999999999</v>
          </cell>
          <cell r="S168">
            <v>0</v>
          </cell>
          <cell r="U168">
            <v>6.48</v>
          </cell>
          <cell r="V168">
            <v>1.6E-2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P168">
            <v>32.157499999999999</v>
          </cell>
          <cell r="AQ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0</v>
          </cell>
          <cell r="AZ168">
            <v>0</v>
          </cell>
          <cell r="BN168">
            <v>32.157499999999999</v>
          </cell>
          <cell r="BO168">
            <v>0</v>
          </cell>
          <cell r="BQ168">
            <v>0</v>
          </cell>
          <cell r="BR168">
            <v>0</v>
          </cell>
          <cell r="BT168">
            <v>0</v>
          </cell>
          <cell r="BU168">
            <v>0</v>
          </cell>
          <cell r="BW168">
            <v>0</v>
          </cell>
          <cell r="BX168">
            <v>0</v>
          </cell>
        </row>
        <row r="169">
          <cell r="C169">
            <v>717.82649285048171</v>
          </cell>
          <cell r="D169">
            <v>0.34705714951827904</v>
          </cell>
          <cell r="F169">
            <v>137.56</v>
          </cell>
          <cell r="G169">
            <v>0.38500000000000001</v>
          </cell>
          <cell r="I169">
            <v>127.43</v>
          </cell>
          <cell r="J169">
            <v>0.371</v>
          </cell>
          <cell r="L169">
            <v>178.29</v>
          </cell>
          <cell r="M169">
            <v>0.46100000000000002</v>
          </cell>
          <cell r="R169">
            <v>717.82649285048171</v>
          </cell>
          <cell r="S169">
            <v>0.34705714951827904</v>
          </cell>
          <cell r="U169">
            <v>210.7</v>
          </cell>
          <cell r="V169">
            <v>0.51200000000000001</v>
          </cell>
          <cell r="X169">
            <v>0</v>
          </cell>
          <cell r="Y169">
            <v>0</v>
          </cell>
          <cell r="AA169">
            <v>0</v>
          </cell>
          <cell r="AB169">
            <v>0</v>
          </cell>
          <cell r="AP169">
            <v>717.82649285048171</v>
          </cell>
          <cell r="AQ169">
            <v>0.34705714951827904</v>
          </cell>
          <cell r="AS169">
            <v>0</v>
          </cell>
          <cell r="AT169">
            <v>0</v>
          </cell>
          <cell r="AV169">
            <v>0</v>
          </cell>
          <cell r="AW169">
            <v>0</v>
          </cell>
          <cell r="AY169">
            <v>0</v>
          </cell>
          <cell r="AZ169">
            <v>0</v>
          </cell>
          <cell r="BN169">
            <v>717.82649285048171</v>
          </cell>
          <cell r="BO169">
            <v>0.34705714951827904</v>
          </cell>
          <cell r="BQ169">
            <v>0</v>
          </cell>
          <cell r="BR169">
            <v>0</v>
          </cell>
          <cell r="BT169">
            <v>0</v>
          </cell>
          <cell r="BU169">
            <v>0</v>
          </cell>
          <cell r="BW169">
            <v>0</v>
          </cell>
          <cell r="BX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R170">
            <v>0</v>
          </cell>
          <cell r="S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AA170">
            <v>0</v>
          </cell>
          <cell r="AB170">
            <v>0</v>
          </cell>
          <cell r="AP170">
            <v>0</v>
          </cell>
          <cell r="AQ170">
            <v>0</v>
          </cell>
          <cell r="AS170">
            <v>0</v>
          </cell>
          <cell r="AT170">
            <v>0</v>
          </cell>
          <cell r="AV170">
            <v>0</v>
          </cell>
          <cell r="AW170">
            <v>0</v>
          </cell>
          <cell r="AY170">
            <v>0</v>
          </cell>
          <cell r="AZ170">
            <v>0</v>
          </cell>
          <cell r="BN170">
            <v>0</v>
          </cell>
          <cell r="BO170">
            <v>0</v>
          </cell>
          <cell r="BQ170">
            <v>0</v>
          </cell>
          <cell r="BR170">
            <v>0</v>
          </cell>
          <cell r="BT170">
            <v>0</v>
          </cell>
          <cell r="BU170">
            <v>0</v>
          </cell>
          <cell r="BW170">
            <v>0</v>
          </cell>
          <cell r="BX170">
            <v>0</v>
          </cell>
        </row>
        <row r="171">
          <cell r="C171">
            <v>60.252499999999998</v>
          </cell>
          <cell r="D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R171">
            <v>60.252499999999998</v>
          </cell>
          <cell r="S171">
            <v>0</v>
          </cell>
          <cell r="U171">
            <v>0</v>
          </cell>
          <cell r="V171">
            <v>0</v>
          </cell>
          <cell r="X171">
            <v>0</v>
          </cell>
          <cell r="Y171">
            <v>0</v>
          </cell>
          <cell r="AA171">
            <v>0</v>
          </cell>
          <cell r="AB171">
            <v>0</v>
          </cell>
          <cell r="AP171">
            <v>60.252499999999998</v>
          </cell>
          <cell r="AQ171">
            <v>0</v>
          </cell>
          <cell r="AS171">
            <v>0</v>
          </cell>
          <cell r="AT171">
            <v>0</v>
          </cell>
          <cell r="AV171">
            <v>0</v>
          </cell>
          <cell r="AW171">
            <v>0</v>
          </cell>
          <cell r="AY171">
            <v>0</v>
          </cell>
          <cell r="AZ171">
            <v>0</v>
          </cell>
          <cell r="BN171">
            <v>60.252499999999998</v>
          </cell>
          <cell r="BO171">
            <v>0</v>
          </cell>
          <cell r="BQ171">
            <v>0</v>
          </cell>
          <cell r="BR171">
            <v>0</v>
          </cell>
          <cell r="BT171">
            <v>0</v>
          </cell>
          <cell r="BU171">
            <v>0</v>
          </cell>
          <cell r="BW171">
            <v>0</v>
          </cell>
          <cell r="BX171">
            <v>0</v>
          </cell>
        </row>
        <row r="176">
          <cell r="B176">
            <v>0</v>
          </cell>
          <cell r="E176">
            <v>0</v>
          </cell>
          <cell r="H176">
            <v>0</v>
          </cell>
          <cell r="K176">
            <v>0</v>
          </cell>
          <cell r="T176">
            <v>0</v>
          </cell>
          <cell r="W176">
            <v>0</v>
          </cell>
          <cell r="Z176">
            <v>0</v>
          </cell>
          <cell r="AR176">
            <v>0</v>
          </cell>
          <cell r="AU176">
            <v>0</v>
          </cell>
          <cell r="AX176">
            <v>0</v>
          </cell>
          <cell r="BP176">
            <v>0</v>
          </cell>
          <cell r="BS176">
            <v>0</v>
          </cell>
          <cell r="BV176">
            <v>0</v>
          </cell>
        </row>
        <row r="177">
          <cell r="B177">
            <v>0</v>
          </cell>
          <cell r="E177">
            <v>185.43</v>
          </cell>
          <cell r="H177">
            <v>100.22</v>
          </cell>
          <cell r="K177">
            <v>106.33</v>
          </cell>
          <cell r="T177">
            <v>210.16</v>
          </cell>
          <cell r="W177">
            <v>0</v>
          </cell>
          <cell r="Z177">
            <v>0</v>
          </cell>
          <cell r="AR177">
            <v>0</v>
          </cell>
          <cell r="AU177">
            <v>0</v>
          </cell>
          <cell r="AX177">
            <v>0</v>
          </cell>
          <cell r="BP177">
            <v>0</v>
          </cell>
          <cell r="BS177">
            <v>0</v>
          </cell>
          <cell r="BV177">
            <v>0</v>
          </cell>
        </row>
      </sheetData>
      <sheetData sheetId="9"/>
      <sheetData sheetId="10">
        <row r="8">
          <cell r="F8">
            <v>568.21</v>
          </cell>
          <cell r="G8">
            <v>0.12</v>
          </cell>
          <cell r="I8">
            <v>493.15</v>
          </cell>
          <cell r="J8">
            <v>0.09</v>
          </cell>
          <cell r="L8">
            <v>534.88400000000001</v>
          </cell>
          <cell r="M8">
            <v>7.4999999999999997E-2</v>
          </cell>
          <cell r="U8">
            <v>630.38900000000001</v>
          </cell>
          <cell r="V8">
            <v>9.5000000000000001E-2</v>
          </cell>
        </row>
        <row r="9">
          <cell r="F9">
            <v>40.869999999999997</v>
          </cell>
          <cell r="G9">
            <v>0</v>
          </cell>
          <cell r="I9">
            <v>34.53</v>
          </cell>
          <cell r="J9">
            <v>0</v>
          </cell>
          <cell r="L9">
            <v>33.301000000000002</v>
          </cell>
          <cell r="M9">
            <v>0</v>
          </cell>
          <cell r="U9">
            <v>113.371</v>
          </cell>
          <cell r="V9">
            <v>0</v>
          </cell>
        </row>
        <row r="15">
          <cell r="F15">
            <v>215.489</v>
          </cell>
          <cell r="G15">
            <v>0</v>
          </cell>
          <cell r="I15">
            <v>198.96</v>
          </cell>
          <cell r="J15">
            <v>0</v>
          </cell>
          <cell r="L15">
            <v>191.499</v>
          </cell>
          <cell r="M15">
            <v>0</v>
          </cell>
          <cell r="U15">
            <v>196.1</v>
          </cell>
          <cell r="V15">
            <v>0</v>
          </cell>
        </row>
        <row r="16">
          <cell r="F16">
            <v>70.888999999999996</v>
          </cell>
          <cell r="G16">
            <v>0.12</v>
          </cell>
          <cell r="I16">
            <v>72.62</v>
          </cell>
          <cell r="J16">
            <v>0.09</v>
          </cell>
          <cell r="L16">
            <v>68.97</v>
          </cell>
          <cell r="M16">
            <v>7.4999999999999997E-2</v>
          </cell>
          <cell r="U16">
            <v>73.290000000000006</v>
          </cell>
          <cell r="V16">
            <v>9.5000000000000001E-2</v>
          </cell>
        </row>
        <row r="18">
          <cell r="F18">
            <v>25.056999999999999</v>
          </cell>
          <cell r="G18">
            <v>0</v>
          </cell>
          <cell r="I18">
            <v>25.33</v>
          </cell>
          <cell r="J18">
            <v>0</v>
          </cell>
          <cell r="L18">
            <v>21.66</v>
          </cell>
          <cell r="M18">
            <v>0</v>
          </cell>
          <cell r="U18">
            <v>25.71</v>
          </cell>
          <cell r="V18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U19">
            <v>0</v>
          </cell>
          <cell r="V19">
            <v>0</v>
          </cell>
        </row>
        <row r="185">
          <cell r="C185">
            <v>3245.7172320236255</v>
          </cell>
          <cell r="D185">
            <v>0.29586680427391931</v>
          </cell>
          <cell r="F185">
            <v>912.22</v>
          </cell>
          <cell r="G185">
            <v>8.7999999999999995E-2</v>
          </cell>
          <cell r="I185">
            <v>779.06000000000006</v>
          </cell>
          <cell r="J185">
            <v>7.0000000000000007E-2</v>
          </cell>
          <cell r="L185">
            <v>835.06000000000006</v>
          </cell>
          <cell r="M185">
            <v>0.05</v>
          </cell>
          <cell r="R185">
            <v>3245.7172320236255</v>
          </cell>
          <cell r="S185">
            <v>0.29586680427391931</v>
          </cell>
          <cell r="U185">
            <v>1054.77</v>
          </cell>
          <cell r="V185">
            <v>7.0000000000000007E-2</v>
          </cell>
          <cell r="X185">
            <v>0</v>
          </cell>
          <cell r="Y185">
            <v>0</v>
          </cell>
          <cell r="AA185">
            <v>0</v>
          </cell>
          <cell r="AB185">
            <v>0</v>
          </cell>
          <cell r="AP185">
            <v>3417.9235399630193</v>
          </cell>
          <cell r="AQ185">
            <v>0.31332294572608066</v>
          </cell>
          <cell r="AS185">
            <v>0</v>
          </cell>
          <cell r="AT185">
            <v>0</v>
          </cell>
          <cell r="AV185">
            <v>0</v>
          </cell>
          <cell r="AW185">
            <v>0</v>
          </cell>
          <cell r="AY185">
            <v>0</v>
          </cell>
          <cell r="AZ185">
            <v>0</v>
          </cell>
          <cell r="BN185">
            <v>3417.9235399630193</v>
          </cell>
          <cell r="BO185">
            <v>0.31332294572608066</v>
          </cell>
          <cell r="BQ185">
            <v>0</v>
          </cell>
          <cell r="BR185">
            <v>0</v>
          </cell>
          <cell r="BT185">
            <v>0</v>
          </cell>
          <cell r="BU185">
            <v>0</v>
          </cell>
          <cell r="BW185">
            <v>0</v>
          </cell>
          <cell r="BX185">
            <v>0</v>
          </cell>
        </row>
        <row r="186">
          <cell r="C186">
            <v>2495.6541196174085</v>
          </cell>
          <cell r="D186">
            <v>0.44088038259139972</v>
          </cell>
          <cell r="F186">
            <v>1413.0400000000002</v>
          </cell>
          <cell r="G186">
            <v>0</v>
          </cell>
          <cell r="I186">
            <v>1408.1</v>
          </cell>
          <cell r="J186">
            <v>0</v>
          </cell>
          <cell r="L186">
            <v>1407.88</v>
          </cell>
          <cell r="M186">
            <v>0</v>
          </cell>
          <cell r="R186">
            <v>2495.6541196174085</v>
          </cell>
          <cell r="S186">
            <v>0.44088038259139972</v>
          </cell>
          <cell r="U186">
            <v>1414.3400000000001</v>
          </cell>
          <cell r="V186">
            <v>0</v>
          </cell>
          <cell r="X186">
            <v>0</v>
          </cell>
          <cell r="Y186">
            <v>0</v>
          </cell>
          <cell r="AA186">
            <v>0</v>
          </cell>
          <cell r="AB186">
            <v>0</v>
          </cell>
          <cell r="AP186">
            <v>2495.6541196174085</v>
          </cell>
          <cell r="AQ186">
            <v>0.44088038259139972</v>
          </cell>
          <cell r="AS186">
            <v>0</v>
          </cell>
          <cell r="AT186">
            <v>0</v>
          </cell>
          <cell r="AV186">
            <v>0</v>
          </cell>
          <cell r="AW186">
            <v>0</v>
          </cell>
          <cell r="AY186">
            <v>0</v>
          </cell>
          <cell r="AZ186">
            <v>0</v>
          </cell>
          <cell r="BN186">
            <v>2495.6541196174085</v>
          </cell>
          <cell r="BO186">
            <v>0.44088038259139972</v>
          </cell>
          <cell r="BQ186">
            <v>0</v>
          </cell>
          <cell r="BR186">
            <v>0</v>
          </cell>
          <cell r="BT186">
            <v>0</v>
          </cell>
          <cell r="BU186">
            <v>0</v>
          </cell>
          <cell r="BW186">
            <v>0</v>
          </cell>
          <cell r="BX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  <cell r="L187">
            <v>0</v>
          </cell>
          <cell r="M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AA187">
            <v>0</v>
          </cell>
          <cell r="AB187">
            <v>0</v>
          </cell>
          <cell r="AP187">
            <v>0</v>
          </cell>
          <cell r="AQ187">
            <v>0</v>
          </cell>
          <cell r="AS187">
            <v>0</v>
          </cell>
          <cell r="AT187">
            <v>0</v>
          </cell>
          <cell r="AV187">
            <v>0</v>
          </cell>
          <cell r="AW187">
            <v>0</v>
          </cell>
          <cell r="AY187">
            <v>0</v>
          </cell>
          <cell r="AZ187">
            <v>0</v>
          </cell>
          <cell r="BN187">
            <v>0</v>
          </cell>
          <cell r="BO187">
            <v>0</v>
          </cell>
          <cell r="BQ187">
            <v>0</v>
          </cell>
          <cell r="BR187">
            <v>0</v>
          </cell>
          <cell r="BT187">
            <v>0</v>
          </cell>
          <cell r="BU187">
            <v>0</v>
          </cell>
          <cell r="BW187">
            <v>0</v>
          </cell>
          <cell r="BX187">
            <v>0</v>
          </cell>
        </row>
        <row r="188">
          <cell r="C188">
            <v>407.89627119883039</v>
          </cell>
          <cell r="D188">
            <v>0.1268113011696444</v>
          </cell>
          <cell r="F188">
            <v>254.47</v>
          </cell>
          <cell r="G188">
            <v>0</v>
          </cell>
          <cell r="I188">
            <v>189.65999999999997</v>
          </cell>
          <cell r="J188">
            <v>0</v>
          </cell>
          <cell r="L188">
            <v>784.91</v>
          </cell>
          <cell r="M188">
            <v>0</v>
          </cell>
          <cell r="R188">
            <v>407.89627119883039</v>
          </cell>
          <cell r="S188">
            <v>0.1268113011696444</v>
          </cell>
          <cell r="U188">
            <v>878.68000000000006</v>
          </cell>
          <cell r="V188">
            <v>0</v>
          </cell>
          <cell r="X188">
            <v>0</v>
          </cell>
          <cell r="Y188">
            <v>0</v>
          </cell>
          <cell r="AA188">
            <v>0</v>
          </cell>
          <cell r="AB188">
            <v>0</v>
          </cell>
          <cell r="AP188">
            <v>407.89627119883039</v>
          </cell>
          <cell r="AQ188">
            <v>0.1268113011696444</v>
          </cell>
          <cell r="AS188">
            <v>0</v>
          </cell>
          <cell r="AT188">
            <v>0</v>
          </cell>
          <cell r="AV188">
            <v>0</v>
          </cell>
          <cell r="AW188">
            <v>0</v>
          </cell>
          <cell r="AY188">
            <v>0</v>
          </cell>
          <cell r="AZ188">
            <v>0</v>
          </cell>
          <cell r="BN188">
            <v>407.89627119883039</v>
          </cell>
          <cell r="BO188">
            <v>0.1268113011696444</v>
          </cell>
          <cell r="BQ188">
            <v>0</v>
          </cell>
          <cell r="BR188">
            <v>0</v>
          </cell>
          <cell r="BT188">
            <v>0</v>
          </cell>
          <cell r="BU188">
            <v>0</v>
          </cell>
          <cell r="BW188">
            <v>0</v>
          </cell>
          <cell r="BX188">
            <v>0</v>
          </cell>
        </row>
        <row r="189">
          <cell r="C189">
            <v>2995.4580714390409</v>
          </cell>
          <cell r="D189">
            <v>0</v>
          </cell>
          <cell r="F189">
            <v>799.17</v>
          </cell>
          <cell r="G189">
            <v>0</v>
          </cell>
          <cell r="I189">
            <v>612.20000000000005</v>
          </cell>
          <cell r="J189">
            <v>0</v>
          </cell>
          <cell r="L189">
            <v>631.79999999999995</v>
          </cell>
          <cell r="M189">
            <v>0</v>
          </cell>
          <cell r="R189">
            <v>2995.4580714390409</v>
          </cell>
          <cell r="S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AA189">
            <v>0</v>
          </cell>
          <cell r="AB189">
            <v>0</v>
          </cell>
          <cell r="AP189">
            <v>2995.4580714390409</v>
          </cell>
          <cell r="AQ189">
            <v>0</v>
          </cell>
          <cell r="AS189">
            <v>0</v>
          </cell>
          <cell r="AT189">
            <v>0</v>
          </cell>
          <cell r="AV189">
            <v>0</v>
          </cell>
          <cell r="AW189">
            <v>0</v>
          </cell>
          <cell r="AY189">
            <v>0</v>
          </cell>
          <cell r="AZ189">
            <v>0</v>
          </cell>
          <cell r="BN189">
            <v>2995.4580714390409</v>
          </cell>
          <cell r="BO189">
            <v>0</v>
          </cell>
          <cell r="BQ189">
            <v>0</v>
          </cell>
          <cell r="BR189">
            <v>0</v>
          </cell>
          <cell r="BT189">
            <v>0</v>
          </cell>
          <cell r="BU189">
            <v>0</v>
          </cell>
          <cell r="BW189">
            <v>0</v>
          </cell>
          <cell r="BX189">
            <v>0</v>
          </cell>
        </row>
        <row r="190">
          <cell r="C190">
            <v>13581.193177947229</v>
          </cell>
          <cell r="D190">
            <v>3.1593464960569695</v>
          </cell>
          <cell r="F190">
            <v>3552.1099999999992</v>
          </cell>
          <cell r="G190">
            <v>1.2549999999999999</v>
          </cell>
          <cell r="I190">
            <v>3211.86</v>
          </cell>
          <cell r="J190">
            <v>1</v>
          </cell>
          <cell r="L190">
            <v>3721.09</v>
          </cell>
          <cell r="M190">
            <v>1.1299999999999999</v>
          </cell>
          <cell r="R190">
            <v>13581.193177947229</v>
          </cell>
          <cell r="S190">
            <v>3.1593464960569695</v>
          </cell>
          <cell r="U190">
            <v>3691.0600000000004</v>
          </cell>
          <cell r="V190">
            <v>1.01</v>
          </cell>
          <cell r="X190">
            <v>0</v>
          </cell>
          <cell r="Y190">
            <v>0</v>
          </cell>
          <cell r="AA190">
            <v>0</v>
          </cell>
          <cell r="AB190">
            <v>0</v>
          </cell>
          <cell r="AP190">
            <v>13581.193177947229</v>
          </cell>
          <cell r="AQ190">
            <v>3.1593464960569695</v>
          </cell>
          <cell r="AS190">
            <v>0</v>
          </cell>
          <cell r="AT190">
            <v>0</v>
          </cell>
          <cell r="AV190">
            <v>0</v>
          </cell>
          <cell r="AW190">
            <v>0</v>
          </cell>
          <cell r="AY190">
            <v>0</v>
          </cell>
          <cell r="AZ190">
            <v>0</v>
          </cell>
          <cell r="BN190">
            <v>13581.193177947229</v>
          </cell>
          <cell r="BO190">
            <v>3.1593464960569695</v>
          </cell>
          <cell r="BQ190">
            <v>0</v>
          </cell>
          <cell r="BR190">
            <v>0</v>
          </cell>
          <cell r="BT190">
            <v>0</v>
          </cell>
          <cell r="BU190">
            <v>0</v>
          </cell>
          <cell r="BW190">
            <v>0</v>
          </cell>
          <cell r="BX190">
            <v>0</v>
          </cell>
        </row>
        <row r="191">
          <cell r="C191">
            <v>4067.772964924101</v>
          </cell>
          <cell r="D191">
            <v>0.94997780935564802</v>
          </cell>
          <cell r="F191">
            <v>1073.22</v>
          </cell>
          <cell r="G191">
            <v>0.379</v>
          </cell>
          <cell r="I191">
            <v>965.06</v>
          </cell>
          <cell r="J191">
            <v>0.3</v>
          </cell>
          <cell r="L191">
            <v>1123.69</v>
          </cell>
          <cell r="M191">
            <v>0.34</v>
          </cell>
          <cell r="R191">
            <v>4067.772964924101</v>
          </cell>
          <cell r="S191">
            <v>0.94997780935564802</v>
          </cell>
          <cell r="U191">
            <v>1149.3699999999999</v>
          </cell>
          <cell r="V191">
            <v>0.3</v>
          </cell>
          <cell r="X191">
            <v>0</v>
          </cell>
          <cell r="Y191">
            <v>0</v>
          </cell>
          <cell r="AA191">
            <v>0</v>
          </cell>
          <cell r="AB191">
            <v>0</v>
          </cell>
          <cell r="AP191">
            <v>4067.772964924101</v>
          </cell>
          <cell r="AQ191">
            <v>0.94997780935564802</v>
          </cell>
          <cell r="AS191">
            <v>0</v>
          </cell>
          <cell r="AT191">
            <v>0</v>
          </cell>
          <cell r="AV191">
            <v>0</v>
          </cell>
          <cell r="AW191">
            <v>0</v>
          </cell>
          <cell r="AY191">
            <v>0</v>
          </cell>
          <cell r="AZ191">
            <v>0</v>
          </cell>
          <cell r="BN191">
            <v>4067.772964924101</v>
          </cell>
          <cell r="BO191">
            <v>0.94997780935564802</v>
          </cell>
          <cell r="BQ191">
            <v>0</v>
          </cell>
          <cell r="BR191">
            <v>0</v>
          </cell>
          <cell r="BT191">
            <v>0</v>
          </cell>
          <cell r="BU191">
            <v>0</v>
          </cell>
          <cell r="BW191">
            <v>0</v>
          </cell>
          <cell r="BX191">
            <v>0</v>
          </cell>
        </row>
        <row r="193">
          <cell r="C193">
            <v>5689.1959426604599</v>
          </cell>
          <cell r="D193">
            <v>0.89801484909637785</v>
          </cell>
          <cell r="F193">
            <v>2131.41</v>
          </cell>
          <cell r="G193">
            <v>0</v>
          </cell>
          <cell r="I193">
            <v>2040.59</v>
          </cell>
          <cell r="J193">
            <v>0</v>
          </cell>
          <cell r="L193">
            <v>2006.3499999999997</v>
          </cell>
          <cell r="M193">
            <v>0</v>
          </cell>
          <cell r="R193">
            <v>5689.1959426604599</v>
          </cell>
          <cell r="S193">
            <v>0.89801484909637785</v>
          </cell>
          <cell r="U193">
            <v>1701.43</v>
          </cell>
          <cell r="V193">
            <v>0</v>
          </cell>
          <cell r="X193">
            <v>0</v>
          </cell>
          <cell r="Y193">
            <v>0</v>
          </cell>
          <cell r="AA193">
            <v>0</v>
          </cell>
          <cell r="AB193">
            <v>0</v>
          </cell>
          <cell r="AP193">
            <v>5689.1959426604599</v>
          </cell>
          <cell r="AQ193">
            <v>0.89801484909637785</v>
          </cell>
          <cell r="AS193">
            <v>0</v>
          </cell>
          <cell r="AT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N193">
            <v>5689.1959426604599</v>
          </cell>
          <cell r="BO193">
            <v>0.89801484909637785</v>
          </cell>
          <cell r="BQ193">
            <v>0</v>
          </cell>
          <cell r="BR193">
            <v>0</v>
          </cell>
          <cell r="BT193">
            <v>0</v>
          </cell>
          <cell r="BU193">
            <v>0</v>
          </cell>
          <cell r="BW193">
            <v>0</v>
          </cell>
          <cell r="BX193">
            <v>0</v>
          </cell>
        </row>
        <row r="194">
          <cell r="C194">
            <v>1759.3429933550217</v>
          </cell>
          <cell r="D194">
            <v>0.19803303990490731</v>
          </cell>
          <cell r="F194">
            <v>647.44000000000005</v>
          </cell>
          <cell r="G194">
            <v>0</v>
          </cell>
          <cell r="I194">
            <v>483.36</v>
          </cell>
          <cell r="J194">
            <v>0</v>
          </cell>
          <cell r="L194">
            <v>702.38000000000011</v>
          </cell>
          <cell r="M194">
            <v>0</v>
          </cell>
          <cell r="R194">
            <v>1759.3429933550217</v>
          </cell>
          <cell r="S194">
            <v>0.19803303990490731</v>
          </cell>
          <cell r="U194">
            <v>482.5</v>
          </cell>
          <cell r="V194">
            <v>0</v>
          </cell>
          <cell r="X194">
            <v>0</v>
          </cell>
          <cell r="Y194">
            <v>0</v>
          </cell>
          <cell r="AA194">
            <v>0</v>
          </cell>
          <cell r="AB194">
            <v>0</v>
          </cell>
          <cell r="AP194">
            <v>1759.3429933550217</v>
          </cell>
          <cell r="AQ194">
            <v>0.19803303990490731</v>
          </cell>
          <cell r="AS194">
            <v>0</v>
          </cell>
          <cell r="AT194">
            <v>0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N194">
            <v>1759.3429933550217</v>
          </cell>
          <cell r="BO194">
            <v>0.19803303990490731</v>
          </cell>
          <cell r="BQ194">
            <v>0</v>
          </cell>
          <cell r="BR194">
            <v>0</v>
          </cell>
          <cell r="BT194">
            <v>0</v>
          </cell>
          <cell r="BU194">
            <v>0</v>
          </cell>
          <cell r="BW194">
            <v>0</v>
          </cell>
          <cell r="BX194">
            <v>0</v>
          </cell>
        </row>
        <row r="195">
          <cell r="C195">
            <v>529.43529171148532</v>
          </cell>
          <cell r="D195">
            <v>5.9799927256525054E-2</v>
          </cell>
          <cell r="F195">
            <v>195.52999999999997</v>
          </cell>
          <cell r="G195">
            <v>0</v>
          </cell>
          <cell r="I195">
            <v>145.84</v>
          </cell>
          <cell r="J195">
            <v>0</v>
          </cell>
          <cell r="L195">
            <v>209.5</v>
          </cell>
          <cell r="M195">
            <v>0</v>
          </cell>
          <cell r="R195">
            <v>529.43529171148532</v>
          </cell>
          <cell r="S195">
            <v>5.9799927256525054E-2</v>
          </cell>
          <cell r="U195">
            <v>153.79</v>
          </cell>
          <cell r="V195">
            <v>0</v>
          </cell>
          <cell r="X195">
            <v>0</v>
          </cell>
          <cell r="Y195">
            <v>0</v>
          </cell>
          <cell r="AA195">
            <v>0</v>
          </cell>
          <cell r="AB195">
            <v>0</v>
          </cell>
          <cell r="AP195">
            <v>529.43529171148532</v>
          </cell>
          <cell r="AQ195">
            <v>5.9799927256525054E-2</v>
          </cell>
          <cell r="AS195">
            <v>0</v>
          </cell>
          <cell r="AT195">
            <v>0</v>
          </cell>
          <cell r="AV195">
            <v>0</v>
          </cell>
          <cell r="AW195">
            <v>0</v>
          </cell>
          <cell r="AY195">
            <v>0</v>
          </cell>
          <cell r="AZ195">
            <v>0</v>
          </cell>
          <cell r="BN195">
            <v>529.43529171148532</v>
          </cell>
          <cell r="BO195">
            <v>5.9799927256525054E-2</v>
          </cell>
          <cell r="BQ195">
            <v>0</v>
          </cell>
          <cell r="BR195">
            <v>0</v>
          </cell>
          <cell r="BT195">
            <v>0</v>
          </cell>
          <cell r="BU195">
            <v>0</v>
          </cell>
          <cell r="BW195">
            <v>0</v>
          </cell>
          <cell r="BX195">
            <v>0</v>
          </cell>
        </row>
        <row r="196">
          <cell r="C196">
            <v>570.53413305469508</v>
          </cell>
          <cell r="D196">
            <v>0.27586694530486172</v>
          </cell>
          <cell r="F196">
            <v>150.99</v>
          </cell>
          <cell r="G196">
            <v>0</v>
          </cell>
          <cell r="I196">
            <v>126.56</v>
          </cell>
          <cell r="J196">
            <v>0</v>
          </cell>
          <cell r="L196">
            <v>112.25999999999999</v>
          </cell>
          <cell r="M196">
            <v>0</v>
          </cell>
          <cell r="R196">
            <v>570.53413305469508</v>
          </cell>
          <cell r="S196">
            <v>0.27586694530486172</v>
          </cell>
          <cell r="U196">
            <v>115.52999999999999</v>
          </cell>
          <cell r="V196">
            <v>0</v>
          </cell>
          <cell r="X196">
            <v>0</v>
          </cell>
          <cell r="Y196">
            <v>0</v>
          </cell>
          <cell r="AA196">
            <v>0</v>
          </cell>
          <cell r="AB196">
            <v>0</v>
          </cell>
          <cell r="AP196">
            <v>570.53413305469508</v>
          </cell>
          <cell r="AQ196">
            <v>0.27586694530486172</v>
          </cell>
          <cell r="AS196">
            <v>0</v>
          </cell>
          <cell r="AT196">
            <v>0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N196">
            <v>570.53413305469508</v>
          </cell>
          <cell r="BO196">
            <v>0.27586694530486172</v>
          </cell>
          <cell r="BQ196">
            <v>0</v>
          </cell>
          <cell r="BR196">
            <v>0</v>
          </cell>
          <cell r="BT196">
            <v>0</v>
          </cell>
          <cell r="BU196">
            <v>0</v>
          </cell>
          <cell r="BW196">
            <v>0</v>
          </cell>
          <cell r="BX196">
            <v>0</v>
          </cell>
        </row>
        <row r="197">
          <cell r="C197">
            <v>2829.8835245392575</v>
          </cell>
          <cell r="D197">
            <v>0.36431493663008385</v>
          </cell>
          <cell r="F197">
            <v>1137.4499999999998</v>
          </cell>
          <cell r="G197">
            <v>0</v>
          </cell>
          <cell r="I197">
            <v>1284.83</v>
          </cell>
          <cell r="J197">
            <v>0</v>
          </cell>
          <cell r="L197">
            <v>982.20999999999958</v>
          </cell>
          <cell r="M197">
            <v>0</v>
          </cell>
          <cell r="R197">
            <v>2829.8835245392575</v>
          </cell>
          <cell r="S197">
            <v>0.36431493663008385</v>
          </cell>
          <cell r="U197">
            <v>949.61000000000013</v>
          </cell>
          <cell r="V197">
            <v>0</v>
          </cell>
          <cell r="X197">
            <v>0</v>
          </cell>
          <cell r="Y197">
            <v>0</v>
          </cell>
          <cell r="AA197">
            <v>0</v>
          </cell>
          <cell r="AB197">
            <v>0</v>
          </cell>
          <cell r="AP197">
            <v>2829.8835245392575</v>
          </cell>
          <cell r="AQ197">
            <v>0.36431493663008385</v>
          </cell>
          <cell r="AS197">
            <v>0</v>
          </cell>
          <cell r="AT197">
            <v>0</v>
          </cell>
          <cell r="AV197">
            <v>0</v>
          </cell>
          <cell r="AW197">
            <v>0</v>
          </cell>
          <cell r="AY197">
            <v>0</v>
          </cell>
          <cell r="AZ197">
            <v>0</v>
          </cell>
          <cell r="BN197">
            <v>2829.8835245392575</v>
          </cell>
          <cell r="BO197">
            <v>0.36431493663008385</v>
          </cell>
          <cell r="BQ197">
            <v>0</v>
          </cell>
          <cell r="BR197">
            <v>0</v>
          </cell>
          <cell r="BT197">
            <v>0</v>
          </cell>
          <cell r="BU197">
            <v>0</v>
          </cell>
          <cell r="BW197">
            <v>0</v>
          </cell>
          <cell r="BX197">
            <v>0</v>
          </cell>
        </row>
        <row r="198">
          <cell r="C198">
            <v>1661.6670485790901</v>
          </cell>
          <cell r="D198">
            <v>0.57488596286364391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  <cell r="L198">
            <v>781.91000000000008</v>
          </cell>
          <cell r="M198">
            <v>0</v>
          </cell>
          <cell r="R198">
            <v>1661.6670485790901</v>
          </cell>
          <cell r="S198">
            <v>0.57488596286364391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AA198">
            <v>0</v>
          </cell>
          <cell r="AB198">
            <v>0</v>
          </cell>
          <cell r="AP198">
            <v>1661.6670485790901</v>
          </cell>
          <cell r="AQ198">
            <v>0.57488596286364391</v>
          </cell>
          <cell r="AS198">
            <v>0</v>
          </cell>
          <cell r="AT198">
            <v>0</v>
          </cell>
          <cell r="AV198">
            <v>0</v>
          </cell>
          <cell r="AW198">
            <v>0</v>
          </cell>
          <cell r="AY198">
            <v>0</v>
          </cell>
          <cell r="AZ198">
            <v>0</v>
          </cell>
          <cell r="BN198">
            <v>1661.6670485790901</v>
          </cell>
          <cell r="BO198">
            <v>0.57488596286364391</v>
          </cell>
          <cell r="BQ198">
            <v>0</v>
          </cell>
          <cell r="BR198">
            <v>0</v>
          </cell>
          <cell r="BT198">
            <v>0</v>
          </cell>
          <cell r="BU198">
            <v>0</v>
          </cell>
          <cell r="BW198">
            <v>0</v>
          </cell>
          <cell r="BX198">
            <v>0</v>
          </cell>
        </row>
        <row r="199">
          <cell r="C199">
            <v>456.74097659450388</v>
          </cell>
          <cell r="D199">
            <v>0.22947164999999997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  <cell r="L199">
            <v>762.19</v>
          </cell>
          <cell r="M199">
            <v>0</v>
          </cell>
          <cell r="R199">
            <v>456.74097659450388</v>
          </cell>
          <cell r="S199">
            <v>0.22947164999999997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AA199">
            <v>0</v>
          </cell>
          <cell r="AB199">
            <v>0</v>
          </cell>
          <cell r="AP199">
            <v>456.74097659450388</v>
          </cell>
          <cell r="AQ199">
            <v>0.22947164999999997</v>
          </cell>
          <cell r="AS199">
            <v>0</v>
          </cell>
          <cell r="AT199">
            <v>0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N199">
            <v>456.74097659450388</v>
          </cell>
          <cell r="BO199">
            <v>0.22947164999999997</v>
          </cell>
          <cell r="BQ199">
            <v>0</v>
          </cell>
          <cell r="BR199">
            <v>0</v>
          </cell>
          <cell r="BT199">
            <v>0</v>
          </cell>
          <cell r="BU199">
            <v>0</v>
          </cell>
          <cell r="BW199">
            <v>0</v>
          </cell>
          <cell r="BX199">
            <v>0</v>
          </cell>
        </row>
        <row r="200">
          <cell r="C200">
            <v>21.766975145142208</v>
          </cell>
          <cell r="D200">
            <v>1.0524854857792657E-2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L200">
            <v>19.72</v>
          </cell>
          <cell r="M200">
            <v>0</v>
          </cell>
          <cell r="R200">
            <v>21.766975145142208</v>
          </cell>
          <cell r="S200">
            <v>1.0524854857792657E-2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AA200">
            <v>0</v>
          </cell>
          <cell r="AB200">
            <v>0</v>
          </cell>
          <cell r="AP200">
            <v>21.766975145142208</v>
          </cell>
          <cell r="AQ200">
            <v>1.0524854857792657E-2</v>
          </cell>
          <cell r="AS200">
            <v>0</v>
          </cell>
          <cell r="AT200">
            <v>0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N200">
            <v>21.766975145142208</v>
          </cell>
          <cell r="BO200">
            <v>1.0524854857792657E-2</v>
          </cell>
          <cell r="BQ200">
            <v>0</v>
          </cell>
          <cell r="BR200">
            <v>0</v>
          </cell>
          <cell r="BT200">
            <v>0</v>
          </cell>
          <cell r="BU200">
            <v>0</v>
          </cell>
          <cell r="BW200">
            <v>0</v>
          </cell>
          <cell r="BX200">
            <v>0</v>
          </cell>
        </row>
        <row r="201"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AA201">
            <v>0</v>
          </cell>
          <cell r="AB201">
            <v>0</v>
          </cell>
          <cell r="AP201">
            <v>0</v>
          </cell>
          <cell r="AQ201">
            <v>0</v>
          </cell>
          <cell r="AS201">
            <v>0</v>
          </cell>
          <cell r="AT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T201">
            <v>0</v>
          </cell>
          <cell r="BU201">
            <v>0</v>
          </cell>
          <cell r="BW201">
            <v>0</v>
          </cell>
          <cell r="BX201">
            <v>0</v>
          </cell>
        </row>
        <row r="202">
          <cell r="C202">
            <v>461.35766513699411</v>
          </cell>
          <cell r="D202">
            <v>0.33488945800585129</v>
          </cell>
          <cell r="F202">
            <v>0</v>
          </cell>
          <cell r="G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R202">
            <v>461.35766513699411</v>
          </cell>
          <cell r="S202">
            <v>0.33488945800585129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AA202">
            <v>0</v>
          </cell>
          <cell r="AB202">
            <v>0</v>
          </cell>
          <cell r="AP202">
            <v>461.35766513699411</v>
          </cell>
          <cell r="AQ202">
            <v>0.33488945800585129</v>
          </cell>
          <cell r="AS202">
            <v>0</v>
          </cell>
          <cell r="AT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N202">
            <v>461.35766513699411</v>
          </cell>
          <cell r="BO202">
            <v>0.33488945800585129</v>
          </cell>
          <cell r="BQ202">
            <v>0</v>
          </cell>
          <cell r="BR202">
            <v>0</v>
          </cell>
          <cell r="BT202">
            <v>0</v>
          </cell>
          <cell r="BU202">
            <v>0</v>
          </cell>
          <cell r="BW202">
            <v>0</v>
          </cell>
          <cell r="BX202">
            <v>0</v>
          </cell>
        </row>
        <row r="203">
          <cell r="C203">
            <v>721.80143170245003</v>
          </cell>
          <cell r="D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R203">
            <v>721.80143170245003</v>
          </cell>
          <cell r="S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AA203">
            <v>0</v>
          </cell>
          <cell r="AB203">
            <v>0</v>
          </cell>
          <cell r="AP203">
            <v>721.80143170245003</v>
          </cell>
          <cell r="AQ203">
            <v>0</v>
          </cell>
          <cell r="AS203">
            <v>0</v>
          </cell>
          <cell r="AT203">
            <v>0</v>
          </cell>
          <cell r="AV203">
            <v>0</v>
          </cell>
          <cell r="AW203">
            <v>0</v>
          </cell>
          <cell r="AY203">
            <v>0</v>
          </cell>
          <cell r="AZ203">
            <v>0</v>
          </cell>
          <cell r="BN203">
            <v>721.80143170245003</v>
          </cell>
          <cell r="BO203">
            <v>0</v>
          </cell>
          <cell r="BQ203">
            <v>0</v>
          </cell>
          <cell r="BR203">
            <v>0</v>
          </cell>
          <cell r="BT203">
            <v>0</v>
          </cell>
          <cell r="BU203">
            <v>0</v>
          </cell>
          <cell r="BW203">
            <v>0</v>
          </cell>
          <cell r="BX203">
            <v>0</v>
          </cell>
        </row>
        <row r="204">
          <cell r="C204">
            <v>2581.6689511059149</v>
          </cell>
          <cell r="D204">
            <v>1.2482988940851316</v>
          </cell>
          <cell r="F204">
            <v>1289.25</v>
          </cell>
          <cell r="G204">
            <v>0.38500000000000001</v>
          </cell>
          <cell r="I204">
            <v>1124.22</v>
          </cell>
          <cell r="J204">
            <v>0.30499999999999999</v>
          </cell>
          <cell r="L204">
            <v>1237.4099999999999</v>
          </cell>
          <cell r="M204">
            <v>0.316</v>
          </cell>
          <cell r="R204">
            <v>2581.6689511059149</v>
          </cell>
          <cell r="S204">
            <v>1.2482988940851316</v>
          </cell>
          <cell r="U204">
            <v>1283.23</v>
          </cell>
          <cell r="V204">
            <v>0.3085</v>
          </cell>
          <cell r="X204">
            <v>0</v>
          </cell>
          <cell r="Y204">
            <v>0</v>
          </cell>
          <cell r="AA204">
            <v>0</v>
          </cell>
          <cell r="AB204">
            <v>0</v>
          </cell>
          <cell r="AP204">
            <v>2581.6689511059149</v>
          </cell>
          <cell r="AQ204">
            <v>1.2482988940851316</v>
          </cell>
          <cell r="AS204">
            <v>0</v>
          </cell>
          <cell r="AT204">
            <v>0</v>
          </cell>
          <cell r="AV204">
            <v>0</v>
          </cell>
          <cell r="AW204">
            <v>0</v>
          </cell>
          <cell r="AY204">
            <v>0</v>
          </cell>
          <cell r="AZ204">
            <v>0</v>
          </cell>
          <cell r="BN204">
            <v>2581.6689511059149</v>
          </cell>
          <cell r="BO204">
            <v>1.2482988940851316</v>
          </cell>
          <cell r="BQ204">
            <v>0</v>
          </cell>
          <cell r="BR204">
            <v>0</v>
          </cell>
          <cell r="BT204">
            <v>0</v>
          </cell>
          <cell r="BU204">
            <v>0</v>
          </cell>
          <cell r="BW204">
            <v>0</v>
          </cell>
          <cell r="BX204">
            <v>0</v>
          </cell>
        </row>
        <row r="205">
          <cell r="C205">
            <v>1642.0685204631473</v>
          </cell>
          <cell r="D205">
            <v>0.79397953685273281</v>
          </cell>
          <cell r="F205">
            <v>821.77</v>
          </cell>
          <cell r="G205">
            <v>0.246</v>
          </cell>
          <cell r="I205">
            <v>705.47</v>
          </cell>
          <cell r="J205">
            <v>0.19</v>
          </cell>
          <cell r="L205">
            <v>729.17</v>
          </cell>
          <cell r="M205">
            <v>0.19</v>
          </cell>
          <cell r="R205">
            <v>1642.0685204631473</v>
          </cell>
          <cell r="S205">
            <v>0.79397953685273281</v>
          </cell>
          <cell r="U205">
            <v>737.02</v>
          </cell>
          <cell r="V205">
            <v>0.18</v>
          </cell>
          <cell r="X205">
            <v>0</v>
          </cell>
          <cell r="Y205">
            <v>0</v>
          </cell>
          <cell r="AA205">
            <v>0</v>
          </cell>
          <cell r="AB205">
            <v>0</v>
          </cell>
          <cell r="AP205">
            <v>1642.0685204631473</v>
          </cell>
          <cell r="AQ205">
            <v>0.79397953685273281</v>
          </cell>
          <cell r="AS205">
            <v>0</v>
          </cell>
          <cell r="AT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N205">
            <v>1642.0685204631473</v>
          </cell>
          <cell r="BO205">
            <v>0.79397953685273281</v>
          </cell>
          <cell r="BQ205">
            <v>0</v>
          </cell>
          <cell r="BR205">
            <v>0</v>
          </cell>
          <cell r="BT205">
            <v>0</v>
          </cell>
          <cell r="BU205">
            <v>0</v>
          </cell>
          <cell r="BW205">
            <v>0</v>
          </cell>
          <cell r="BX205">
            <v>0</v>
          </cell>
        </row>
        <row r="206">
          <cell r="C206">
            <v>492.62180553483131</v>
          </cell>
          <cell r="D206">
            <v>0.23819446516871493</v>
          </cell>
          <cell r="F206">
            <v>241.69</v>
          </cell>
          <cell r="G206">
            <v>7.1999999999999995E-2</v>
          </cell>
          <cell r="I206">
            <v>212.58</v>
          </cell>
          <cell r="J206">
            <v>5.8000000000000003E-2</v>
          </cell>
          <cell r="L206">
            <v>215.9</v>
          </cell>
          <cell r="M206">
            <v>0.06</v>
          </cell>
          <cell r="R206">
            <v>492.62180553483131</v>
          </cell>
          <cell r="S206">
            <v>0.23819446516871493</v>
          </cell>
          <cell r="U206">
            <v>238.83</v>
          </cell>
          <cell r="V206">
            <v>0.06</v>
          </cell>
          <cell r="X206">
            <v>0</v>
          </cell>
          <cell r="Y206">
            <v>0</v>
          </cell>
          <cell r="AA206">
            <v>0</v>
          </cell>
          <cell r="AB206">
            <v>0</v>
          </cell>
          <cell r="AP206">
            <v>492.62180553483131</v>
          </cell>
          <cell r="AQ206">
            <v>0.23819446516871493</v>
          </cell>
          <cell r="AS206">
            <v>0</v>
          </cell>
          <cell r="AT206">
            <v>0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N206">
            <v>492.62180553483131</v>
          </cell>
          <cell r="BO206">
            <v>0.23819446516871493</v>
          </cell>
          <cell r="BQ206">
            <v>0</v>
          </cell>
          <cell r="BR206">
            <v>0</v>
          </cell>
          <cell r="BT206">
            <v>0</v>
          </cell>
          <cell r="BU206">
            <v>0</v>
          </cell>
          <cell r="BW206">
            <v>0</v>
          </cell>
          <cell r="BX206">
            <v>0</v>
          </cell>
        </row>
        <row r="207">
          <cell r="C207">
            <v>3.8878701214931422</v>
          </cell>
          <cell r="D207">
            <v>1.8798785068579492E-3</v>
          </cell>
          <cell r="F207">
            <v>6.92</v>
          </cell>
          <cell r="G207">
            <v>2E-3</v>
          </cell>
          <cell r="I207">
            <v>6.1</v>
          </cell>
          <cell r="J207">
            <v>2E-3</v>
          </cell>
          <cell r="L207">
            <v>6</v>
          </cell>
          <cell r="M207">
            <v>2E-3</v>
          </cell>
          <cell r="R207">
            <v>3.8878701214931422</v>
          </cell>
          <cell r="S207">
            <v>1.8798785068579492E-3</v>
          </cell>
          <cell r="U207">
            <v>6.03</v>
          </cell>
          <cell r="V207">
            <v>1E-3</v>
          </cell>
          <cell r="X207">
            <v>0</v>
          </cell>
          <cell r="Y207">
            <v>0</v>
          </cell>
          <cell r="AA207">
            <v>0</v>
          </cell>
          <cell r="AB207">
            <v>0</v>
          </cell>
          <cell r="AP207">
            <v>3.8878701214931422</v>
          </cell>
          <cell r="AQ207">
            <v>1.8798785068579492E-3</v>
          </cell>
          <cell r="AS207">
            <v>0</v>
          </cell>
          <cell r="AT207">
            <v>0</v>
          </cell>
          <cell r="AV207">
            <v>0</v>
          </cell>
          <cell r="AW207">
            <v>0</v>
          </cell>
          <cell r="AY207">
            <v>0</v>
          </cell>
          <cell r="AZ207">
            <v>0</v>
          </cell>
          <cell r="BN207">
            <v>3.8878701214931422</v>
          </cell>
          <cell r="BO207">
            <v>1.8798785068579492E-3</v>
          </cell>
          <cell r="BQ207">
            <v>0</v>
          </cell>
          <cell r="BR207">
            <v>0</v>
          </cell>
          <cell r="BT207">
            <v>0</v>
          </cell>
          <cell r="BU207">
            <v>0</v>
          </cell>
          <cell r="BW207">
            <v>0</v>
          </cell>
          <cell r="BX207">
            <v>0</v>
          </cell>
        </row>
        <row r="208">
          <cell r="C208">
            <v>16.144693653169991</v>
          </cell>
          <cell r="D208">
            <v>7.8063468300078476E-3</v>
          </cell>
          <cell r="F208">
            <v>11.5</v>
          </cell>
          <cell r="G208">
            <v>3.0000000000000001E-3</v>
          </cell>
          <cell r="I208">
            <v>10.4</v>
          </cell>
          <cell r="J208">
            <v>3.0000000000000001E-3</v>
          </cell>
          <cell r="L208">
            <v>8.42</v>
          </cell>
          <cell r="M208">
            <v>2E-3</v>
          </cell>
          <cell r="R208">
            <v>16.144693653169991</v>
          </cell>
          <cell r="S208">
            <v>7.8063468300078476E-3</v>
          </cell>
          <cell r="U208">
            <v>6.36</v>
          </cell>
          <cell r="V208">
            <v>1.5E-3</v>
          </cell>
          <cell r="X208">
            <v>0</v>
          </cell>
          <cell r="Y208">
            <v>0</v>
          </cell>
          <cell r="AA208">
            <v>0</v>
          </cell>
          <cell r="AB208">
            <v>0</v>
          </cell>
          <cell r="AP208">
            <v>16.144693653169991</v>
          </cell>
          <cell r="AQ208">
            <v>7.8063468300078476E-3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0</v>
          </cell>
          <cell r="AZ208">
            <v>0</v>
          </cell>
          <cell r="BN208">
            <v>16.144693653169991</v>
          </cell>
          <cell r="BO208">
            <v>7.8063468300078476E-3</v>
          </cell>
          <cell r="BQ208">
            <v>0</v>
          </cell>
          <cell r="BR208">
            <v>0</v>
          </cell>
          <cell r="BT208">
            <v>0</v>
          </cell>
          <cell r="BU208">
            <v>0</v>
          </cell>
          <cell r="BW208">
            <v>0</v>
          </cell>
          <cell r="BX208">
            <v>0</v>
          </cell>
        </row>
        <row r="209">
          <cell r="C209">
            <v>19.070778820769753</v>
          </cell>
          <cell r="D209">
            <v>9.2211792302460752E-3</v>
          </cell>
          <cell r="F209">
            <v>6.25</v>
          </cell>
          <cell r="G209">
            <v>2E-3</v>
          </cell>
          <cell r="I209">
            <v>9.01</v>
          </cell>
          <cell r="J209">
            <v>2E-3</v>
          </cell>
          <cell r="L209">
            <v>9.26</v>
          </cell>
          <cell r="M209">
            <v>2E-3</v>
          </cell>
          <cell r="R209">
            <v>19.070778820769753</v>
          </cell>
          <cell r="S209">
            <v>9.2211792302460752E-3</v>
          </cell>
          <cell r="U209">
            <v>8.8000000000000007</v>
          </cell>
          <cell r="V209">
            <v>2E-3</v>
          </cell>
          <cell r="X209">
            <v>0</v>
          </cell>
          <cell r="Y209">
            <v>0</v>
          </cell>
          <cell r="AA209">
            <v>0</v>
          </cell>
          <cell r="AB209">
            <v>0</v>
          </cell>
          <cell r="AP209">
            <v>19.070778820769753</v>
          </cell>
          <cell r="AQ209">
            <v>9.2211792302460752E-3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0</v>
          </cell>
          <cell r="AZ209">
            <v>0</v>
          </cell>
          <cell r="BN209">
            <v>19.070778820769753</v>
          </cell>
          <cell r="BO209">
            <v>9.2211792302460752E-3</v>
          </cell>
          <cell r="BQ209">
            <v>0</v>
          </cell>
          <cell r="BR209">
            <v>0</v>
          </cell>
          <cell r="BT209">
            <v>0</v>
          </cell>
          <cell r="BU209">
            <v>0</v>
          </cell>
          <cell r="BW209">
            <v>0</v>
          </cell>
          <cell r="BX209">
            <v>0</v>
          </cell>
        </row>
        <row r="210">
          <cell r="C210">
            <v>407.87528251250342</v>
          </cell>
          <cell r="D210">
            <v>0.19721748749657189</v>
          </cell>
          <cell r="F210">
            <v>201.12</v>
          </cell>
          <cell r="G210">
            <v>0.06</v>
          </cell>
          <cell r="I210">
            <v>180.66</v>
          </cell>
          <cell r="J210">
            <v>0.05</v>
          </cell>
          <cell r="L210">
            <v>268.66000000000003</v>
          </cell>
          <cell r="M210">
            <v>0.06</v>
          </cell>
          <cell r="R210">
            <v>407.87528251250342</v>
          </cell>
          <cell r="S210">
            <v>0.19721748749657189</v>
          </cell>
          <cell r="U210">
            <v>286.19</v>
          </cell>
          <cell r="V210">
            <v>6.4000000000000001E-2</v>
          </cell>
          <cell r="X210">
            <v>0</v>
          </cell>
          <cell r="Y210">
            <v>0</v>
          </cell>
          <cell r="AA210">
            <v>0</v>
          </cell>
          <cell r="AB210">
            <v>0</v>
          </cell>
          <cell r="AP210">
            <v>407.87528251250342</v>
          </cell>
          <cell r="AQ210">
            <v>0.19721748749657189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0</v>
          </cell>
          <cell r="AZ210">
            <v>0</v>
          </cell>
          <cell r="BN210">
            <v>407.87528251250342</v>
          </cell>
          <cell r="BO210">
            <v>0.19721748749657189</v>
          </cell>
          <cell r="BQ210">
            <v>0</v>
          </cell>
          <cell r="BR210">
            <v>0</v>
          </cell>
          <cell r="BT210">
            <v>0</v>
          </cell>
          <cell r="BU210">
            <v>0</v>
          </cell>
          <cell r="BW210">
            <v>0</v>
          </cell>
          <cell r="BX210">
            <v>0</v>
          </cell>
        </row>
        <row r="211"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AA211">
            <v>0</v>
          </cell>
          <cell r="AB211">
            <v>0</v>
          </cell>
          <cell r="AP211">
            <v>0</v>
          </cell>
          <cell r="AQ211">
            <v>0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0</v>
          </cell>
          <cell r="AZ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T211">
            <v>0</v>
          </cell>
          <cell r="BU211">
            <v>0</v>
          </cell>
          <cell r="BW211">
            <v>0</v>
          </cell>
          <cell r="BX211">
            <v>0</v>
          </cell>
        </row>
        <row r="212">
          <cell r="C212">
            <v>73.702500000000001</v>
          </cell>
          <cell r="D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R212">
            <v>73.702500000000001</v>
          </cell>
          <cell r="S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P212">
            <v>73.702500000000001</v>
          </cell>
          <cell r="AQ212">
            <v>0</v>
          </cell>
          <cell r="AS212">
            <v>0</v>
          </cell>
          <cell r="AT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N212">
            <v>73.702500000000001</v>
          </cell>
          <cell r="BO212">
            <v>0</v>
          </cell>
          <cell r="BQ212">
            <v>0</v>
          </cell>
          <cell r="BR212">
            <v>0</v>
          </cell>
          <cell r="BT212">
            <v>0</v>
          </cell>
          <cell r="BU212">
            <v>0</v>
          </cell>
          <cell r="BW212">
            <v>0</v>
          </cell>
          <cell r="BX212">
            <v>0</v>
          </cell>
        </row>
        <row r="217">
          <cell r="B217">
            <v>0</v>
          </cell>
          <cell r="E217">
            <v>0</v>
          </cell>
          <cell r="H217">
            <v>0</v>
          </cell>
          <cell r="K217">
            <v>0</v>
          </cell>
          <cell r="T217">
            <v>0</v>
          </cell>
          <cell r="W217">
            <v>0</v>
          </cell>
          <cell r="Z217">
            <v>0</v>
          </cell>
          <cell r="AR217">
            <v>0</v>
          </cell>
          <cell r="AU217">
            <v>0</v>
          </cell>
          <cell r="AX217">
            <v>0</v>
          </cell>
          <cell r="BP217">
            <v>0</v>
          </cell>
          <cell r="BS217">
            <v>0</v>
          </cell>
          <cell r="BV217">
            <v>0</v>
          </cell>
        </row>
        <row r="218">
          <cell r="B218">
            <v>0</v>
          </cell>
          <cell r="E218">
            <v>76.010000000000005</v>
          </cell>
          <cell r="H218">
            <v>162.63</v>
          </cell>
          <cell r="K218">
            <v>166.96</v>
          </cell>
          <cell r="T218">
            <v>183.43</v>
          </cell>
          <cell r="W218">
            <v>0</v>
          </cell>
          <cell r="Z218">
            <v>0</v>
          </cell>
          <cell r="AR218">
            <v>0</v>
          </cell>
          <cell r="AU218">
            <v>0</v>
          </cell>
          <cell r="AX218">
            <v>0</v>
          </cell>
          <cell r="BP218">
            <v>0</v>
          </cell>
          <cell r="BS218">
            <v>0</v>
          </cell>
          <cell r="BV218">
            <v>0</v>
          </cell>
        </row>
      </sheetData>
      <sheetData sheetId="11">
        <row r="38">
          <cell r="AX38">
            <v>6253.3816796622659</v>
          </cell>
          <cell r="AY38">
            <v>1.77</v>
          </cell>
        </row>
        <row r="41">
          <cell r="AX41">
            <v>1194.2973333333332</v>
          </cell>
        </row>
        <row r="49">
          <cell r="AX49">
            <v>2460.5733333333333</v>
          </cell>
        </row>
        <row r="50">
          <cell r="AY50">
            <v>1.77</v>
          </cell>
        </row>
        <row r="51">
          <cell r="AX51">
            <v>895.28</v>
          </cell>
        </row>
        <row r="53">
          <cell r="AX53">
            <v>266.33958999999999</v>
          </cell>
        </row>
        <row r="54">
          <cell r="AX54">
            <v>38.432000000000002</v>
          </cell>
        </row>
        <row r="58">
          <cell r="AX58">
            <v>3002.3369764914323</v>
          </cell>
          <cell r="AY58">
            <v>17.666666666666668</v>
          </cell>
        </row>
        <row r="59">
          <cell r="AX59">
            <v>2280</v>
          </cell>
        </row>
        <row r="60">
          <cell r="AX60">
            <v>722.33697649143232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2">
          <cell r="W32">
            <v>-3331.0066800901241</v>
          </cell>
        </row>
        <row r="33">
          <cell r="W33">
            <v>-4146</v>
          </cell>
        </row>
        <row r="34">
          <cell r="W34">
            <v>-2860.2146527550749</v>
          </cell>
        </row>
        <row r="39">
          <cell r="W39">
            <v>36.851385527292081</v>
          </cell>
        </row>
        <row r="40">
          <cell r="W40">
            <v>38.112261200928728</v>
          </cell>
        </row>
        <row r="46">
          <cell r="W46">
            <v>30.296414915254239</v>
          </cell>
        </row>
        <row r="47">
          <cell r="W47">
            <v>30.993232458305084</v>
          </cell>
        </row>
      </sheetData>
      <sheetData sheetId="27">
        <row r="38">
          <cell r="W38">
            <v>17.407481617784892</v>
          </cell>
        </row>
        <row r="39">
          <cell r="W39">
            <v>17.407481617784892</v>
          </cell>
        </row>
      </sheetData>
      <sheetData sheetId="28">
        <row r="32">
          <cell r="Y32">
            <v>-1557.3281093496475</v>
          </cell>
        </row>
        <row r="33">
          <cell r="Y33">
            <v>-3569.01</v>
          </cell>
        </row>
        <row r="34">
          <cell r="Y34">
            <v>-969.01570224930151</v>
          </cell>
        </row>
        <row r="35">
          <cell r="Y35">
            <v>6095.3538115989495</v>
          </cell>
        </row>
        <row r="40">
          <cell r="Y40">
            <v>32.063137290101388</v>
          </cell>
        </row>
        <row r="41">
          <cell r="Y41">
            <v>32.063137290101388</v>
          </cell>
        </row>
        <row r="46">
          <cell r="Y46">
            <v>24.87</v>
          </cell>
        </row>
        <row r="47">
          <cell r="Y47">
            <v>25.44201</v>
          </cell>
        </row>
      </sheetData>
      <sheetData sheetId="29">
        <row r="32">
          <cell r="W32">
            <v>-9.8192573536361429</v>
          </cell>
        </row>
        <row r="40">
          <cell r="W40">
            <v>14.557282316599307</v>
          </cell>
        </row>
        <row r="45">
          <cell r="W45">
            <v>14.242375692154086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оварной выручки"/>
      <sheetName val="ФАКТИЧЕСКАЯ СЕБЕСТ. СТОКИ 2018"/>
      <sheetName val="ПОЛНАЯ СЕБЕСТОИМОСТЬ СТОКИ 2018"/>
      <sheetName val="ФАКТИЧЕСКАЯ СЕБЕСТ ВОДА 2018"/>
      <sheetName val="ПОЛНАЯ СЕБЕСТОИМОСТЬ ВОДА 2018"/>
      <sheetName val="План по элетр. 2018"/>
      <sheetName val="Текущий ремонт"/>
      <sheetName val="Чистая прибыль"/>
      <sheetName val="Прил. 1 План ФХД табл 1"/>
      <sheetName val="Прил. 1 План ФХД стоки табл 2"/>
      <sheetName val="Прил. 1 План ФХД вода табл. 2"/>
      <sheetName val="Произв. прогр. Стоки (СВОД)"/>
      <sheetName val="Произв. прогр. Стоки"/>
      <sheetName val="Произв. прогр. Вода"/>
      <sheetName val="Произв. прогр. Вода (СВОД)"/>
      <sheetName val="Тариф тех.вода 2016-2018 ПЛАН"/>
      <sheetName val="Тариф вода 2016-2018 ПЛАН"/>
      <sheetName val="ВОДА (СВОД) 2016-2018"/>
      <sheetName val="Тариф очистка 2016-2018 ПЛАН"/>
      <sheetName val="Тариф стоки 2016-2018 ПЛАН"/>
      <sheetName val="СТОКИ (СВОД) 2016-2018"/>
      <sheetName val="А"/>
      <sheetName val="ТН"/>
      <sheetName val="объемы"/>
      <sheetName val="объемы черн"/>
      <sheetName val="вода"/>
      <sheetName val="стоки"/>
      <sheetName val="электр 2017-2018"/>
      <sheetName val="электр"/>
      <sheetName val="электр (с разбивкой)"/>
      <sheetName val="ХР"/>
      <sheetName val="Аморт"/>
      <sheetName val="ЗП"/>
      <sheetName val="ЗП с факт 3 кв. 2015"/>
      <sheetName val="ЗП среднемес"/>
      <sheetName val="цех вода"/>
      <sheetName val="цех вода (с разбивкой)"/>
      <sheetName val="цех стоки (с разбивкой)"/>
      <sheetName val="цех стоки"/>
      <sheetName val="ОХР "/>
      <sheetName val="налоги 2018"/>
      <sheetName val="Расчет налог. обяз. 2018"/>
      <sheetName val="рез к 2017"/>
      <sheetName val="вод.налог 2018"/>
      <sheetName val="имушество 2018"/>
      <sheetName val="Резерв ДЗ"/>
      <sheetName val="рез к 2018"/>
      <sheetName val="Выпадающ15-16"/>
      <sheetName val=" текРемвода 2016"/>
      <sheetName val="  текРемстоки 2016"/>
      <sheetName val="Кап Рем"/>
      <sheetName val="кап влож"/>
      <sheetName val="Ремонт вода 2016"/>
      <sheetName val="Ремонт стоки 2016"/>
      <sheetName val="транс"/>
      <sheetName val="вод.налог"/>
      <sheetName val="налог на имущ"/>
      <sheetName val="выпадающие расходы на 2018"/>
      <sheetName val="Тариф вода 2016-2018"/>
      <sheetName val="Тариф тех вода 2016-2018"/>
      <sheetName val="Тариф стоки 2016-2018"/>
      <sheetName val="Тариф очистка 2016-2018"/>
      <sheetName val="расчет тарифов "/>
      <sheetName val="Лист2"/>
      <sheetName val="Выпадающ"/>
      <sheetName val="Ремонт вода 2015"/>
      <sheetName val="Ремонт стоки 2015"/>
      <sheetName val="платежка с И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C8">
            <v>653.08500000000004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Титул"/>
      <sheetName val="Список"/>
      <sheetName val="ПП"/>
      <sheetName val="ПЗ"/>
      <sheetName val="План произв-ва"/>
      <sheetName val="Сегм"/>
      <sheetName val="БДР"/>
      <sheetName val="БДДС"/>
      <sheetName val="Кредиты"/>
      <sheetName val="Депозиты"/>
      <sheetName val="Зпл"/>
      <sheetName val="БВП"/>
      <sheetName val="БОПР"/>
      <sheetName val="БОХР"/>
      <sheetName val="НГ"/>
      <sheetName val="Бюджет прямых НР и НГ"/>
      <sheetName val="План ДДС по накладным"/>
      <sheetName val="АГРЕГ"/>
      <sheetName val="распред ЗПЛ БДДС"/>
      <sheetName val="Контроли"/>
      <sheetName val="ОУ0"/>
      <sheetName val="ОУ1"/>
      <sheetName val="ОУ2"/>
      <sheetName val="ОУ3"/>
      <sheetName val="ОУ4"/>
      <sheetName val="ОУ5"/>
      <sheetName val="ОУ6"/>
      <sheetName val="ОУ7"/>
      <sheetName val="ОУ8"/>
      <sheetName val="ОУ9"/>
      <sheetName val="ОУ10"/>
      <sheetName val="ОУ11"/>
      <sheetName val="ОУ12"/>
      <sheetName val="ОУ13"/>
      <sheetName val="ОУ14"/>
      <sheetName val="ОУ15"/>
      <sheetName val="ОУ16"/>
      <sheetName val="ОУ17"/>
      <sheetName val="ОУ18"/>
      <sheetName val="ОУ19"/>
      <sheetName val="ОУ20"/>
      <sheetName val="ОУ21"/>
      <sheetName val="ОУ22"/>
      <sheetName val="ОУ23"/>
      <sheetName val="ОУ24"/>
      <sheetName val="ОУ25"/>
      <sheetName val="ОУ26"/>
      <sheetName val="ОУ27"/>
      <sheetName val="ОУ28"/>
      <sheetName val="ОУ29"/>
      <sheetName val="ОУ30"/>
      <sheetName val="ОУ31"/>
      <sheetName val="ОУ32"/>
      <sheetName val="ОУ33"/>
      <sheetName val="ОУ34"/>
      <sheetName val="ОУ35"/>
      <sheetName val="ОУ36"/>
      <sheetName val="ОУ37"/>
      <sheetName val="ОУ38"/>
      <sheetName val="ОУ39"/>
      <sheetName val="ОУ40"/>
      <sheetName val="ОУ41"/>
      <sheetName val="ОУ42"/>
      <sheetName val="ОУ43"/>
      <sheetName val="ОУ44"/>
      <sheetName val="ОУ45"/>
      <sheetName val="ОУ46"/>
      <sheetName val="ОУ47"/>
      <sheetName val="ОУ48"/>
      <sheetName val="ОУ49"/>
      <sheetName val="СВОД_ГОЗ"/>
      <sheetName val="СВОД_ВТС"/>
      <sheetName val="СВОД_ГП"/>
      <sheetName val="СВОД_Прочее"/>
      <sheetName val="СВОД_Общий"/>
      <sheetName val="Инвестиции (1)"/>
      <sheetName val="Инвестиции (2)"/>
      <sheetName val="Инвестиции (3)"/>
      <sheetName val="Инвестиции (4)"/>
      <sheetName val="Инвестиции (5)"/>
      <sheetName val="Распред БОХР"/>
      <sheetName val="Распред БОПР(1)"/>
      <sheetName val="Распред БОПР(2)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-2012"/>
      <sheetName val="расходы-2012"/>
      <sheetName val="рез. деят. в УЭиЦ"/>
      <sheetName val="в мониторинг"/>
      <sheetName val="Доходы -вып.плана"/>
      <sheetName val="Субсидии"/>
      <sheetName val="Акт сверки по субсидиям"/>
      <sheetName val="Данные для субсидии"/>
      <sheetName val="оплаченные счета"/>
      <sheetName val="объёмы"/>
      <sheetName val="Отчет по объемам в Аг."/>
      <sheetName val="распределение январь по бухг."/>
      <sheetName val="распределение"/>
      <sheetName val="прочие расходы"/>
      <sheetName val="план-факт прочие"/>
      <sheetName val="прочие расходы ожид"/>
      <sheetName val="прочие расходы в аг"/>
      <sheetName val="Сводная по мат. всп."/>
      <sheetName val="отчёт"/>
      <sheetName val="цеховые расходы"/>
      <sheetName val="план -факт цеховые "/>
      <sheetName val="цеховые расходы ожид"/>
      <sheetName val="цеховые расходы в аг."/>
      <sheetName val="расшифровка"/>
      <sheetName val="нараст. итогом"/>
      <sheetName val="ЗП и резервы"/>
      <sheetName val="ЗП (12мес.)"/>
      <sheetName val="отчет по цех."/>
      <sheetName val="РФ факт"/>
      <sheetName val="РФ ожид.факт "/>
      <sheetName val="мат всп. за 3 года  в Агенство "/>
      <sheetName val="план"/>
      <sheetName val="22-жкх"/>
      <sheetName val="Амортиз.отч."/>
      <sheetName val="нормативы расхода"/>
      <sheetName val="нормативы расхода в Агентство"/>
      <sheetName val="ж.д тариф"/>
      <sheetName val="сводная по расходам"/>
      <sheetName val="свод расх ожид. всего"/>
      <sheetName val="свод расх ожид. вода"/>
      <sheetName val="свод расх ожид. стоки"/>
      <sheetName val="отчет в ОСК ожид"/>
      <sheetName val="расходы в аг."/>
      <sheetName val="Запрос ПЭО"/>
      <sheetName val="Сводная  ген.д."/>
      <sheetName val="Вода  в Агенство 1 квартал"/>
      <sheetName val="Вода  в Агенство 1 полугодие"/>
      <sheetName val="Вода  в Агенство 9 мес."/>
      <sheetName val="Вода  в Агенство год"/>
      <sheetName val="Неоч. в Агентство 1 квартал "/>
      <sheetName val="Неоч. в Агентство 1 полугодие"/>
      <sheetName val="Неоч. в Агентство 9 мес."/>
      <sheetName val="Неоч. в Агентство год"/>
      <sheetName val="неоч. 1,2,3,4 квартал"/>
      <sheetName val="Стоки  в  Агенство  1квартал"/>
      <sheetName val="Стоки  в  Агенство  1 полугодие"/>
      <sheetName val="Стоки  в  Агенство  9 мес. "/>
      <sheetName val="Стоки  в  Агенство за год"/>
      <sheetName val="Амортизация и КР до 2022"/>
      <sheetName val="Фин. рез. запрос Аг -27.02.2012"/>
      <sheetName val="Данные для ОСК без формул"/>
      <sheetName val="отчет в ОСК "/>
      <sheetName val="отпр. ОСК"/>
      <sheetName val="отчет Калькул. в ОСК"/>
      <sheetName val="отпр.Калькул. в ОСК"/>
      <sheetName val="Ожид.доходы "/>
      <sheetName val="Показатели по премированию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 в."/>
      <sheetName val="Объемы с."/>
      <sheetName val="Доходы "/>
      <sheetName val=" Расходы "/>
      <sheetName val="Прибыль2"/>
      <sheetName val="Прибыль1"/>
      <sheetName val="осн.материалы "/>
      <sheetName val="реагенты"/>
      <sheetName val="вспом.матер. "/>
      <sheetName val="электроэнергия"/>
      <sheetName val="теплоэнергия"/>
      <sheetName val="Зарплата"/>
      <sheetName val="ТПП  "/>
      <sheetName val="РФ  "/>
      <sheetName val="общеэксп."/>
      <sheetName val=" цеховые"/>
      <sheetName val=" прочие"/>
      <sheetName val="Повыш.эфф.в"/>
      <sheetName val="Повыш.эфф.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frmReestr"/>
      <sheetName val="modFuel"/>
      <sheetName val="Инструкция"/>
      <sheetName val="modInstruction"/>
      <sheetName val="Лог обновления"/>
      <sheetName val="Титульный"/>
      <sheetName val="modSheetTitle"/>
      <sheetName val="Список территорий"/>
      <sheetName val="Список объектов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ТБО.РО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ORG"/>
      <sheetName val="PLAN1X_LIST_SUBSIDIARY"/>
      <sheetName val="PLAN1X_LIST_SRC"/>
      <sheetName val="PLAN1X_TMX"/>
      <sheetName val="modGetGeoBase"/>
      <sheetName val="modInfo"/>
      <sheetName val="modUIButtons"/>
      <sheetName val="modVLDCommonProv"/>
      <sheetName val="modCommonProcedures"/>
      <sheetName val="modBalPr"/>
      <sheetName val="modBalTr"/>
      <sheetName val="modCalc"/>
      <sheetName val="modReagent"/>
      <sheetName val="modListMO"/>
      <sheetName val="modListObjects"/>
      <sheetName val="modRequestSpecificData"/>
      <sheetName val="modRequestGenericData"/>
      <sheetName val="modfrmRegion"/>
      <sheetName val="modVLDProvGeneralProc"/>
      <sheetName val="modPLAN1XUpdate"/>
      <sheetName val="modVLDAreaUniqueness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 t="str">
            <v>холодного водоснабжения</v>
          </cell>
        </row>
        <row r="37">
          <cell r="G37" t="str">
            <v>VSNA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M94"/>
  <sheetViews>
    <sheetView tabSelected="1" zoomScale="80" zoomScaleNormal="80" workbookViewId="0">
      <pane xSplit="1" ySplit="7" topLeftCell="AC8" activePane="bottomRight" state="frozen"/>
      <selection pane="topRight" activeCell="B1" sqref="B1"/>
      <selection pane="bottomLeft" activeCell="A8" sqref="A8"/>
      <selection pane="bottomRight" activeCell="GM44" sqref="GM44"/>
    </sheetView>
  </sheetViews>
  <sheetFormatPr defaultRowHeight="12.75" x14ac:dyDescent="0.2"/>
  <cols>
    <col min="1" max="1" width="54.28515625" style="2" customWidth="1"/>
    <col min="2" max="28" width="14.28515625" style="2" hidden="1" customWidth="1"/>
    <col min="29" max="40" width="14.28515625" style="2" customWidth="1"/>
    <col min="41" max="130" width="14.28515625" style="2" hidden="1" customWidth="1"/>
    <col min="131" max="132" width="16.140625" style="2" hidden="1" customWidth="1"/>
    <col min="133" max="139" width="14.28515625" style="2" hidden="1" customWidth="1"/>
    <col min="140" max="140" width="14.85546875" style="2" hidden="1" customWidth="1"/>
    <col min="141" max="141" width="14.42578125" style="2" hidden="1" customWidth="1"/>
    <col min="142" max="181" width="14.28515625" style="2" hidden="1" customWidth="1"/>
    <col min="182" max="182" width="15.7109375" style="2" hidden="1" customWidth="1"/>
    <col min="183" max="183" width="15.42578125" style="2" hidden="1" customWidth="1"/>
    <col min="184" max="190" width="14.28515625" style="2" hidden="1" customWidth="1"/>
    <col min="191" max="192" width="14.7109375" style="2" hidden="1" customWidth="1"/>
    <col min="193" max="193" width="14.28515625" style="2" hidden="1" customWidth="1"/>
    <col min="194" max="16384" width="9.140625" style="2"/>
  </cols>
  <sheetData>
    <row r="1" spans="1:195" ht="20.25" x14ac:dyDescent="0.3">
      <c r="A1" s="1" t="s">
        <v>84</v>
      </c>
    </row>
    <row r="2" spans="1:195" ht="20.25" x14ac:dyDescent="0.3">
      <c r="A2" s="1" t="s">
        <v>85</v>
      </c>
    </row>
    <row r="3" spans="1:195" ht="20.25" x14ac:dyDescent="0.3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4"/>
      <c r="EA3" s="83"/>
      <c r="EB3" s="83"/>
      <c r="EC3" s="83"/>
      <c r="ED3" s="83"/>
      <c r="EE3" s="83"/>
      <c r="EF3" s="83"/>
      <c r="EG3" s="83"/>
      <c r="EH3" s="83"/>
      <c r="EI3" s="84"/>
      <c r="EJ3" s="83"/>
      <c r="EK3" s="83"/>
      <c r="EL3" s="84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4"/>
      <c r="FN3" s="83"/>
      <c r="FO3" s="83"/>
      <c r="FP3" s="83"/>
      <c r="FQ3" s="83"/>
      <c r="FR3" s="83"/>
      <c r="FS3" s="83"/>
      <c r="FT3" s="83"/>
      <c r="FU3" s="83"/>
      <c r="FV3" s="84"/>
      <c r="FW3" s="83"/>
      <c r="FX3" s="83"/>
      <c r="FY3" s="84"/>
      <c r="FZ3" s="83"/>
      <c r="GA3" s="83"/>
      <c r="GB3" s="83"/>
      <c r="GC3" s="83"/>
      <c r="GD3" s="83"/>
      <c r="GE3" s="84"/>
      <c r="GF3" s="83"/>
      <c r="GG3" s="83"/>
      <c r="GH3" s="83"/>
      <c r="GI3" s="83"/>
      <c r="GJ3" s="83"/>
      <c r="GK3" s="83"/>
      <c r="GL3" s="83"/>
    </row>
    <row r="4" spans="1:195" ht="18.75" x14ac:dyDescent="0.3">
      <c r="A4" s="41" t="s">
        <v>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6"/>
      <c r="GL4" s="84"/>
      <c r="GM4" s="75"/>
    </row>
    <row r="5" spans="1:195" ht="19.5" customHeight="1" x14ac:dyDescent="0.2">
      <c r="A5" s="189" t="s">
        <v>3</v>
      </c>
      <c r="B5" s="185" t="s">
        <v>4</v>
      </c>
      <c r="C5" s="186"/>
      <c r="D5" s="186"/>
      <c r="E5" s="187"/>
      <c r="F5" s="187"/>
      <c r="G5" s="187"/>
      <c r="H5" s="187"/>
      <c r="I5" s="184"/>
      <c r="J5" s="188"/>
      <c r="K5" s="185" t="s">
        <v>5</v>
      </c>
      <c r="L5" s="186"/>
      <c r="M5" s="186"/>
      <c r="N5" s="187"/>
      <c r="O5" s="187"/>
      <c r="P5" s="187"/>
      <c r="Q5" s="187"/>
      <c r="R5" s="184"/>
      <c r="S5" s="188"/>
      <c r="T5" s="185" t="s">
        <v>6</v>
      </c>
      <c r="U5" s="186"/>
      <c r="V5" s="186"/>
      <c r="W5" s="187"/>
      <c r="X5" s="187"/>
      <c r="Y5" s="187"/>
      <c r="Z5" s="187"/>
      <c r="AA5" s="190"/>
      <c r="AB5" s="191"/>
      <c r="AC5" s="181" t="s">
        <v>7</v>
      </c>
      <c r="AD5" s="182"/>
      <c r="AE5" s="182"/>
      <c r="AF5" s="183"/>
      <c r="AG5" s="183"/>
      <c r="AH5" s="183"/>
      <c r="AI5" s="183"/>
      <c r="AJ5" s="183"/>
      <c r="AK5" s="183"/>
      <c r="AL5" s="183"/>
      <c r="AM5" s="183"/>
      <c r="AN5" s="183"/>
      <c r="AO5" s="185" t="s">
        <v>8</v>
      </c>
      <c r="AP5" s="186"/>
      <c r="AQ5" s="186"/>
      <c r="AR5" s="187"/>
      <c r="AS5" s="187"/>
      <c r="AT5" s="187"/>
      <c r="AU5" s="187"/>
      <c r="AV5" s="190"/>
      <c r="AW5" s="191"/>
      <c r="AX5" s="185" t="s">
        <v>9</v>
      </c>
      <c r="AY5" s="186"/>
      <c r="AZ5" s="186"/>
      <c r="BA5" s="187"/>
      <c r="BB5" s="187"/>
      <c r="BC5" s="187"/>
      <c r="BD5" s="187"/>
      <c r="BE5" s="184"/>
      <c r="BF5" s="188"/>
      <c r="BG5" s="185" t="s">
        <v>10</v>
      </c>
      <c r="BH5" s="186"/>
      <c r="BI5" s="186"/>
      <c r="BJ5" s="187"/>
      <c r="BK5" s="187"/>
      <c r="BL5" s="187"/>
      <c r="BM5" s="187"/>
      <c r="BN5" s="184"/>
      <c r="BO5" s="188"/>
      <c r="BP5" s="181" t="s">
        <v>11</v>
      </c>
      <c r="BQ5" s="182"/>
      <c r="BR5" s="182"/>
      <c r="BS5" s="183"/>
      <c r="BT5" s="183"/>
      <c r="BU5" s="183"/>
      <c r="BV5" s="183"/>
      <c r="BW5" s="183"/>
      <c r="BX5" s="183"/>
      <c r="BY5" s="184"/>
      <c r="BZ5" s="184"/>
      <c r="CA5" s="184"/>
      <c r="CB5" s="181" t="s">
        <v>12</v>
      </c>
      <c r="CC5" s="182"/>
      <c r="CD5" s="182"/>
      <c r="CE5" s="183"/>
      <c r="CF5" s="183"/>
      <c r="CG5" s="183"/>
      <c r="CH5" s="183"/>
      <c r="CI5" s="183"/>
      <c r="CJ5" s="183"/>
      <c r="CK5" s="184"/>
      <c r="CL5" s="184"/>
      <c r="CM5" s="184"/>
      <c r="CN5" s="185" t="s">
        <v>13</v>
      </c>
      <c r="CO5" s="186"/>
      <c r="CP5" s="186"/>
      <c r="CQ5" s="187"/>
      <c r="CR5" s="187"/>
      <c r="CS5" s="187"/>
      <c r="CT5" s="187"/>
      <c r="CU5" s="184"/>
      <c r="CV5" s="188"/>
      <c r="CW5" s="185" t="s">
        <v>14</v>
      </c>
      <c r="CX5" s="186"/>
      <c r="CY5" s="186"/>
      <c r="CZ5" s="187"/>
      <c r="DA5" s="187"/>
      <c r="DB5" s="187"/>
      <c r="DC5" s="187"/>
      <c r="DD5" s="184"/>
      <c r="DE5" s="188"/>
      <c r="DF5" s="185" t="s">
        <v>15</v>
      </c>
      <c r="DG5" s="186"/>
      <c r="DH5" s="186"/>
      <c r="DI5" s="187"/>
      <c r="DJ5" s="187"/>
      <c r="DK5" s="187"/>
      <c r="DL5" s="187"/>
      <c r="DM5" s="184"/>
      <c r="DN5" s="188"/>
      <c r="DO5" s="181" t="s">
        <v>16</v>
      </c>
      <c r="DP5" s="182"/>
      <c r="DQ5" s="182"/>
      <c r="DR5" s="183"/>
      <c r="DS5" s="183"/>
      <c r="DT5" s="183"/>
      <c r="DU5" s="183"/>
      <c r="DV5" s="183"/>
      <c r="DW5" s="183"/>
      <c r="DX5" s="184"/>
      <c r="DY5" s="184"/>
      <c r="DZ5" s="184"/>
      <c r="EA5" s="181" t="s">
        <v>17</v>
      </c>
      <c r="EB5" s="182"/>
      <c r="EC5" s="182"/>
      <c r="ED5" s="183"/>
      <c r="EE5" s="183"/>
      <c r="EF5" s="183"/>
      <c r="EG5" s="183"/>
      <c r="EH5" s="183"/>
      <c r="EI5" s="183"/>
      <c r="EJ5" s="184"/>
      <c r="EK5" s="184"/>
      <c r="EL5" s="184"/>
      <c r="EM5" s="185" t="s">
        <v>18</v>
      </c>
      <c r="EN5" s="186"/>
      <c r="EO5" s="186"/>
      <c r="EP5" s="187"/>
      <c r="EQ5" s="187"/>
      <c r="ER5" s="187"/>
      <c r="ES5" s="187"/>
      <c r="ET5" s="184"/>
      <c r="EU5" s="188"/>
      <c r="EV5" s="185" t="s">
        <v>19</v>
      </c>
      <c r="EW5" s="186"/>
      <c r="EX5" s="186"/>
      <c r="EY5" s="187"/>
      <c r="EZ5" s="187"/>
      <c r="FA5" s="187"/>
      <c r="FB5" s="187"/>
      <c r="FC5" s="184"/>
      <c r="FD5" s="188"/>
      <c r="FE5" s="185" t="s">
        <v>20</v>
      </c>
      <c r="FF5" s="186"/>
      <c r="FG5" s="186"/>
      <c r="FH5" s="187"/>
      <c r="FI5" s="187"/>
      <c r="FJ5" s="187"/>
      <c r="FK5" s="187"/>
      <c r="FL5" s="184"/>
      <c r="FM5" s="188"/>
      <c r="FN5" s="181" t="s">
        <v>21</v>
      </c>
      <c r="FO5" s="182"/>
      <c r="FP5" s="182"/>
      <c r="FQ5" s="183"/>
      <c r="FR5" s="183"/>
      <c r="FS5" s="183"/>
      <c r="FT5" s="183"/>
      <c r="FU5" s="183"/>
      <c r="FV5" s="183"/>
      <c r="FW5" s="184"/>
      <c r="FX5" s="184"/>
      <c r="FY5" s="184"/>
      <c r="FZ5" s="181" t="s">
        <v>22</v>
      </c>
      <c r="GA5" s="182"/>
      <c r="GB5" s="182"/>
      <c r="GC5" s="183"/>
      <c r="GD5" s="183"/>
      <c r="GE5" s="183"/>
      <c r="GF5" s="183"/>
      <c r="GG5" s="183"/>
      <c r="GH5" s="183"/>
      <c r="GI5" s="184"/>
      <c r="GJ5" s="184"/>
      <c r="GK5" s="188"/>
      <c r="GL5" s="83"/>
    </row>
    <row r="6" spans="1:195" ht="20.25" customHeight="1" x14ac:dyDescent="0.2">
      <c r="A6" s="189"/>
      <c r="B6" s="175" t="s">
        <v>23</v>
      </c>
      <c r="C6" s="176"/>
      <c r="D6" s="177"/>
      <c r="E6" s="175" t="s">
        <v>24</v>
      </c>
      <c r="F6" s="176"/>
      <c r="G6" s="177"/>
      <c r="H6" s="175" t="s">
        <v>25</v>
      </c>
      <c r="I6" s="176"/>
      <c r="J6" s="177"/>
      <c r="K6" s="175" t="s">
        <v>23</v>
      </c>
      <c r="L6" s="176"/>
      <c r="M6" s="177"/>
      <c r="N6" s="175" t="s">
        <v>24</v>
      </c>
      <c r="O6" s="176"/>
      <c r="P6" s="177"/>
      <c r="Q6" s="175" t="s">
        <v>25</v>
      </c>
      <c r="R6" s="176"/>
      <c r="S6" s="177"/>
      <c r="T6" s="175" t="s">
        <v>23</v>
      </c>
      <c r="U6" s="176"/>
      <c r="V6" s="177"/>
      <c r="W6" s="175" t="s">
        <v>24</v>
      </c>
      <c r="X6" s="176"/>
      <c r="Y6" s="177"/>
      <c r="Z6" s="175" t="s">
        <v>25</v>
      </c>
      <c r="AA6" s="176"/>
      <c r="AB6" s="177"/>
      <c r="AC6" s="169" t="s">
        <v>23</v>
      </c>
      <c r="AD6" s="170"/>
      <c r="AE6" s="171"/>
      <c r="AF6" s="172" t="s">
        <v>24</v>
      </c>
      <c r="AG6" s="173"/>
      <c r="AH6" s="174"/>
      <c r="AI6" s="172" t="s">
        <v>25</v>
      </c>
      <c r="AJ6" s="173"/>
      <c r="AK6" s="174"/>
      <c r="AL6" s="169" t="s">
        <v>26</v>
      </c>
      <c r="AM6" s="170"/>
      <c r="AN6" s="171"/>
      <c r="AO6" s="175" t="s">
        <v>23</v>
      </c>
      <c r="AP6" s="176"/>
      <c r="AQ6" s="177"/>
      <c r="AR6" s="175" t="s">
        <v>24</v>
      </c>
      <c r="AS6" s="176"/>
      <c r="AT6" s="177"/>
      <c r="AU6" s="175" t="s">
        <v>25</v>
      </c>
      <c r="AV6" s="176"/>
      <c r="AW6" s="177"/>
      <c r="AX6" s="175" t="s">
        <v>23</v>
      </c>
      <c r="AY6" s="176"/>
      <c r="AZ6" s="177"/>
      <c r="BA6" s="175" t="s">
        <v>24</v>
      </c>
      <c r="BB6" s="176"/>
      <c r="BC6" s="177"/>
      <c r="BD6" s="175" t="s">
        <v>25</v>
      </c>
      <c r="BE6" s="176"/>
      <c r="BF6" s="177"/>
      <c r="BG6" s="175" t="s">
        <v>23</v>
      </c>
      <c r="BH6" s="176"/>
      <c r="BI6" s="177"/>
      <c r="BJ6" s="175" t="s">
        <v>24</v>
      </c>
      <c r="BK6" s="176"/>
      <c r="BL6" s="177"/>
      <c r="BM6" s="175" t="s">
        <v>25</v>
      </c>
      <c r="BN6" s="176"/>
      <c r="BO6" s="177"/>
      <c r="BP6" s="169" t="s">
        <v>23</v>
      </c>
      <c r="BQ6" s="170"/>
      <c r="BR6" s="171"/>
      <c r="BS6" s="172" t="s">
        <v>24</v>
      </c>
      <c r="BT6" s="173"/>
      <c r="BU6" s="174"/>
      <c r="BV6" s="172" t="s">
        <v>25</v>
      </c>
      <c r="BW6" s="173"/>
      <c r="BX6" s="174"/>
      <c r="BY6" s="169" t="s">
        <v>26</v>
      </c>
      <c r="BZ6" s="170"/>
      <c r="CA6" s="171"/>
      <c r="CB6" s="169" t="s">
        <v>23</v>
      </c>
      <c r="CC6" s="170"/>
      <c r="CD6" s="171"/>
      <c r="CE6" s="172" t="s">
        <v>24</v>
      </c>
      <c r="CF6" s="173"/>
      <c r="CG6" s="174"/>
      <c r="CH6" s="172" t="s">
        <v>25</v>
      </c>
      <c r="CI6" s="173"/>
      <c r="CJ6" s="174"/>
      <c r="CK6" s="169" t="s">
        <v>26</v>
      </c>
      <c r="CL6" s="170"/>
      <c r="CM6" s="171"/>
      <c r="CN6" s="175" t="s">
        <v>23</v>
      </c>
      <c r="CO6" s="176"/>
      <c r="CP6" s="177"/>
      <c r="CQ6" s="175" t="s">
        <v>24</v>
      </c>
      <c r="CR6" s="176"/>
      <c r="CS6" s="177"/>
      <c r="CT6" s="175" t="s">
        <v>25</v>
      </c>
      <c r="CU6" s="176"/>
      <c r="CV6" s="177"/>
      <c r="CW6" s="175" t="s">
        <v>23</v>
      </c>
      <c r="CX6" s="176"/>
      <c r="CY6" s="177"/>
      <c r="CZ6" s="175" t="s">
        <v>24</v>
      </c>
      <c r="DA6" s="176"/>
      <c r="DB6" s="177"/>
      <c r="DC6" s="175" t="s">
        <v>25</v>
      </c>
      <c r="DD6" s="176"/>
      <c r="DE6" s="177"/>
      <c r="DF6" s="175" t="s">
        <v>23</v>
      </c>
      <c r="DG6" s="176"/>
      <c r="DH6" s="177"/>
      <c r="DI6" s="175" t="s">
        <v>24</v>
      </c>
      <c r="DJ6" s="176"/>
      <c r="DK6" s="177"/>
      <c r="DL6" s="175" t="s">
        <v>25</v>
      </c>
      <c r="DM6" s="176"/>
      <c r="DN6" s="177"/>
      <c r="DO6" s="169" t="s">
        <v>23</v>
      </c>
      <c r="DP6" s="170"/>
      <c r="DQ6" s="171"/>
      <c r="DR6" s="172" t="s">
        <v>24</v>
      </c>
      <c r="DS6" s="173"/>
      <c r="DT6" s="174"/>
      <c r="DU6" s="172" t="s">
        <v>25</v>
      </c>
      <c r="DV6" s="173"/>
      <c r="DW6" s="174"/>
      <c r="DX6" s="169" t="s">
        <v>26</v>
      </c>
      <c r="DY6" s="170"/>
      <c r="DZ6" s="171"/>
      <c r="EA6" s="169" t="s">
        <v>23</v>
      </c>
      <c r="EB6" s="170"/>
      <c r="EC6" s="171"/>
      <c r="ED6" s="172" t="s">
        <v>24</v>
      </c>
      <c r="EE6" s="173"/>
      <c r="EF6" s="174"/>
      <c r="EG6" s="172" t="s">
        <v>25</v>
      </c>
      <c r="EH6" s="173"/>
      <c r="EI6" s="174"/>
      <c r="EJ6" s="169" t="s">
        <v>26</v>
      </c>
      <c r="EK6" s="170"/>
      <c r="EL6" s="171"/>
      <c r="EM6" s="175" t="s">
        <v>23</v>
      </c>
      <c r="EN6" s="176"/>
      <c r="EO6" s="177"/>
      <c r="EP6" s="175" t="s">
        <v>24</v>
      </c>
      <c r="EQ6" s="176"/>
      <c r="ER6" s="177"/>
      <c r="ES6" s="175" t="s">
        <v>25</v>
      </c>
      <c r="ET6" s="176"/>
      <c r="EU6" s="177"/>
      <c r="EV6" s="175" t="s">
        <v>23</v>
      </c>
      <c r="EW6" s="176"/>
      <c r="EX6" s="177"/>
      <c r="EY6" s="175" t="s">
        <v>24</v>
      </c>
      <c r="EZ6" s="176"/>
      <c r="FA6" s="177"/>
      <c r="FB6" s="175" t="s">
        <v>25</v>
      </c>
      <c r="FC6" s="176"/>
      <c r="FD6" s="177"/>
      <c r="FE6" s="175" t="s">
        <v>23</v>
      </c>
      <c r="FF6" s="176"/>
      <c r="FG6" s="177"/>
      <c r="FH6" s="175" t="s">
        <v>24</v>
      </c>
      <c r="FI6" s="176"/>
      <c r="FJ6" s="177"/>
      <c r="FK6" s="175" t="s">
        <v>25</v>
      </c>
      <c r="FL6" s="176"/>
      <c r="FM6" s="177"/>
      <c r="FN6" s="169" t="s">
        <v>23</v>
      </c>
      <c r="FO6" s="170"/>
      <c r="FP6" s="171"/>
      <c r="FQ6" s="172" t="s">
        <v>24</v>
      </c>
      <c r="FR6" s="173"/>
      <c r="FS6" s="174"/>
      <c r="FT6" s="172" t="s">
        <v>25</v>
      </c>
      <c r="FU6" s="173"/>
      <c r="FV6" s="174"/>
      <c r="FW6" s="169" t="s">
        <v>26</v>
      </c>
      <c r="FX6" s="170"/>
      <c r="FY6" s="171"/>
      <c r="FZ6" s="169" t="s">
        <v>23</v>
      </c>
      <c r="GA6" s="170"/>
      <c r="GB6" s="171"/>
      <c r="GC6" s="172" t="s">
        <v>24</v>
      </c>
      <c r="GD6" s="173"/>
      <c r="GE6" s="174"/>
      <c r="GF6" s="172" t="s">
        <v>25</v>
      </c>
      <c r="GG6" s="173"/>
      <c r="GH6" s="174"/>
      <c r="GI6" s="169" t="s">
        <v>26</v>
      </c>
      <c r="GJ6" s="170"/>
      <c r="GK6" s="171"/>
      <c r="GL6" s="83"/>
    </row>
    <row r="7" spans="1:195" ht="25.5" customHeight="1" x14ac:dyDescent="0.2">
      <c r="A7" s="189"/>
      <c r="B7" s="4" t="s">
        <v>27</v>
      </c>
      <c r="C7" s="4" t="s">
        <v>87</v>
      </c>
      <c r="D7" s="4" t="s">
        <v>88</v>
      </c>
      <c r="E7" s="4" t="s">
        <v>27</v>
      </c>
      <c r="F7" s="4" t="s">
        <v>87</v>
      </c>
      <c r="G7" s="4" t="s">
        <v>88</v>
      </c>
      <c r="H7" s="4" t="s">
        <v>27</v>
      </c>
      <c r="I7" s="4" t="s">
        <v>87</v>
      </c>
      <c r="J7" s="4" t="s">
        <v>88</v>
      </c>
      <c r="K7" s="4" t="s">
        <v>27</v>
      </c>
      <c r="L7" s="4" t="s">
        <v>87</v>
      </c>
      <c r="M7" s="4" t="s">
        <v>88</v>
      </c>
      <c r="N7" s="4" t="s">
        <v>27</v>
      </c>
      <c r="O7" s="4" t="s">
        <v>87</v>
      </c>
      <c r="P7" s="4" t="s">
        <v>88</v>
      </c>
      <c r="Q7" s="4" t="s">
        <v>27</v>
      </c>
      <c r="R7" s="4" t="s">
        <v>87</v>
      </c>
      <c r="S7" s="4" t="s">
        <v>88</v>
      </c>
      <c r="T7" s="4" t="s">
        <v>27</v>
      </c>
      <c r="U7" s="4" t="s">
        <v>87</v>
      </c>
      <c r="V7" s="4" t="s">
        <v>88</v>
      </c>
      <c r="W7" s="4" t="s">
        <v>27</v>
      </c>
      <c r="X7" s="4" t="s">
        <v>87</v>
      </c>
      <c r="Y7" s="4" t="s">
        <v>88</v>
      </c>
      <c r="Z7" s="4" t="s">
        <v>27</v>
      </c>
      <c r="AA7" s="4" t="s">
        <v>87</v>
      </c>
      <c r="AB7" s="4" t="s">
        <v>88</v>
      </c>
      <c r="AC7" s="5" t="s">
        <v>27</v>
      </c>
      <c r="AD7" s="5" t="s">
        <v>87</v>
      </c>
      <c r="AE7" s="5" t="s">
        <v>88</v>
      </c>
      <c r="AF7" s="5" t="s">
        <v>27</v>
      </c>
      <c r="AG7" s="5" t="s">
        <v>87</v>
      </c>
      <c r="AH7" s="5" t="s">
        <v>88</v>
      </c>
      <c r="AI7" s="5" t="s">
        <v>27</v>
      </c>
      <c r="AJ7" s="5" t="s">
        <v>87</v>
      </c>
      <c r="AK7" s="5" t="s">
        <v>88</v>
      </c>
      <c r="AL7" s="5" t="s">
        <v>27</v>
      </c>
      <c r="AM7" s="5" t="s">
        <v>87</v>
      </c>
      <c r="AN7" s="5" t="s">
        <v>88</v>
      </c>
      <c r="AO7" s="4" t="s">
        <v>27</v>
      </c>
      <c r="AP7" s="4" t="s">
        <v>87</v>
      </c>
      <c r="AQ7" s="4" t="s">
        <v>88</v>
      </c>
      <c r="AR7" s="4" t="s">
        <v>27</v>
      </c>
      <c r="AS7" s="4" t="s">
        <v>87</v>
      </c>
      <c r="AT7" s="4" t="s">
        <v>88</v>
      </c>
      <c r="AU7" s="4" t="s">
        <v>27</v>
      </c>
      <c r="AV7" s="4" t="s">
        <v>87</v>
      </c>
      <c r="AW7" s="4" t="s">
        <v>88</v>
      </c>
      <c r="AX7" s="4" t="s">
        <v>27</v>
      </c>
      <c r="AY7" s="4" t="s">
        <v>87</v>
      </c>
      <c r="AZ7" s="4" t="s">
        <v>88</v>
      </c>
      <c r="BA7" s="4" t="s">
        <v>27</v>
      </c>
      <c r="BB7" s="4" t="s">
        <v>87</v>
      </c>
      <c r="BC7" s="4" t="s">
        <v>88</v>
      </c>
      <c r="BD7" s="4" t="s">
        <v>27</v>
      </c>
      <c r="BE7" s="4" t="s">
        <v>87</v>
      </c>
      <c r="BF7" s="4" t="s">
        <v>88</v>
      </c>
      <c r="BG7" s="4" t="s">
        <v>27</v>
      </c>
      <c r="BH7" s="4" t="s">
        <v>87</v>
      </c>
      <c r="BI7" s="4" t="s">
        <v>88</v>
      </c>
      <c r="BJ7" s="4" t="s">
        <v>27</v>
      </c>
      <c r="BK7" s="4" t="s">
        <v>87</v>
      </c>
      <c r="BL7" s="4" t="s">
        <v>88</v>
      </c>
      <c r="BM7" s="4" t="s">
        <v>27</v>
      </c>
      <c r="BN7" s="4" t="s">
        <v>87</v>
      </c>
      <c r="BO7" s="4" t="s">
        <v>88</v>
      </c>
      <c r="BP7" s="5" t="s">
        <v>27</v>
      </c>
      <c r="BQ7" s="5" t="s">
        <v>87</v>
      </c>
      <c r="BR7" s="5" t="s">
        <v>88</v>
      </c>
      <c r="BS7" s="5" t="s">
        <v>27</v>
      </c>
      <c r="BT7" s="5" t="s">
        <v>87</v>
      </c>
      <c r="BU7" s="5" t="s">
        <v>88</v>
      </c>
      <c r="BV7" s="5" t="s">
        <v>27</v>
      </c>
      <c r="BW7" s="5" t="s">
        <v>87</v>
      </c>
      <c r="BX7" s="5" t="s">
        <v>88</v>
      </c>
      <c r="BY7" s="5" t="s">
        <v>27</v>
      </c>
      <c r="BZ7" s="5" t="s">
        <v>87</v>
      </c>
      <c r="CA7" s="5" t="s">
        <v>88</v>
      </c>
      <c r="CB7" s="5" t="s">
        <v>27</v>
      </c>
      <c r="CC7" s="5" t="s">
        <v>87</v>
      </c>
      <c r="CD7" s="5" t="s">
        <v>88</v>
      </c>
      <c r="CE7" s="5" t="s">
        <v>27</v>
      </c>
      <c r="CF7" s="5" t="s">
        <v>87</v>
      </c>
      <c r="CG7" s="5" t="s">
        <v>88</v>
      </c>
      <c r="CH7" s="5" t="s">
        <v>27</v>
      </c>
      <c r="CI7" s="5" t="s">
        <v>87</v>
      </c>
      <c r="CJ7" s="5" t="s">
        <v>88</v>
      </c>
      <c r="CK7" s="5" t="s">
        <v>27</v>
      </c>
      <c r="CL7" s="5" t="s">
        <v>87</v>
      </c>
      <c r="CM7" s="5" t="s">
        <v>88</v>
      </c>
      <c r="CN7" s="4" t="s">
        <v>27</v>
      </c>
      <c r="CO7" s="4" t="s">
        <v>87</v>
      </c>
      <c r="CP7" s="4" t="s">
        <v>88</v>
      </c>
      <c r="CQ7" s="4" t="s">
        <v>27</v>
      </c>
      <c r="CR7" s="4" t="s">
        <v>87</v>
      </c>
      <c r="CS7" s="4" t="s">
        <v>88</v>
      </c>
      <c r="CT7" s="4" t="s">
        <v>27</v>
      </c>
      <c r="CU7" s="4" t="s">
        <v>87</v>
      </c>
      <c r="CV7" s="4" t="s">
        <v>88</v>
      </c>
      <c r="CW7" s="4" t="s">
        <v>27</v>
      </c>
      <c r="CX7" s="4" t="s">
        <v>87</v>
      </c>
      <c r="CY7" s="4" t="s">
        <v>88</v>
      </c>
      <c r="CZ7" s="4" t="s">
        <v>27</v>
      </c>
      <c r="DA7" s="4" t="s">
        <v>87</v>
      </c>
      <c r="DB7" s="4" t="s">
        <v>88</v>
      </c>
      <c r="DC7" s="4" t="s">
        <v>27</v>
      </c>
      <c r="DD7" s="4" t="s">
        <v>87</v>
      </c>
      <c r="DE7" s="4" t="s">
        <v>88</v>
      </c>
      <c r="DF7" s="4" t="s">
        <v>27</v>
      </c>
      <c r="DG7" s="4" t="s">
        <v>87</v>
      </c>
      <c r="DH7" s="4" t="s">
        <v>88</v>
      </c>
      <c r="DI7" s="4" t="s">
        <v>27</v>
      </c>
      <c r="DJ7" s="4" t="s">
        <v>87</v>
      </c>
      <c r="DK7" s="4" t="s">
        <v>88</v>
      </c>
      <c r="DL7" s="4" t="s">
        <v>27</v>
      </c>
      <c r="DM7" s="4" t="s">
        <v>87</v>
      </c>
      <c r="DN7" s="4" t="s">
        <v>88</v>
      </c>
      <c r="DO7" s="5" t="s">
        <v>27</v>
      </c>
      <c r="DP7" s="5" t="s">
        <v>87</v>
      </c>
      <c r="DQ7" s="5" t="s">
        <v>88</v>
      </c>
      <c r="DR7" s="5" t="s">
        <v>27</v>
      </c>
      <c r="DS7" s="5" t="s">
        <v>87</v>
      </c>
      <c r="DT7" s="5" t="s">
        <v>88</v>
      </c>
      <c r="DU7" s="5" t="s">
        <v>27</v>
      </c>
      <c r="DV7" s="5" t="s">
        <v>87</v>
      </c>
      <c r="DW7" s="5" t="s">
        <v>88</v>
      </c>
      <c r="DX7" s="5" t="s">
        <v>27</v>
      </c>
      <c r="DY7" s="5" t="s">
        <v>87</v>
      </c>
      <c r="DZ7" s="5" t="s">
        <v>88</v>
      </c>
      <c r="EA7" s="5" t="s">
        <v>27</v>
      </c>
      <c r="EB7" s="5" t="s">
        <v>87</v>
      </c>
      <c r="EC7" s="5" t="s">
        <v>88</v>
      </c>
      <c r="ED7" s="5" t="s">
        <v>27</v>
      </c>
      <c r="EE7" s="5" t="s">
        <v>87</v>
      </c>
      <c r="EF7" s="5" t="s">
        <v>88</v>
      </c>
      <c r="EG7" s="5" t="s">
        <v>27</v>
      </c>
      <c r="EH7" s="5" t="s">
        <v>87</v>
      </c>
      <c r="EI7" s="5" t="s">
        <v>88</v>
      </c>
      <c r="EJ7" s="5" t="s">
        <v>27</v>
      </c>
      <c r="EK7" s="5" t="s">
        <v>87</v>
      </c>
      <c r="EL7" s="5" t="s">
        <v>88</v>
      </c>
      <c r="EM7" s="4" t="s">
        <v>27</v>
      </c>
      <c r="EN7" s="4" t="s">
        <v>87</v>
      </c>
      <c r="EO7" s="4" t="s">
        <v>88</v>
      </c>
      <c r="EP7" s="4" t="s">
        <v>27</v>
      </c>
      <c r="EQ7" s="4" t="s">
        <v>87</v>
      </c>
      <c r="ER7" s="4" t="s">
        <v>88</v>
      </c>
      <c r="ES7" s="4" t="s">
        <v>27</v>
      </c>
      <c r="ET7" s="4" t="s">
        <v>87</v>
      </c>
      <c r="EU7" s="4" t="s">
        <v>88</v>
      </c>
      <c r="EV7" s="4" t="s">
        <v>27</v>
      </c>
      <c r="EW7" s="4" t="s">
        <v>87</v>
      </c>
      <c r="EX7" s="4" t="s">
        <v>88</v>
      </c>
      <c r="EY7" s="4" t="s">
        <v>27</v>
      </c>
      <c r="EZ7" s="4" t="s">
        <v>87</v>
      </c>
      <c r="FA7" s="4" t="s">
        <v>88</v>
      </c>
      <c r="FB7" s="4" t="s">
        <v>27</v>
      </c>
      <c r="FC7" s="4" t="s">
        <v>87</v>
      </c>
      <c r="FD7" s="4" t="s">
        <v>88</v>
      </c>
      <c r="FE7" s="4" t="s">
        <v>27</v>
      </c>
      <c r="FF7" s="4" t="s">
        <v>87</v>
      </c>
      <c r="FG7" s="4" t="s">
        <v>88</v>
      </c>
      <c r="FH7" s="4" t="s">
        <v>27</v>
      </c>
      <c r="FI7" s="4" t="s">
        <v>87</v>
      </c>
      <c r="FJ7" s="4" t="s">
        <v>88</v>
      </c>
      <c r="FK7" s="4" t="s">
        <v>27</v>
      </c>
      <c r="FL7" s="4" t="s">
        <v>87</v>
      </c>
      <c r="FM7" s="4" t="s">
        <v>88</v>
      </c>
      <c r="FN7" s="5" t="s">
        <v>27</v>
      </c>
      <c r="FO7" s="5" t="s">
        <v>87</v>
      </c>
      <c r="FP7" s="5" t="s">
        <v>88</v>
      </c>
      <c r="FQ7" s="5" t="s">
        <v>27</v>
      </c>
      <c r="FR7" s="5" t="s">
        <v>87</v>
      </c>
      <c r="FS7" s="5" t="s">
        <v>88</v>
      </c>
      <c r="FT7" s="5" t="s">
        <v>27</v>
      </c>
      <c r="FU7" s="5" t="s">
        <v>87</v>
      </c>
      <c r="FV7" s="5" t="s">
        <v>88</v>
      </c>
      <c r="FW7" s="5" t="s">
        <v>27</v>
      </c>
      <c r="FX7" s="5" t="s">
        <v>87</v>
      </c>
      <c r="FY7" s="5" t="s">
        <v>88</v>
      </c>
      <c r="FZ7" s="5" t="s">
        <v>27</v>
      </c>
      <c r="GA7" s="5" t="s">
        <v>87</v>
      </c>
      <c r="GB7" s="5" t="s">
        <v>88</v>
      </c>
      <c r="GC7" s="5" t="s">
        <v>27</v>
      </c>
      <c r="GD7" s="5" t="s">
        <v>87</v>
      </c>
      <c r="GE7" s="5" t="s">
        <v>88</v>
      </c>
      <c r="GF7" s="5" t="s">
        <v>27</v>
      </c>
      <c r="GG7" s="5" t="s">
        <v>87</v>
      </c>
      <c r="GH7" s="5" t="s">
        <v>88</v>
      </c>
      <c r="GI7" s="5" t="s">
        <v>27</v>
      </c>
      <c r="GJ7" s="5" t="s">
        <v>87</v>
      </c>
      <c r="GK7" s="5" t="s">
        <v>88</v>
      </c>
      <c r="GL7" s="83"/>
    </row>
    <row r="8" spans="1:195" ht="18.75" x14ac:dyDescent="0.3">
      <c r="A8" s="13" t="s">
        <v>89</v>
      </c>
      <c r="B8" s="7">
        <f>SUM(C8:D8)</f>
        <v>521.26263997185549</v>
      </c>
      <c r="C8" s="7">
        <f>SUM(GA8/12)</f>
        <v>521.11513997185546</v>
      </c>
      <c r="D8" s="7">
        <f>SUM(GB8/12)</f>
        <v>0.14749999999999999</v>
      </c>
      <c r="E8" s="7">
        <f>SUM(F8:G8)</f>
        <v>568.33000000000004</v>
      </c>
      <c r="F8" s="87">
        <f>SUM('[19]ПОЛНАЯ СЕБЕСТОИМОСТЬ ВОДА 2019'!F8)</f>
        <v>568.21</v>
      </c>
      <c r="G8" s="87">
        <f>SUM('[19]ПОЛНАЯ СЕБЕСТОИМОСТЬ ВОДА 2019'!G8)</f>
        <v>0.12</v>
      </c>
      <c r="H8" s="88">
        <v>653.08500000000004</v>
      </c>
      <c r="I8" s="88">
        <f>SUM(H8-J8)</f>
        <v>652.94500000000005</v>
      </c>
      <c r="J8" s="88">
        <f>SUM(J14)</f>
        <v>0.14000000000000001</v>
      </c>
      <c r="K8" s="7">
        <f>SUM(L8:M8)</f>
        <v>521.26263997185549</v>
      </c>
      <c r="L8" s="7">
        <f>SUM(GA8/12)</f>
        <v>521.11513997185546</v>
      </c>
      <c r="M8" s="7">
        <f>SUM(GB8/12)</f>
        <v>0.14749999999999999</v>
      </c>
      <c r="N8" s="7">
        <f>SUM(O8:P8)</f>
        <v>493.23999999999995</v>
      </c>
      <c r="O8" s="87">
        <f>SUM('[19]ПОЛНАЯ СЕБЕСТОИМОСТЬ ВОДА 2019'!I8)</f>
        <v>493.15</v>
      </c>
      <c r="P8" s="87">
        <f>SUM('[19]ПОЛНАЯ СЕБЕСТОИМОСТЬ ВОДА 2019'!J8)</f>
        <v>0.09</v>
      </c>
      <c r="Q8" s="88">
        <v>497.262</v>
      </c>
      <c r="R8" s="88">
        <f>SUM(Q8-S8)</f>
        <v>497.08199999999999</v>
      </c>
      <c r="S8" s="88">
        <v>0.18</v>
      </c>
      <c r="T8" s="7">
        <f>SUM(U8:V8)</f>
        <v>521.26263997185549</v>
      </c>
      <c r="U8" s="7">
        <f>SUM(GA8/12)</f>
        <v>521.11513997185546</v>
      </c>
      <c r="V8" s="7">
        <f>SUM(GB8/12)</f>
        <v>0.14749999999999999</v>
      </c>
      <c r="W8" s="7">
        <f>SUM(X8:Y8)</f>
        <v>534.95900000000006</v>
      </c>
      <c r="X8" s="87">
        <f>SUM('[19]ПОЛНАЯ СЕБЕСТОИМОСТЬ ВОДА 2019'!L8)</f>
        <v>534.88400000000001</v>
      </c>
      <c r="Y8" s="87">
        <f>SUM('[19]ПОЛНАЯ СЕБЕСТОИМОСТЬ ВОДА 2019'!M8)</f>
        <v>7.4999999999999997E-2</v>
      </c>
      <c r="Z8" s="88">
        <v>514.80899999999997</v>
      </c>
      <c r="AA8" s="88">
        <f>SUM(Z8-AB8)</f>
        <v>514.68899999999996</v>
      </c>
      <c r="AB8" s="88">
        <v>0.12</v>
      </c>
      <c r="AC8" s="10">
        <f>SUM(AD8:AE8)</f>
        <v>1563.7879199155664</v>
      </c>
      <c r="AD8" s="10">
        <f>SUM(C8+L8+U8)</f>
        <v>1563.3454199155663</v>
      </c>
      <c r="AE8" s="10">
        <f>SUM(D8+M8+V8)</f>
        <v>0.4425</v>
      </c>
      <c r="AF8" s="10">
        <f>SUM(AG8:AH8)</f>
        <v>1596.5290000000002</v>
      </c>
      <c r="AG8" s="10">
        <f>SUM(F8+O8+X8)</f>
        <v>1596.2440000000001</v>
      </c>
      <c r="AH8" s="10">
        <f>SUM(G8+P8+Y8)</f>
        <v>0.28499999999999998</v>
      </c>
      <c r="AI8" s="11">
        <f t="shared" ref="AI8:AK9" si="0">SUM(H8+Q8+Z8)</f>
        <v>1665.1559999999999</v>
      </c>
      <c r="AJ8" s="11">
        <f t="shared" si="0"/>
        <v>1664.7159999999999</v>
      </c>
      <c r="AK8" s="11">
        <f t="shared" si="0"/>
        <v>0.44</v>
      </c>
      <c r="AL8" s="10">
        <f>SUM(AM8:AN8)</f>
        <v>32.741080084433889</v>
      </c>
      <c r="AM8" s="10">
        <f>SUM(AG8-AD8)</f>
        <v>32.898580084433888</v>
      </c>
      <c r="AN8" s="10">
        <f>SUM(AH8-AE8)</f>
        <v>-0.15750000000000003</v>
      </c>
      <c r="AO8" s="7">
        <f>SUM(AP8:AQ8)</f>
        <v>521.26263997185549</v>
      </c>
      <c r="AP8" s="7">
        <f>SUM(GA8/12)</f>
        <v>521.11513997185546</v>
      </c>
      <c r="AQ8" s="7">
        <f>SUM(GB8/12)</f>
        <v>0.14749999999999999</v>
      </c>
      <c r="AR8" s="7">
        <f>SUM(AS8:AT8)</f>
        <v>630.48400000000004</v>
      </c>
      <c r="AS8" s="87">
        <f>SUM('[19]ПОЛНАЯ СЕБЕСТОИМОСТЬ ВОДА 2019'!U8)</f>
        <v>630.38900000000001</v>
      </c>
      <c r="AT8" s="87">
        <f>SUM('[19]ПОЛНАЯ СЕБЕСТОИМОСТЬ ВОДА 2019'!V8)</f>
        <v>9.5000000000000001E-2</v>
      </c>
      <c r="AU8" s="88">
        <v>597.01900000000001</v>
      </c>
      <c r="AV8" s="88">
        <f>SUM(AU8-AW8)</f>
        <v>596.69899999999996</v>
      </c>
      <c r="AW8" s="88">
        <v>0.32</v>
      </c>
      <c r="AX8" s="7">
        <f>SUM(AY8:AZ8)</f>
        <v>521.26263997185549</v>
      </c>
      <c r="AY8" s="7">
        <f>SUM(GA8/12)</f>
        <v>521.11513997185546</v>
      </c>
      <c r="AZ8" s="7">
        <f>SUM(GB8/12)</f>
        <v>0.14749999999999999</v>
      </c>
      <c r="BA8" s="7">
        <f>SUM(BB8:BC8)</f>
        <v>0</v>
      </c>
      <c r="BB8" s="87">
        <f>SUM('[19]ПОЛНАЯ СЕБЕСТОИМОСТЬ ВОДА 2019'!X8)</f>
        <v>0</v>
      </c>
      <c r="BC8" s="87">
        <f>SUM('[19]ПОЛНАЯ СЕБЕСТОИМОСТЬ ВОДА 2019'!Y8)</f>
        <v>0</v>
      </c>
      <c r="BD8" s="88">
        <v>658.07100000000003</v>
      </c>
      <c r="BE8" s="88">
        <f>SUM(BD8-BF8)</f>
        <v>657.971</v>
      </c>
      <c r="BF8" s="88">
        <v>0.1</v>
      </c>
      <c r="BG8" s="7">
        <f>SUM(BH8:BI8)</f>
        <v>521.26263997185549</v>
      </c>
      <c r="BH8" s="7">
        <f>SUM(GA8/12)</f>
        <v>521.11513997185546</v>
      </c>
      <c r="BI8" s="7">
        <f>SUM(GB8/12)</f>
        <v>0.14749999999999999</v>
      </c>
      <c r="BJ8" s="7">
        <f>SUM(BK8:BL8)</f>
        <v>0</v>
      </c>
      <c r="BK8" s="87">
        <f>SUM('[19]ПОЛНАЯ СЕБЕСТОИМОСТЬ ВОДА 2019'!AA8)</f>
        <v>0</v>
      </c>
      <c r="BL8" s="87">
        <f>SUM('[19]ПОЛНАЯ СЕБЕСТОИМОСТЬ ВОДА 2019'!AB8)</f>
        <v>0</v>
      </c>
      <c r="BM8" s="88">
        <v>642.82100000000003</v>
      </c>
      <c r="BN8" s="88">
        <f>SUM(BM8-BO8)</f>
        <v>642.73099999999999</v>
      </c>
      <c r="BO8" s="88">
        <v>0.09</v>
      </c>
      <c r="BP8" s="10">
        <f>SUM(BQ8:BR8)</f>
        <v>1563.7879199155664</v>
      </c>
      <c r="BQ8" s="10">
        <f>SUM(AP8+AY8+BH8)</f>
        <v>1563.3454199155663</v>
      </c>
      <c r="BR8" s="10">
        <f>SUM(AQ8+AZ8+BI8)</f>
        <v>0.4425</v>
      </c>
      <c r="BS8" s="10">
        <f>SUM(BT8:BU8)</f>
        <v>630.48400000000004</v>
      </c>
      <c r="BT8" s="10">
        <f>SUM(AS8+BB8+BK8)</f>
        <v>630.38900000000001</v>
      </c>
      <c r="BU8" s="10">
        <f>SUM(AT8+BC8+BL8)</f>
        <v>9.5000000000000001E-2</v>
      </c>
      <c r="BV8" s="11">
        <f t="shared" ref="BV8:BX9" si="1">SUM(AU8+BD8+BM8)</f>
        <v>1897.9110000000001</v>
      </c>
      <c r="BW8" s="10">
        <f t="shared" si="1"/>
        <v>1897.4010000000001</v>
      </c>
      <c r="BX8" s="10">
        <f t="shared" si="1"/>
        <v>0.51</v>
      </c>
      <c r="BY8" s="10">
        <f>SUM(BZ8:CA8)</f>
        <v>-933.30391991556621</v>
      </c>
      <c r="BZ8" s="10">
        <f>SUM(BT8-BQ8)</f>
        <v>-932.95641991556624</v>
      </c>
      <c r="CA8" s="10">
        <f>SUM(BU8-BR8)</f>
        <v>-0.34750000000000003</v>
      </c>
      <c r="CB8" s="10">
        <f>SUM(CC8:CD8)</f>
        <v>3127.5758398311327</v>
      </c>
      <c r="CC8" s="10">
        <f>SUM(AD8+BQ8)</f>
        <v>3126.6908398311325</v>
      </c>
      <c r="CD8" s="10">
        <f>SUM(AE8+BR8)</f>
        <v>0.88500000000000001</v>
      </c>
      <c r="CE8" s="10">
        <f>SUM(CF8:CG8)</f>
        <v>2227.0130000000004</v>
      </c>
      <c r="CF8" s="10">
        <f t="shared" ref="CF8:CJ9" si="2">SUM(AG8+BT8)</f>
        <v>2226.6330000000003</v>
      </c>
      <c r="CG8" s="10">
        <f t="shared" si="2"/>
        <v>0.38</v>
      </c>
      <c r="CH8" s="11">
        <f t="shared" si="2"/>
        <v>3563.067</v>
      </c>
      <c r="CI8" s="11">
        <f t="shared" si="2"/>
        <v>3562.1170000000002</v>
      </c>
      <c r="CJ8" s="11">
        <f t="shared" si="2"/>
        <v>0.95</v>
      </c>
      <c r="CK8" s="10">
        <f>SUM(CL8:CM8)</f>
        <v>-900.56283983113224</v>
      </c>
      <c r="CL8" s="12">
        <f t="shared" ref="CL8:CM19" si="3">SUM(CF8-CC8)</f>
        <v>-900.05783983113224</v>
      </c>
      <c r="CM8" s="12">
        <f t="shared" si="3"/>
        <v>-0.505</v>
      </c>
      <c r="CN8" s="7">
        <f>SUM(CO8:CP8)</f>
        <v>521.26263997185549</v>
      </c>
      <c r="CO8" s="7">
        <f>SUM(GA8/12)</f>
        <v>521.11513997185546</v>
      </c>
      <c r="CP8" s="7">
        <f>SUM(GB8/12)</f>
        <v>0.14749999999999999</v>
      </c>
      <c r="CQ8" s="7">
        <f>SUM(CR8:CS8)</f>
        <v>0</v>
      </c>
      <c r="CR8" s="87">
        <f>SUM('[19]ПОЛНАЯ СЕБЕСТОИМОСТЬ ВОДА 2019'!AS8)</f>
        <v>0</v>
      </c>
      <c r="CS8" s="87">
        <f>SUM('[19]ПОЛНАЯ СЕБЕСТОИМОСТЬ ВОДА 2019'!AT8)</f>
        <v>0</v>
      </c>
      <c r="CT8" s="88">
        <v>661.48800000000006</v>
      </c>
      <c r="CU8" s="88">
        <f>SUM(CT8-CV8)</f>
        <v>661.41800000000001</v>
      </c>
      <c r="CV8" s="88">
        <v>7.0000000000000007E-2</v>
      </c>
      <c r="CW8" s="7">
        <f>SUM(CX8:CY8)</f>
        <v>521.26263997185549</v>
      </c>
      <c r="CX8" s="7">
        <f>SUM(GA8/12)</f>
        <v>521.11513997185546</v>
      </c>
      <c r="CY8" s="7">
        <f>SUM(GB8/12)</f>
        <v>0.14749999999999999</v>
      </c>
      <c r="CZ8" s="7">
        <f>SUM(DA8:DB8)</f>
        <v>0</v>
      </c>
      <c r="DA8" s="87">
        <f>SUM('[19]ПОЛНАЯ СЕБЕСТОИМОСТЬ ВОДА 2019'!AV8)</f>
        <v>0</v>
      </c>
      <c r="DB8" s="87">
        <f>SUM('[19]ПОЛНАЯ СЕБЕСТОИМОСТЬ ВОДА 2019'!AW8)</f>
        <v>0</v>
      </c>
      <c r="DC8" s="88">
        <v>511.32600000000002</v>
      </c>
      <c r="DD8" s="88">
        <f>SUM(DC8-DE8)</f>
        <v>511.25600000000003</v>
      </c>
      <c r="DE8" s="88">
        <v>7.0000000000000007E-2</v>
      </c>
      <c r="DF8" s="7">
        <f>SUM(DG8:DH8)</f>
        <v>521.26263997185549</v>
      </c>
      <c r="DG8" s="7">
        <f>SUM(GA8/12)</f>
        <v>521.11513997185546</v>
      </c>
      <c r="DH8" s="7">
        <f>SUM(GB8/12)</f>
        <v>0.14749999999999999</v>
      </c>
      <c r="DI8" s="7">
        <f>SUM(DJ8:DK8)</f>
        <v>0</v>
      </c>
      <c r="DJ8" s="87">
        <f>SUM('[19]ПОЛНАЯ СЕБЕСТОИМОСТЬ ВОДА 2019'!AY8)</f>
        <v>0</v>
      </c>
      <c r="DK8" s="87">
        <f>SUM('[19]ПОЛНАЯ СЕБЕСТОИМОСТЬ ВОДА 2019'!AZ8)</f>
        <v>0</v>
      </c>
      <c r="DL8" s="88">
        <v>518.63900000000001</v>
      </c>
      <c r="DM8" s="88">
        <f>SUM(DL8-DN8)</f>
        <v>518.55799999999999</v>
      </c>
      <c r="DN8" s="88">
        <v>8.1000000000000003E-2</v>
      </c>
      <c r="DO8" s="10">
        <f>SUM(DP8:DQ8)</f>
        <v>1563.7879199155664</v>
      </c>
      <c r="DP8" s="10">
        <f>SUM(CO8+CX8+DG8)</f>
        <v>1563.3454199155663</v>
      </c>
      <c r="DQ8" s="10">
        <f>SUM(CP8+CY8+DH8)</f>
        <v>0.4425</v>
      </c>
      <c r="DR8" s="10">
        <f>SUM(DS8:DT8)</f>
        <v>0</v>
      </c>
      <c r="DS8" s="10">
        <f>SUM(CR8+DA8+DJ8)</f>
        <v>0</v>
      </c>
      <c r="DT8" s="10">
        <f>SUM(CS8+DB8+DK8)</f>
        <v>0</v>
      </c>
      <c r="DU8" s="11">
        <f t="shared" ref="DU8:DW9" si="4">SUM(CT8+DC8+DL8)</f>
        <v>1691.453</v>
      </c>
      <c r="DV8" s="10">
        <f t="shared" si="4"/>
        <v>1691.232</v>
      </c>
      <c r="DW8" s="10">
        <f t="shared" si="4"/>
        <v>0.22100000000000003</v>
      </c>
      <c r="DX8" s="10">
        <f>SUM(DY8:DZ8)</f>
        <v>-1563.7879199155664</v>
      </c>
      <c r="DY8" s="12">
        <f t="shared" ref="DY8:DZ19" si="5">SUM(DS8-DP8)</f>
        <v>-1563.3454199155663</v>
      </c>
      <c r="DZ8" s="12">
        <f t="shared" si="5"/>
        <v>-0.4425</v>
      </c>
      <c r="EA8" s="10">
        <f>SUM(EB8:EC8)</f>
        <v>4691.3637597466995</v>
      </c>
      <c r="EB8" s="10">
        <f>SUM(CC8+DP8)</f>
        <v>4690.0362597466992</v>
      </c>
      <c r="EC8" s="10">
        <f>SUM(CD8+DQ8)</f>
        <v>1.3275000000000001</v>
      </c>
      <c r="ED8" s="10">
        <f>SUM(EE8:EF8)</f>
        <v>2227.0130000000004</v>
      </c>
      <c r="EE8" s="10">
        <f t="shared" ref="EE8:EI9" si="6">SUM(CF8+DS8)</f>
        <v>2226.6330000000003</v>
      </c>
      <c r="EF8" s="10">
        <f t="shared" si="6"/>
        <v>0.38</v>
      </c>
      <c r="EG8" s="10">
        <f t="shared" si="6"/>
        <v>5254.52</v>
      </c>
      <c r="EH8" s="10">
        <f t="shared" si="6"/>
        <v>5253.3490000000002</v>
      </c>
      <c r="EI8" s="10">
        <f t="shared" si="6"/>
        <v>1.171</v>
      </c>
      <c r="EJ8" s="10">
        <f>SUM(EK8:EL8)</f>
        <v>-2464.3507597466992</v>
      </c>
      <c r="EK8" s="12">
        <f t="shared" ref="EK8:EL19" si="7">SUM(EE8-EB8)</f>
        <v>-2463.403259746699</v>
      </c>
      <c r="EL8" s="12">
        <f t="shared" si="7"/>
        <v>-0.94750000000000012</v>
      </c>
      <c r="EM8" s="7">
        <f>SUM(EN8:EO8)</f>
        <v>521.26263997185549</v>
      </c>
      <c r="EN8" s="7">
        <f>SUM(GA8/12)</f>
        <v>521.11513997185546</v>
      </c>
      <c r="EO8" s="7">
        <f>SUM(GB8/12)</f>
        <v>0.14749999999999999</v>
      </c>
      <c r="EP8" s="7">
        <f>SUM(EQ8:ER8)</f>
        <v>0</v>
      </c>
      <c r="EQ8" s="87">
        <f>SUM('[19]ПОЛНАЯ СЕБЕСТОИМОСТЬ ВОДА 2019'!BQ8)</f>
        <v>0</v>
      </c>
      <c r="ER8" s="87">
        <f>SUM('[19]ПОЛНАЯ СЕБЕСТОИМОСТЬ ВОДА 2019'!BR8)</f>
        <v>0</v>
      </c>
      <c r="ES8" s="88">
        <v>640.80999999999995</v>
      </c>
      <c r="ET8" s="88">
        <f>SUM(ES8-EU8)</f>
        <v>640.7299999999999</v>
      </c>
      <c r="EU8" s="88">
        <v>0.08</v>
      </c>
      <c r="EV8" s="7">
        <f>SUM(EW8:EX8)</f>
        <v>521.26263997185549</v>
      </c>
      <c r="EW8" s="7">
        <f>SUM(GA8/12)</f>
        <v>521.11513997185546</v>
      </c>
      <c r="EX8" s="7">
        <f>SUM(GB8/12)</f>
        <v>0.14749999999999999</v>
      </c>
      <c r="EY8" s="7">
        <f>SUM(EZ8:FA8)</f>
        <v>0</v>
      </c>
      <c r="EZ8" s="87">
        <f>SUM('[19]ПОЛНАЯ СЕБЕСТОИМОСТЬ ВОДА 2019'!BT8)</f>
        <v>0</v>
      </c>
      <c r="FA8" s="87">
        <f>SUM('[19]ПОЛНАЯ СЕБЕСТОИМОСТЬ ВОДА 2019'!BU8)</f>
        <v>0</v>
      </c>
      <c r="FB8" s="88">
        <v>635.67899999999997</v>
      </c>
      <c r="FC8" s="88">
        <f>SUM(FB8-FD8)</f>
        <v>635.59899999999993</v>
      </c>
      <c r="FD8" s="88">
        <v>0.08</v>
      </c>
      <c r="FE8" s="7">
        <f>SUM(FF8:FG8)</f>
        <v>521.26263997185549</v>
      </c>
      <c r="FF8" s="7">
        <f>SUM(GA8/12)</f>
        <v>521.11513997185546</v>
      </c>
      <c r="FG8" s="7">
        <f>SUM(GB8/12)</f>
        <v>0.14749999999999999</v>
      </c>
      <c r="FH8" s="7">
        <f>SUM(FI8:FJ8)</f>
        <v>0</v>
      </c>
      <c r="FI8" s="87">
        <f>SUM('[19]ПОЛНАЯ СЕБЕСТОИМОСТЬ ВОДА 2019'!BW8)</f>
        <v>0</v>
      </c>
      <c r="FJ8" s="87">
        <f>SUM('[19]ПОЛНАЯ СЕБЕСТОИМОСТЬ ВОДА 2019'!BX8)</f>
        <v>0</v>
      </c>
      <c r="FK8" s="88">
        <v>606.70500000000004</v>
      </c>
      <c r="FL8" s="88">
        <f>SUM(FK8-FM8)</f>
        <v>606.70500000000004</v>
      </c>
      <c r="FM8" s="88">
        <v>0</v>
      </c>
      <c r="FN8" s="10">
        <f>SUM(FO8:FP8)</f>
        <v>1563.7879199155664</v>
      </c>
      <c r="FO8" s="10">
        <f>SUM(EN8+EW8+FF8)</f>
        <v>1563.3454199155663</v>
      </c>
      <c r="FP8" s="10">
        <f>SUM(EO8+EX8+FG8)</f>
        <v>0.4425</v>
      </c>
      <c r="FQ8" s="10">
        <f>SUM(FR8:FS8)</f>
        <v>0</v>
      </c>
      <c r="FR8" s="10">
        <f>SUM(EQ8+EZ8+FI8)</f>
        <v>0</v>
      </c>
      <c r="FS8" s="10">
        <f>SUM(ER8+FA8+FJ8)</f>
        <v>0</v>
      </c>
      <c r="FT8" s="11">
        <f t="shared" ref="FT8:FV9" si="8">SUM(ES8+FB8+FK8)</f>
        <v>1883.194</v>
      </c>
      <c r="FU8" s="11">
        <f t="shared" si="8"/>
        <v>1883.0339999999997</v>
      </c>
      <c r="FV8" s="11">
        <f t="shared" si="8"/>
        <v>0.16</v>
      </c>
      <c r="FW8" s="10">
        <f>SUM(FX8:FY8)</f>
        <v>-1563.7879199155664</v>
      </c>
      <c r="FX8" s="12">
        <f t="shared" ref="FX8:FY19" si="9">SUM(FR8-FO8)</f>
        <v>-1563.3454199155663</v>
      </c>
      <c r="FY8" s="12">
        <f t="shared" si="9"/>
        <v>-0.4425</v>
      </c>
      <c r="FZ8" s="10">
        <f>SUM(GA8:GB8)</f>
        <v>6255.1516796622664</v>
      </c>
      <c r="GA8" s="10">
        <f>SUM([19]объемы!AX38)</f>
        <v>6253.3816796622659</v>
      </c>
      <c r="GB8" s="10">
        <f>SUM([19]объемы!AY38)</f>
        <v>1.77</v>
      </c>
      <c r="GC8" s="10">
        <f>SUM(GD8:GE8)</f>
        <v>2227.0130000000004</v>
      </c>
      <c r="GD8" s="11">
        <f t="shared" ref="GD8:GE9" si="10">SUM(EE8+FR8)</f>
        <v>2226.6330000000003</v>
      </c>
      <c r="GE8" s="11">
        <f t="shared" si="10"/>
        <v>0.38</v>
      </c>
      <c r="GF8" s="11">
        <f>SUM(EG8+FT8)</f>
        <v>7137.7139999999999</v>
      </c>
      <c r="GG8" s="11">
        <f t="shared" ref="GG8:GH9" si="11">SUM(EH8+FU8)</f>
        <v>7136.3829999999998</v>
      </c>
      <c r="GH8" s="11">
        <f t="shared" si="11"/>
        <v>1.331</v>
      </c>
      <c r="GI8" s="10">
        <f>SUM(GJ8:GK8)</f>
        <v>-4028.1386796622655</v>
      </c>
      <c r="GJ8" s="12">
        <f t="shared" ref="GJ8:GK19" si="12">SUM(GD8-GA8)</f>
        <v>-4026.7486796622657</v>
      </c>
      <c r="GK8" s="12">
        <f t="shared" si="12"/>
        <v>-1.3900000000000001</v>
      </c>
      <c r="GL8" s="83"/>
    </row>
    <row r="9" spans="1:195" ht="18.75" x14ac:dyDescent="0.3">
      <c r="A9" s="15" t="s">
        <v>90</v>
      </c>
      <c r="B9" s="16">
        <f>SUM(C9:D9)</f>
        <v>99.524777777777771</v>
      </c>
      <c r="C9" s="16">
        <f>SUM(GA9/12)</f>
        <v>99.524777777777771</v>
      </c>
      <c r="D9" s="16">
        <f>SUM(GB9/12)</f>
        <v>0</v>
      </c>
      <c r="E9" s="16">
        <f>SUM(F9:G9)</f>
        <v>40.869999999999997</v>
      </c>
      <c r="F9" s="89">
        <f>SUM('[19]ПОЛНАЯ СЕБЕСТОИМОСТЬ ВОДА 2019'!F9)</f>
        <v>40.869999999999997</v>
      </c>
      <c r="G9" s="89">
        <f>SUM('[19]ПОЛНАЯ СЕБЕСТОИМОСТЬ ВОДА 2019'!G9)</f>
        <v>0</v>
      </c>
      <c r="H9" s="90">
        <v>153.15100000000001</v>
      </c>
      <c r="I9" s="90">
        <f>SUM(H9)</f>
        <v>153.15100000000001</v>
      </c>
      <c r="J9" s="90">
        <v>0</v>
      </c>
      <c r="K9" s="16">
        <f>SUM(L9:M9)</f>
        <v>99.524777777777771</v>
      </c>
      <c r="L9" s="16">
        <f>SUM(GA9/12)</f>
        <v>99.524777777777771</v>
      </c>
      <c r="M9" s="16">
        <f>SUM(GB9/12)</f>
        <v>0</v>
      </c>
      <c r="N9" s="16">
        <f>SUM(O9:P9)</f>
        <v>34.53</v>
      </c>
      <c r="O9" s="89">
        <f>SUM('[19]ПОЛНАЯ СЕБЕСТОИМОСТЬ ВОДА 2019'!I9)</f>
        <v>34.53</v>
      </c>
      <c r="P9" s="89">
        <f>SUM('[19]ПОЛНАЯ СЕБЕСТОИМОСТЬ ВОДА 2019'!J9)</f>
        <v>0</v>
      </c>
      <c r="Q9" s="90">
        <v>75.460999999999999</v>
      </c>
      <c r="R9" s="90">
        <f>SUM(Q9)</f>
        <v>75.460999999999999</v>
      </c>
      <c r="S9" s="90">
        <v>0</v>
      </c>
      <c r="T9" s="16">
        <f>SUM(U9:V9)</f>
        <v>99.524777777777771</v>
      </c>
      <c r="U9" s="16">
        <f>SUM(GA9/12)</f>
        <v>99.524777777777771</v>
      </c>
      <c r="V9" s="16">
        <f>SUM(GB9/12)</f>
        <v>0</v>
      </c>
      <c r="W9" s="16">
        <f>SUM(X9:Y9)</f>
        <v>33.301000000000002</v>
      </c>
      <c r="X9" s="89">
        <f>SUM('[19]ПОЛНАЯ СЕБЕСТОИМОСТЬ ВОДА 2019'!L9)</f>
        <v>33.301000000000002</v>
      </c>
      <c r="Y9" s="89">
        <f>SUM('[19]ПОЛНАЯ СЕБЕСТОИМОСТЬ ВОДА 2019'!M9)</f>
        <v>0</v>
      </c>
      <c r="Z9" s="90">
        <v>37.656999999999996</v>
      </c>
      <c r="AA9" s="90">
        <f>SUM(Z9)</f>
        <v>37.656999999999996</v>
      </c>
      <c r="AB9" s="90">
        <v>0</v>
      </c>
      <c r="AC9" s="19">
        <f>SUM(AD9:AE9)</f>
        <v>298.5743333333333</v>
      </c>
      <c r="AD9" s="19">
        <f>SUM(C9+L9+U9)</f>
        <v>298.5743333333333</v>
      </c>
      <c r="AE9" s="19">
        <f>SUM(D9+M9+V9)</f>
        <v>0</v>
      </c>
      <c r="AF9" s="19">
        <f>SUM(AG9:AH9)</f>
        <v>108.70100000000001</v>
      </c>
      <c r="AG9" s="19">
        <f>SUM(F9+O9+X9)</f>
        <v>108.70100000000001</v>
      </c>
      <c r="AH9" s="19">
        <f>SUM(G9+P9+Y9)</f>
        <v>0</v>
      </c>
      <c r="AI9" s="20">
        <f t="shared" si="0"/>
        <v>266.26900000000001</v>
      </c>
      <c r="AJ9" s="20">
        <f t="shared" si="0"/>
        <v>266.26900000000001</v>
      </c>
      <c r="AK9" s="20">
        <f t="shared" si="0"/>
        <v>0</v>
      </c>
      <c r="AL9" s="19">
        <f>SUM(AM9:AN9)</f>
        <v>-189.87333333333328</v>
      </c>
      <c r="AM9" s="19">
        <f>SUM(AG9-AD9)</f>
        <v>-189.87333333333328</v>
      </c>
      <c r="AN9" s="19">
        <f>SUM(AH9-AE9)</f>
        <v>0</v>
      </c>
      <c r="AO9" s="16">
        <f>SUM(AP9:AQ9)</f>
        <v>99.524777777777771</v>
      </c>
      <c r="AP9" s="16">
        <f>SUM(GA9/12)</f>
        <v>99.524777777777771</v>
      </c>
      <c r="AQ9" s="16">
        <f>SUM(GB9/12)</f>
        <v>0</v>
      </c>
      <c r="AR9" s="16">
        <f>SUM(AS9:AT9)</f>
        <v>113.371</v>
      </c>
      <c r="AS9" s="89">
        <f>SUM('[19]ПОЛНАЯ СЕБЕСТОИМОСТЬ ВОДА 2019'!U9)</f>
        <v>113.371</v>
      </c>
      <c r="AT9" s="89">
        <f>SUM('[19]ПОЛНАЯ СЕБЕСТОИМОСТЬ ВОДА 2019'!V9)</f>
        <v>0</v>
      </c>
      <c r="AU9" s="90">
        <v>91.515000000000001</v>
      </c>
      <c r="AV9" s="90">
        <f>SUM(AU9)</f>
        <v>91.515000000000001</v>
      </c>
      <c r="AW9" s="90">
        <v>0</v>
      </c>
      <c r="AX9" s="16">
        <f>SUM(AY9:AZ9)</f>
        <v>99.524777777777771</v>
      </c>
      <c r="AY9" s="16">
        <f>SUM(GA9/12)</f>
        <v>99.524777777777771</v>
      </c>
      <c r="AZ9" s="16">
        <f>SUM(GB9/12)</f>
        <v>0</v>
      </c>
      <c r="BA9" s="16">
        <f>SUM(BB9:BC9)</f>
        <v>0</v>
      </c>
      <c r="BB9" s="89">
        <f>SUM('[19]ПОЛНАЯ СЕБЕСТОИМОСТЬ ВОДА 2019'!X9)</f>
        <v>0</v>
      </c>
      <c r="BC9" s="89">
        <f>SUM('[19]ПОЛНАЯ СЕБЕСТОИМОСТЬ ВОДА 2019'!Y9)</f>
        <v>0</v>
      </c>
      <c r="BD9" s="90">
        <v>162.489</v>
      </c>
      <c r="BE9" s="90">
        <f>SUM(BD9)</f>
        <v>162.489</v>
      </c>
      <c r="BF9" s="90">
        <v>0</v>
      </c>
      <c r="BG9" s="16">
        <f>SUM(BH9:BI9)</f>
        <v>99.524777777777771</v>
      </c>
      <c r="BH9" s="16">
        <f>SUM(GA9/12)</f>
        <v>99.524777777777771</v>
      </c>
      <c r="BI9" s="16">
        <f>SUM(GB9/12)</f>
        <v>0</v>
      </c>
      <c r="BJ9" s="16">
        <f>SUM(BK9:BL9)</f>
        <v>0</v>
      </c>
      <c r="BK9" s="89">
        <f>SUM('[19]ПОЛНАЯ СЕБЕСТОИМОСТЬ ВОДА 2019'!AA9)</f>
        <v>0</v>
      </c>
      <c r="BL9" s="89">
        <f>SUM('[19]ПОЛНАЯ СЕБЕСТОИМОСТЬ ВОДА 2019'!AB9)</f>
        <v>0</v>
      </c>
      <c r="BM9" s="90">
        <v>152.56200000000001</v>
      </c>
      <c r="BN9" s="90">
        <f>SUM(BM9)</f>
        <v>152.56200000000001</v>
      </c>
      <c r="BO9" s="90">
        <v>0</v>
      </c>
      <c r="BP9" s="19">
        <f>SUM(BQ9:BR9)</f>
        <v>298.5743333333333</v>
      </c>
      <c r="BQ9" s="19">
        <f>SUM(AP9+AY9+BH9)</f>
        <v>298.5743333333333</v>
      </c>
      <c r="BR9" s="19">
        <f>SUM(AQ9+AZ9+BI9)</f>
        <v>0</v>
      </c>
      <c r="BS9" s="19">
        <f>SUM(BT9:BU9)</f>
        <v>113.371</v>
      </c>
      <c r="BT9" s="19">
        <f>SUM(AS9+BB9+BK9)</f>
        <v>113.371</v>
      </c>
      <c r="BU9" s="19">
        <f>SUM(AT9+BC9+BL9)</f>
        <v>0</v>
      </c>
      <c r="BV9" s="20">
        <f t="shared" si="1"/>
        <v>406.56600000000003</v>
      </c>
      <c r="BW9" s="19">
        <f t="shared" si="1"/>
        <v>406.56600000000003</v>
      </c>
      <c r="BX9" s="19">
        <f t="shared" si="1"/>
        <v>0</v>
      </c>
      <c r="BY9" s="19">
        <f>SUM(BZ9:CA9)</f>
        <v>-185.20333333333332</v>
      </c>
      <c r="BZ9" s="19">
        <f>SUM(BT9-BQ9)</f>
        <v>-185.20333333333332</v>
      </c>
      <c r="CA9" s="19">
        <f>SUM(BU9-BR9)</f>
        <v>0</v>
      </c>
      <c r="CB9" s="19">
        <f>SUM(CC9:CD9)</f>
        <v>597.1486666666666</v>
      </c>
      <c r="CC9" s="19">
        <f>SUM(AD9+BQ9)</f>
        <v>597.1486666666666</v>
      </c>
      <c r="CD9" s="19">
        <f>SUM(AE9+BR9)</f>
        <v>0</v>
      </c>
      <c r="CE9" s="19">
        <f>SUM(CF9:CG9)</f>
        <v>222.072</v>
      </c>
      <c r="CF9" s="19">
        <f t="shared" si="2"/>
        <v>222.072</v>
      </c>
      <c r="CG9" s="19">
        <f t="shared" si="2"/>
        <v>0</v>
      </c>
      <c r="CH9" s="20">
        <f t="shared" si="2"/>
        <v>672.83500000000004</v>
      </c>
      <c r="CI9" s="20">
        <f t="shared" si="2"/>
        <v>672.83500000000004</v>
      </c>
      <c r="CJ9" s="20">
        <f t="shared" si="2"/>
        <v>0</v>
      </c>
      <c r="CK9" s="19">
        <f>SUM(CL9:CM9)</f>
        <v>-375.0766666666666</v>
      </c>
      <c r="CL9" s="21">
        <f t="shared" si="3"/>
        <v>-375.0766666666666</v>
      </c>
      <c r="CM9" s="21">
        <f t="shared" si="3"/>
        <v>0</v>
      </c>
      <c r="CN9" s="16">
        <f>SUM(CO9:CP9)</f>
        <v>99.524777777777771</v>
      </c>
      <c r="CO9" s="16">
        <f>SUM(GA9/12)</f>
        <v>99.524777777777771</v>
      </c>
      <c r="CP9" s="16">
        <f>SUM(GB9/12)</f>
        <v>0</v>
      </c>
      <c r="CQ9" s="16">
        <f>SUM(CR9:CS9)</f>
        <v>0</v>
      </c>
      <c r="CR9" s="89">
        <f>SUM('[19]ПОЛНАЯ СЕБЕСТОИМОСТЬ ВОДА 2019'!AS9)</f>
        <v>0</v>
      </c>
      <c r="CS9" s="89">
        <f>SUM('[19]ПОЛНАЯ СЕБЕСТОИМОСТЬ ВОДА 2019'!AT9)</f>
        <v>0</v>
      </c>
      <c r="CT9" s="90">
        <v>126.378</v>
      </c>
      <c r="CU9" s="90">
        <f>SUM(CT9)</f>
        <v>126.378</v>
      </c>
      <c r="CV9" s="90">
        <v>0</v>
      </c>
      <c r="CW9" s="16">
        <f>SUM(CX9:CY9)</f>
        <v>99.524777777777771</v>
      </c>
      <c r="CX9" s="16">
        <f>SUM(GA9/12)</f>
        <v>99.524777777777771</v>
      </c>
      <c r="CY9" s="16">
        <f>SUM(GB9/12)</f>
        <v>0</v>
      </c>
      <c r="CZ9" s="16">
        <f>SUM(DA9:DB9)</f>
        <v>0</v>
      </c>
      <c r="DA9" s="89">
        <f>SUM('[19]ПОЛНАЯ СЕБЕСТОИМОСТЬ ВОДА 2019'!AV9)</f>
        <v>0</v>
      </c>
      <c r="DB9" s="89">
        <f>SUM('[19]ПОЛНАЯ СЕБЕСТОИМОСТЬ ВОДА 2019'!AW9)</f>
        <v>0</v>
      </c>
      <c r="DC9" s="90">
        <v>48.91</v>
      </c>
      <c r="DD9" s="90">
        <f>SUM(DC9)</f>
        <v>48.91</v>
      </c>
      <c r="DE9" s="90">
        <v>0</v>
      </c>
      <c r="DF9" s="16">
        <f>SUM(DG9:DH9)</f>
        <v>99.524777777777771</v>
      </c>
      <c r="DG9" s="16">
        <f>SUM(GA9/12)</f>
        <v>99.524777777777771</v>
      </c>
      <c r="DH9" s="16">
        <f>SUM(GB9/12)</f>
        <v>0</v>
      </c>
      <c r="DI9" s="16">
        <f>SUM(DJ9:DK9)</f>
        <v>0</v>
      </c>
      <c r="DJ9" s="89">
        <f>SUM('[19]ПОЛНАЯ СЕБЕСТОИМОСТЬ ВОДА 2019'!AY9)</f>
        <v>0</v>
      </c>
      <c r="DK9" s="89">
        <f>SUM('[19]ПОЛНАЯ СЕБЕСТОИМОСТЬ ВОДА 2019'!AZ9)</f>
        <v>0</v>
      </c>
      <c r="DL9" s="90">
        <v>47.6</v>
      </c>
      <c r="DM9" s="90">
        <f>SUM(DL9)</f>
        <v>47.6</v>
      </c>
      <c r="DN9" s="90">
        <v>0</v>
      </c>
      <c r="DO9" s="19">
        <f>SUM(DP9:DQ9)</f>
        <v>298.5743333333333</v>
      </c>
      <c r="DP9" s="19">
        <f>SUM(CO9+CX9+DG9)</f>
        <v>298.5743333333333</v>
      </c>
      <c r="DQ9" s="19">
        <f>SUM(CP9+CY9+DH9)</f>
        <v>0</v>
      </c>
      <c r="DR9" s="19">
        <f>SUM(DS9:DT9)</f>
        <v>0</v>
      </c>
      <c r="DS9" s="19">
        <f>SUM(CR9+DA9+DJ9)</f>
        <v>0</v>
      </c>
      <c r="DT9" s="19">
        <f>SUM(CS9+DB9+DK9)</f>
        <v>0</v>
      </c>
      <c r="DU9" s="20">
        <f t="shared" si="4"/>
        <v>222.88800000000001</v>
      </c>
      <c r="DV9" s="19">
        <f t="shared" si="4"/>
        <v>222.88800000000001</v>
      </c>
      <c r="DW9" s="19">
        <f t="shared" si="4"/>
        <v>0</v>
      </c>
      <c r="DX9" s="19">
        <f>SUM(DY9:DZ9)</f>
        <v>-298.5743333333333</v>
      </c>
      <c r="DY9" s="21">
        <f t="shared" si="5"/>
        <v>-298.5743333333333</v>
      </c>
      <c r="DZ9" s="21">
        <f t="shared" si="5"/>
        <v>0</v>
      </c>
      <c r="EA9" s="19">
        <f>SUM(EB9:EC9)</f>
        <v>895.72299999999996</v>
      </c>
      <c r="EB9" s="19">
        <f>SUM(CC9+DP9)</f>
        <v>895.72299999999996</v>
      </c>
      <c r="EC9" s="19">
        <f>SUM(CD9+DQ9)</f>
        <v>0</v>
      </c>
      <c r="ED9" s="19">
        <f>SUM(EE9:EF9)</f>
        <v>222.072</v>
      </c>
      <c r="EE9" s="19">
        <f t="shared" si="6"/>
        <v>222.072</v>
      </c>
      <c r="EF9" s="19">
        <f t="shared" si="6"/>
        <v>0</v>
      </c>
      <c r="EG9" s="19">
        <f t="shared" si="6"/>
        <v>895.72300000000007</v>
      </c>
      <c r="EH9" s="19">
        <f t="shared" si="6"/>
        <v>895.72300000000007</v>
      </c>
      <c r="EI9" s="19">
        <f t="shared" si="6"/>
        <v>0</v>
      </c>
      <c r="EJ9" s="19">
        <f>SUM(EK9:EL9)</f>
        <v>-673.65099999999995</v>
      </c>
      <c r="EK9" s="21">
        <f t="shared" si="7"/>
        <v>-673.65099999999995</v>
      </c>
      <c r="EL9" s="21">
        <f t="shared" si="7"/>
        <v>0</v>
      </c>
      <c r="EM9" s="16">
        <f>SUM(EN9:EO9)</f>
        <v>99.524777777777771</v>
      </c>
      <c r="EN9" s="16">
        <f>SUM(GA9/12)</f>
        <v>99.524777777777771</v>
      </c>
      <c r="EO9" s="16">
        <f>SUM(GB9/12)</f>
        <v>0</v>
      </c>
      <c r="EP9" s="16">
        <f>SUM(EQ9:ER9)</f>
        <v>0</v>
      </c>
      <c r="EQ9" s="89">
        <f>SUM('[19]ПОЛНАЯ СЕБЕСТОИМОСТЬ ВОДА 2019'!BQ9)</f>
        <v>0</v>
      </c>
      <c r="ER9" s="89">
        <f>SUM('[19]ПОЛНАЯ СЕБЕСТОИМОСТЬ ВОДА 2019'!BR9)</f>
        <v>0</v>
      </c>
      <c r="ES9" s="90">
        <v>143.464</v>
      </c>
      <c r="ET9" s="90">
        <f>SUM(ES9)</f>
        <v>143.464</v>
      </c>
      <c r="EU9" s="90">
        <v>0</v>
      </c>
      <c r="EV9" s="16">
        <f>SUM(EW9:EX9)</f>
        <v>99.524777777777771</v>
      </c>
      <c r="EW9" s="16">
        <f>SUM(GA9/12)</f>
        <v>99.524777777777771</v>
      </c>
      <c r="EX9" s="16">
        <f>SUM(GB9/12)</f>
        <v>0</v>
      </c>
      <c r="EY9" s="16">
        <f>SUM(EZ9:FA9)</f>
        <v>0</v>
      </c>
      <c r="EZ9" s="89">
        <f>SUM('[19]ПОЛНАЯ СЕБЕСТОИМОСТЬ ВОДА 2019'!BT9)</f>
        <v>0</v>
      </c>
      <c r="FA9" s="89">
        <f>SUM('[19]ПОЛНАЯ СЕБЕСТОИМОСТЬ ВОДА 2019'!BU9)</f>
        <v>0</v>
      </c>
      <c r="FB9" s="90">
        <v>135.22900000000001</v>
      </c>
      <c r="FC9" s="90">
        <f>SUM(FB9)</f>
        <v>135.22900000000001</v>
      </c>
      <c r="FD9" s="90">
        <v>0</v>
      </c>
      <c r="FE9" s="16">
        <f>SUM(FF9:FG9)</f>
        <v>99.524777777777771</v>
      </c>
      <c r="FF9" s="16">
        <f>SUM(GA9/12)</f>
        <v>99.524777777777771</v>
      </c>
      <c r="FG9" s="16">
        <f>SUM(GB9/12)</f>
        <v>0</v>
      </c>
      <c r="FH9" s="16">
        <f>SUM(FI9:FJ9)</f>
        <v>0</v>
      </c>
      <c r="FI9" s="89">
        <f>SUM('[19]ПОЛНАЯ СЕБЕСТОИМОСТЬ ВОДА 2019'!BW9)</f>
        <v>0</v>
      </c>
      <c r="FJ9" s="89">
        <f>SUM('[19]ПОЛНАЯ СЕБЕСТОИМОСТЬ ВОДА 2019'!BX9)</f>
        <v>0</v>
      </c>
      <c r="FK9" s="90">
        <v>139.858</v>
      </c>
      <c r="FL9" s="90">
        <f>SUM(FK9)</f>
        <v>139.858</v>
      </c>
      <c r="FM9" s="90">
        <v>0</v>
      </c>
      <c r="FN9" s="19">
        <f>SUM(FO9:FP9)</f>
        <v>298.5743333333333</v>
      </c>
      <c r="FO9" s="19">
        <f>SUM(EN9+EW9+FF9)</f>
        <v>298.5743333333333</v>
      </c>
      <c r="FP9" s="19">
        <f>SUM(EO9+EX9+FG9)</f>
        <v>0</v>
      </c>
      <c r="FQ9" s="19">
        <f>SUM(FR9:FS9)</f>
        <v>0</v>
      </c>
      <c r="FR9" s="19">
        <f>SUM(EQ9+EZ9+FI9)</f>
        <v>0</v>
      </c>
      <c r="FS9" s="19">
        <f>SUM(ER9+FA9+FJ9)</f>
        <v>0</v>
      </c>
      <c r="FT9" s="20">
        <f t="shared" si="8"/>
        <v>418.55099999999999</v>
      </c>
      <c r="FU9" s="20">
        <f t="shared" si="8"/>
        <v>418.55099999999999</v>
      </c>
      <c r="FV9" s="20">
        <f t="shared" si="8"/>
        <v>0</v>
      </c>
      <c r="FW9" s="19">
        <f>SUM(FX9:FY9)</f>
        <v>-298.5743333333333</v>
      </c>
      <c r="FX9" s="21">
        <f t="shared" si="9"/>
        <v>-298.5743333333333</v>
      </c>
      <c r="FY9" s="21">
        <f t="shared" si="9"/>
        <v>0</v>
      </c>
      <c r="FZ9" s="19">
        <f>SUM(GA9:GB9)</f>
        <v>1194.2973333333332</v>
      </c>
      <c r="GA9" s="19">
        <f>SUM([19]объемы!AX41)</f>
        <v>1194.2973333333332</v>
      </c>
      <c r="GB9" s="19">
        <f>SUM([19]объемы!AY41)</f>
        <v>0</v>
      </c>
      <c r="GC9" s="19">
        <f>SUM(GD9:GE9)</f>
        <v>222.072</v>
      </c>
      <c r="GD9" s="20">
        <f t="shared" si="10"/>
        <v>222.072</v>
      </c>
      <c r="GE9" s="20">
        <f t="shared" si="10"/>
        <v>0</v>
      </c>
      <c r="GF9" s="20">
        <f>SUM(EG9+FT9)</f>
        <v>1314.2740000000001</v>
      </c>
      <c r="GG9" s="20">
        <f t="shared" si="11"/>
        <v>1314.2740000000001</v>
      </c>
      <c r="GH9" s="20">
        <f t="shared" si="11"/>
        <v>0</v>
      </c>
      <c r="GI9" s="19">
        <f>SUM(GJ9:GK9)</f>
        <v>-972.2253333333332</v>
      </c>
      <c r="GJ9" s="21">
        <f t="shared" si="12"/>
        <v>-972.2253333333332</v>
      </c>
      <c r="GK9" s="21">
        <f t="shared" si="12"/>
        <v>0</v>
      </c>
      <c r="GL9" s="83"/>
    </row>
    <row r="10" spans="1:195" ht="18.75" x14ac:dyDescent="0.3">
      <c r="A10" s="60" t="s">
        <v>91</v>
      </c>
      <c r="B10" s="91">
        <f t="shared" ref="B10:C10" si="13">SUM(B9/B8)</f>
        <v>0.19093019554048879</v>
      </c>
      <c r="C10" s="91">
        <f t="shared" si="13"/>
        <v>0.19098423773132545</v>
      </c>
      <c r="D10" s="91">
        <f t="shared" ref="D10:AK10" si="14">SUM(D9/D8)</f>
        <v>0</v>
      </c>
      <c r="E10" s="91">
        <f t="shared" si="14"/>
        <v>7.191244523428289E-2</v>
      </c>
      <c r="F10" s="91">
        <f t="shared" si="14"/>
        <v>7.1927632389433477E-2</v>
      </c>
      <c r="G10" s="91">
        <f t="shared" si="14"/>
        <v>0</v>
      </c>
      <c r="H10" s="91">
        <f t="shared" si="14"/>
        <v>0.23450393134124961</v>
      </c>
      <c r="I10" s="91">
        <f t="shared" si="14"/>
        <v>0.23455421206992932</v>
      </c>
      <c r="J10" s="91">
        <f t="shared" si="14"/>
        <v>0</v>
      </c>
      <c r="K10" s="91">
        <f t="shared" si="14"/>
        <v>0.19093019554048879</v>
      </c>
      <c r="L10" s="91">
        <f t="shared" si="14"/>
        <v>0.19098423773132545</v>
      </c>
      <c r="M10" s="91">
        <f t="shared" si="14"/>
        <v>0</v>
      </c>
      <c r="N10" s="91">
        <f t="shared" si="14"/>
        <v>7.0006487713891827E-2</v>
      </c>
      <c r="O10" s="91">
        <f t="shared" si="14"/>
        <v>7.0019263915644336E-2</v>
      </c>
      <c r="P10" s="91">
        <f t="shared" si="14"/>
        <v>0</v>
      </c>
      <c r="Q10" s="91">
        <f t="shared" si="14"/>
        <v>0.15175299942485049</v>
      </c>
      <c r="R10" s="91">
        <f t="shared" si="14"/>
        <v>0.15180795120322199</v>
      </c>
      <c r="S10" s="91">
        <f t="shared" si="14"/>
        <v>0</v>
      </c>
      <c r="T10" s="91">
        <f t="shared" si="14"/>
        <v>0.19093019554048879</v>
      </c>
      <c r="U10" s="91">
        <f t="shared" si="14"/>
        <v>0.19098423773132545</v>
      </c>
      <c r="V10" s="91">
        <f t="shared" si="14"/>
        <v>0</v>
      </c>
      <c r="W10" s="91">
        <f t="shared" si="14"/>
        <v>6.2249630345503112E-2</v>
      </c>
      <c r="X10" s="91">
        <f t="shared" si="14"/>
        <v>6.2258358821725833E-2</v>
      </c>
      <c r="Y10" s="91">
        <f t="shared" si="14"/>
        <v>0</v>
      </c>
      <c r="Z10" s="91">
        <f t="shared" si="14"/>
        <v>7.3147516846053584E-2</v>
      </c>
      <c r="AA10" s="91">
        <f t="shared" si="14"/>
        <v>7.3164571226507658E-2</v>
      </c>
      <c r="AB10" s="91">
        <f t="shared" si="14"/>
        <v>0</v>
      </c>
      <c r="AC10" s="92">
        <f t="shared" si="14"/>
        <v>0.19093019554048879</v>
      </c>
      <c r="AD10" s="92">
        <f t="shared" si="14"/>
        <v>0.19098423773132545</v>
      </c>
      <c r="AE10" s="92">
        <f t="shared" si="14"/>
        <v>0</v>
      </c>
      <c r="AF10" s="92">
        <f t="shared" si="14"/>
        <v>6.8085828694624401E-2</v>
      </c>
      <c r="AG10" s="92">
        <f t="shared" si="14"/>
        <v>6.8097985019834065E-2</v>
      </c>
      <c r="AH10" s="92">
        <f t="shared" si="14"/>
        <v>0</v>
      </c>
      <c r="AI10" s="93">
        <f t="shared" si="14"/>
        <v>0.15990633910576546</v>
      </c>
      <c r="AJ10" s="93">
        <f t="shared" si="14"/>
        <v>0.15994860384594131</v>
      </c>
      <c r="AK10" s="93">
        <f t="shared" si="14"/>
        <v>0</v>
      </c>
      <c r="AL10" s="40">
        <f t="shared" ref="AL10:AN10" si="15">SUM(AF10-AC10)</f>
        <v>-0.12284436684586439</v>
      </c>
      <c r="AM10" s="40">
        <f t="shared" si="15"/>
        <v>-0.12288625271149138</v>
      </c>
      <c r="AN10" s="40">
        <f t="shared" si="15"/>
        <v>0</v>
      </c>
      <c r="AO10" s="91">
        <f t="shared" ref="AO10:BX10" si="16">SUM(AO9/AO8)</f>
        <v>0.19093019554048879</v>
      </c>
      <c r="AP10" s="91">
        <f t="shared" si="16"/>
        <v>0.19098423773132545</v>
      </c>
      <c r="AQ10" s="91">
        <f t="shared" si="16"/>
        <v>0</v>
      </c>
      <c r="AR10" s="91">
        <f t="shared" si="16"/>
        <v>0.17981582403359955</v>
      </c>
      <c r="AS10" s="91">
        <f t="shared" si="16"/>
        <v>0.17984292238601879</v>
      </c>
      <c r="AT10" s="91">
        <f t="shared" si="16"/>
        <v>0</v>
      </c>
      <c r="AU10" s="91">
        <f t="shared" si="16"/>
        <v>0.15328657881909957</v>
      </c>
      <c r="AV10" s="91">
        <f t="shared" si="16"/>
        <v>0.15336878392623418</v>
      </c>
      <c r="AW10" s="91">
        <f t="shared" si="16"/>
        <v>0</v>
      </c>
      <c r="AX10" s="91">
        <f t="shared" si="16"/>
        <v>0.19093019554048879</v>
      </c>
      <c r="AY10" s="91">
        <f t="shared" si="16"/>
        <v>0.19098423773132545</v>
      </c>
      <c r="AZ10" s="91">
        <f t="shared" si="16"/>
        <v>0</v>
      </c>
      <c r="BA10" s="91" t="e">
        <f t="shared" si="16"/>
        <v>#DIV/0!</v>
      </c>
      <c r="BB10" s="91" t="e">
        <f t="shared" si="16"/>
        <v>#DIV/0!</v>
      </c>
      <c r="BC10" s="91" t="e">
        <f t="shared" si="16"/>
        <v>#DIV/0!</v>
      </c>
      <c r="BD10" s="91">
        <f t="shared" si="16"/>
        <v>0.24691712596361182</v>
      </c>
      <c r="BE10" s="91">
        <f t="shared" si="16"/>
        <v>0.24695465301662231</v>
      </c>
      <c r="BF10" s="91">
        <f t="shared" si="16"/>
        <v>0</v>
      </c>
      <c r="BG10" s="91">
        <f t="shared" si="16"/>
        <v>0.19093019554048879</v>
      </c>
      <c r="BH10" s="91">
        <f t="shared" si="16"/>
        <v>0.19098423773132545</v>
      </c>
      <c r="BI10" s="91">
        <f t="shared" si="16"/>
        <v>0</v>
      </c>
      <c r="BJ10" s="91" t="e">
        <f t="shared" si="16"/>
        <v>#DIV/0!</v>
      </c>
      <c r="BK10" s="91" t="e">
        <f t="shared" si="16"/>
        <v>#DIV/0!</v>
      </c>
      <c r="BL10" s="91" t="e">
        <f t="shared" si="16"/>
        <v>#DIV/0!</v>
      </c>
      <c r="BM10" s="91">
        <f t="shared" si="16"/>
        <v>0.23733200999967333</v>
      </c>
      <c r="BN10" s="91">
        <f t="shared" si="16"/>
        <v>0.23736524300212689</v>
      </c>
      <c r="BO10" s="91">
        <f t="shared" si="16"/>
        <v>0</v>
      </c>
      <c r="BP10" s="92">
        <f t="shared" si="16"/>
        <v>0.19093019554048879</v>
      </c>
      <c r="BQ10" s="92">
        <f t="shared" si="16"/>
        <v>0.19098423773132545</v>
      </c>
      <c r="BR10" s="92">
        <f t="shared" si="16"/>
        <v>0</v>
      </c>
      <c r="BS10" s="92">
        <f t="shared" si="16"/>
        <v>0.17981582403359955</v>
      </c>
      <c r="BT10" s="92">
        <f t="shared" si="16"/>
        <v>0.17984292238601879</v>
      </c>
      <c r="BU10" s="92">
        <f t="shared" si="16"/>
        <v>0</v>
      </c>
      <c r="BV10" s="93">
        <f t="shared" si="16"/>
        <v>0.21421763191213919</v>
      </c>
      <c r="BW10" s="92">
        <f t="shared" si="16"/>
        <v>0.21427521119678972</v>
      </c>
      <c r="BX10" s="92">
        <f t="shared" si="16"/>
        <v>0</v>
      </c>
      <c r="BY10" s="40">
        <f t="shared" ref="BY10:CA10" si="17">SUM(BS10-BP10)</f>
        <v>-1.1114371506889237E-2</v>
      </c>
      <c r="BZ10" s="40">
        <f t="shared" si="17"/>
        <v>-1.1141315345306657E-2</v>
      </c>
      <c r="CA10" s="40">
        <f t="shared" si="17"/>
        <v>0</v>
      </c>
      <c r="CB10" s="92">
        <f t="shared" ref="CB10:CJ10" si="18">SUM(CB9/CB8)</f>
        <v>0.19093019554048879</v>
      </c>
      <c r="CC10" s="92">
        <f t="shared" si="18"/>
        <v>0.19098423773132545</v>
      </c>
      <c r="CD10" s="92">
        <f t="shared" si="18"/>
        <v>0</v>
      </c>
      <c r="CE10" s="92">
        <f t="shared" si="18"/>
        <v>9.9717424191057696E-2</v>
      </c>
      <c r="CF10" s="92">
        <f t="shared" si="18"/>
        <v>9.9734442092612466E-2</v>
      </c>
      <c r="CG10" s="92">
        <f t="shared" si="18"/>
        <v>0</v>
      </c>
      <c r="CH10" s="93">
        <f t="shared" si="18"/>
        <v>0.18883591018636472</v>
      </c>
      <c r="CI10" s="93">
        <f t="shared" si="18"/>
        <v>0.18888627184340098</v>
      </c>
      <c r="CJ10" s="93">
        <f t="shared" si="18"/>
        <v>0</v>
      </c>
      <c r="CK10" s="40">
        <f t="shared" ref="CK10" si="19">SUM(CE10-CB10)</f>
        <v>-9.1212771349431093E-2</v>
      </c>
      <c r="CL10" s="40">
        <f t="shared" si="3"/>
        <v>-9.124979563871298E-2</v>
      </c>
      <c r="CM10" s="40">
        <f t="shared" si="3"/>
        <v>0</v>
      </c>
      <c r="CN10" s="91">
        <f t="shared" ref="CN10:DW10" si="20">SUM(CN9/CN8)</f>
        <v>0.19093019554048879</v>
      </c>
      <c r="CO10" s="91">
        <f t="shared" si="20"/>
        <v>0.19098423773132545</v>
      </c>
      <c r="CP10" s="91">
        <f t="shared" si="20"/>
        <v>0</v>
      </c>
      <c r="CQ10" s="91" t="e">
        <f t="shared" si="20"/>
        <v>#DIV/0!</v>
      </c>
      <c r="CR10" s="91" t="e">
        <f t="shared" si="20"/>
        <v>#DIV/0!</v>
      </c>
      <c r="CS10" s="91" t="e">
        <f t="shared" si="20"/>
        <v>#DIV/0!</v>
      </c>
      <c r="CT10" s="91">
        <f t="shared" si="20"/>
        <v>0.19105108482693561</v>
      </c>
      <c r="CU10" s="91">
        <f t="shared" si="20"/>
        <v>0.19107130437937886</v>
      </c>
      <c r="CV10" s="91">
        <f t="shared" si="20"/>
        <v>0</v>
      </c>
      <c r="CW10" s="91">
        <f t="shared" si="20"/>
        <v>0.19093019554048879</v>
      </c>
      <c r="CX10" s="91">
        <f t="shared" si="20"/>
        <v>0.19098423773132545</v>
      </c>
      <c r="CY10" s="91">
        <f t="shared" si="20"/>
        <v>0</v>
      </c>
      <c r="CZ10" s="91" t="e">
        <f t="shared" si="20"/>
        <v>#DIV/0!</v>
      </c>
      <c r="DA10" s="91" t="e">
        <f t="shared" si="20"/>
        <v>#DIV/0!</v>
      </c>
      <c r="DB10" s="91" t="e">
        <f t="shared" si="20"/>
        <v>#DIV/0!</v>
      </c>
      <c r="DC10" s="91">
        <f t="shared" si="20"/>
        <v>9.5653262302327666E-2</v>
      </c>
      <c r="DD10" s="91">
        <f t="shared" si="20"/>
        <v>9.5666358927816969E-2</v>
      </c>
      <c r="DE10" s="91">
        <f t="shared" si="20"/>
        <v>0</v>
      </c>
      <c r="DF10" s="91">
        <f t="shared" si="20"/>
        <v>0.19093019554048879</v>
      </c>
      <c r="DG10" s="91">
        <f t="shared" si="20"/>
        <v>0.19098423773132545</v>
      </c>
      <c r="DH10" s="91">
        <f t="shared" si="20"/>
        <v>0</v>
      </c>
      <c r="DI10" s="91" t="e">
        <f t="shared" si="20"/>
        <v>#DIV/0!</v>
      </c>
      <c r="DJ10" s="91" t="e">
        <f t="shared" si="20"/>
        <v>#DIV/0!</v>
      </c>
      <c r="DK10" s="91" t="e">
        <f t="shared" si="20"/>
        <v>#DIV/0!</v>
      </c>
      <c r="DL10" s="91">
        <f t="shared" si="20"/>
        <v>9.1778674569401836E-2</v>
      </c>
      <c r="DM10" s="91">
        <f t="shared" si="20"/>
        <v>9.1793010617905818E-2</v>
      </c>
      <c r="DN10" s="91">
        <f t="shared" si="20"/>
        <v>0</v>
      </c>
      <c r="DO10" s="92">
        <f t="shared" si="20"/>
        <v>0.19093019554048879</v>
      </c>
      <c r="DP10" s="92">
        <f t="shared" si="20"/>
        <v>0.19098423773132545</v>
      </c>
      <c r="DQ10" s="92">
        <f t="shared" si="20"/>
        <v>0</v>
      </c>
      <c r="DR10" s="92" t="e">
        <f t="shared" si="20"/>
        <v>#DIV/0!</v>
      </c>
      <c r="DS10" s="92" t="e">
        <f t="shared" si="20"/>
        <v>#DIV/0!</v>
      </c>
      <c r="DT10" s="92" t="e">
        <f t="shared" si="20"/>
        <v>#DIV/0!</v>
      </c>
      <c r="DU10" s="93">
        <f t="shared" si="20"/>
        <v>0.13177309685814503</v>
      </c>
      <c r="DV10" s="92">
        <f t="shared" si="20"/>
        <v>0.13179031617187945</v>
      </c>
      <c r="DW10" s="92">
        <f t="shared" si="20"/>
        <v>0</v>
      </c>
      <c r="DX10" s="40" t="e">
        <f t="shared" ref="DX10" si="21">SUM(DR10-DO10)</f>
        <v>#DIV/0!</v>
      </c>
      <c r="DY10" s="40" t="e">
        <f t="shared" si="5"/>
        <v>#DIV/0!</v>
      </c>
      <c r="DZ10" s="40" t="e">
        <f t="shared" si="5"/>
        <v>#DIV/0!</v>
      </c>
      <c r="EA10" s="92">
        <f t="shared" ref="EA10:EI10" si="22">SUM(EA9/EA8)</f>
        <v>0.19093019554048879</v>
      </c>
      <c r="EB10" s="92">
        <f t="shared" si="22"/>
        <v>0.19098423773132545</v>
      </c>
      <c r="EC10" s="92">
        <f t="shared" si="22"/>
        <v>0</v>
      </c>
      <c r="ED10" s="92">
        <f t="shared" si="22"/>
        <v>9.9717424191057696E-2</v>
      </c>
      <c r="EE10" s="92">
        <f t="shared" si="22"/>
        <v>9.9734442092612466E-2</v>
      </c>
      <c r="EF10" s="92">
        <f t="shared" si="22"/>
        <v>0</v>
      </c>
      <c r="EG10" s="92">
        <f t="shared" si="22"/>
        <v>0.1704671406712697</v>
      </c>
      <c r="EH10" s="92">
        <f t="shared" si="22"/>
        <v>0.17050513872198478</v>
      </c>
      <c r="EI10" s="92">
        <f t="shared" si="22"/>
        <v>0</v>
      </c>
      <c r="EJ10" s="40">
        <f t="shared" ref="EJ10" si="23">SUM(ED10-EA10)</f>
        <v>-9.1212771349431093E-2</v>
      </c>
      <c r="EK10" s="40">
        <f t="shared" si="7"/>
        <v>-9.124979563871298E-2</v>
      </c>
      <c r="EL10" s="40">
        <f t="shared" si="7"/>
        <v>0</v>
      </c>
      <c r="EM10" s="91">
        <f t="shared" ref="EM10:FV10" si="24">SUM(EM9/EM8)</f>
        <v>0.19093019554048879</v>
      </c>
      <c r="EN10" s="91">
        <f t="shared" si="24"/>
        <v>0.19098423773132545</v>
      </c>
      <c r="EO10" s="91">
        <f t="shared" si="24"/>
        <v>0</v>
      </c>
      <c r="EP10" s="91" t="e">
        <f t="shared" si="24"/>
        <v>#DIV/0!</v>
      </c>
      <c r="EQ10" s="91" t="e">
        <f t="shared" si="24"/>
        <v>#DIV/0!</v>
      </c>
      <c r="ER10" s="91" t="e">
        <f t="shared" si="24"/>
        <v>#DIV/0!</v>
      </c>
      <c r="ES10" s="91">
        <f t="shared" si="24"/>
        <v>0.22387915294705141</v>
      </c>
      <c r="ET10" s="91">
        <f t="shared" si="24"/>
        <v>0.22390710595726751</v>
      </c>
      <c r="EU10" s="91">
        <f t="shared" si="24"/>
        <v>0</v>
      </c>
      <c r="EV10" s="91">
        <f t="shared" si="24"/>
        <v>0.19093019554048879</v>
      </c>
      <c r="EW10" s="91">
        <f t="shared" si="24"/>
        <v>0.19098423773132545</v>
      </c>
      <c r="EX10" s="91">
        <f t="shared" si="24"/>
        <v>0</v>
      </c>
      <c r="EY10" s="91" t="e">
        <f t="shared" si="24"/>
        <v>#DIV/0!</v>
      </c>
      <c r="EZ10" s="91" t="e">
        <f t="shared" si="24"/>
        <v>#DIV/0!</v>
      </c>
      <c r="FA10" s="91" t="e">
        <f t="shared" si="24"/>
        <v>#DIV/0!</v>
      </c>
      <c r="FB10" s="91">
        <f t="shared" si="24"/>
        <v>0.21273158307888104</v>
      </c>
      <c r="FC10" s="91">
        <f t="shared" si="24"/>
        <v>0.2127583586506587</v>
      </c>
      <c r="FD10" s="91">
        <f t="shared" si="24"/>
        <v>0</v>
      </c>
      <c r="FE10" s="91">
        <f t="shared" si="24"/>
        <v>0.19093019554048879</v>
      </c>
      <c r="FF10" s="91">
        <f t="shared" si="24"/>
        <v>0.19098423773132545</v>
      </c>
      <c r="FG10" s="91">
        <f t="shared" si="24"/>
        <v>0</v>
      </c>
      <c r="FH10" s="91" t="e">
        <f t="shared" si="24"/>
        <v>#DIV/0!</v>
      </c>
      <c r="FI10" s="91" t="e">
        <f t="shared" si="24"/>
        <v>#DIV/0!</v>
      </c>
      <c r="FJ10" s="91" t="e">
        <f t="shared" si="24"/>
        <v>#DIV/0!</v>
      </c>
      <c r="FK10" s="91">
        <f t="shared" si="24"/>
        <v>0.23052059897314181</v>
      </c>
      <c r="FL10" s="91">
        <f t="shared" si="24"/>
        <v>0.23052059897314181</v>
      </c>
      <c r="FM10" s="91" t="e">
        <f t="shared" si="24"/>
        <v>#DIV/0!</v>
      </c>
      <c r="FN10" s="92">
        <f t="shared" si="24"/>
        <v>0.19093019554048879</v>
      </c>
      <c r="FO10" s="92">
        <f t="shared" si="24"/>
        <v>0.19098423773132545</v>
      </c>
      <c r="FP10" s="92">
        <f t="shared" si="24"/>
        <v>0</v>
      </c>
      <c r="FQ10" s="92" t="e">
        <f t="shared" si="24"/>
        <v>#DIV/0!</v>
      </c>
      <c r="FR10" s="92" t="e">
        <f t="shared" si="24"/>
        <v>#DIV/0!</v>
      </c>
      <c r="FS10" s="92" t="e">
        <f t="shared" si="24"/>
        <v>#DIV/0!</v>
      </c>
      <c r="FT10" s="93">
        <f t="shared" si="24"/>
        <v>0.22225591203030595</v>
      </c>
      <c r="FU10" s="93">
        <f t="shared" si="24"/>
        <v>0.22227479695002855</v>
      </c>
      <c r="FV10" s="93">
        <f t="shared" si="24"/>
        <v>0</v>
      </c>
      <c r="FW10" s="40" t="e">
        <f t="shared" ref="FW10" si="25">SUM(FQ10-FN10)</f>
        <v>#DIV/0!</v>
      </c>
      <c r="FX10" s="40" t="e">
        <f t="shared" si="9"/>
        <v>#DIV/0!</v>
      </c>
      <c r="FY10" s="40" t="e">
        <f t="shared" si="9"/>
        <v>#DIV/0!</v>
      </c>
      <c r="FZ10" s="92">
        <f t="shared" ref="FZ10:GH10" si="26">SUM(FZ9/FZ8)</f>
        <v>0.19093019554048876</v>
      </c>
      <c r="GA10" s="92">
        <f t="shared" si="26"/>
        <v>0.19098423773132542</v>
      </c>
      <c r="GB10" s="92">
        <f t="shared" si="26"/>
        <v>0</v>
      </c>
      <c r="GC10" s="92">
        <f t="shared" si="26"/>
        <v>9.9717424191057696E-2</v>
      </c>
      <c r="GD10" s="93">
        <f t="shared" si="26"/>
        <v>9.9734442092612466E-2</v>
      </c>
      <c r="GE10" s="93">
        <f t="shared" si="26"/>
        <v>0</v>
      </c>
      <c r="GF10" s="93">
        <f t="shared" si="26"/>
        <v>0.1841309416432208</v>
      </c>
      <c r="GG10" s="93">
        <f t="shared" si="26"/>
        <v>0.1841652837298671</v>
      </c>
      <c r="GH10" s="93">
        <f t="shared" si="26"/>
        <v>0</v>
      </c>
      <c r="GI10" s="40">
        <f t="shared" ref="GI10" si="27">SUM(GC10-FZ10)</f>
        <v>-9.1212771349431065E-2</v>
      </c>
      <c r="GJ10" s="40">
        <f t="shared" si="12"/>
        <v>-9.1249795638712952E-2</v>
      </c>
      <c r="GK10" s="40">
        <f t="shared" si="12"/>
        <v>0</v>
      </c>
      <c r="GL10" s="83"/>
    </row>
    <row r="11" spans="1:195" ht="18.75" x14ac:dyDescent="0.3">
      <c r="A11" s="13" t="s">
        <v>92</v>
      </c>
      <c r="B11" s="7">
        <f>SUM(C11:D11)</f>
        <v>421.73786219407765</v>
      </c>
      <c r="C11" s="7">
        <f>SUM(C8-C9)</f>
        <v>421.59036219407767</v>
      </c>
      <c r="D11" s="7">
        <f>SUM(D8-D9)</f>
        <v>0.14749999999999999</v>
      </c>
      <c r="E11" s="7">
        <f>SUM(F11:G11)</f>
        <v>527.46</v>
      </c>
      <c r="F11" s="7">
        <f>SUM(F8-F9)</f>
        <v>527.34</v>
      </c>
      <c r="G11" s="7">
        <f>SUM(G8-G9)</f>
        <v>0.12</v>
      </c>
      <c r="H11" s="87">
        <f t="shared" ref="H11:GF11" si="28">SUM(H8-H9)</f>
        <v>499.93400000000003</v>
      </c>
      <c r="I11" s="87">
        <f t="shared" si="28"/>
        <v>499.79400000000004</v>
      </c>
      <c r="J11" s="87">
        <f t="shared" si="28"/>
        <v>0.14000000000000001</v>
      </c>
      <c r="K11" s="7">
        <f>SUM(L11:M11)</f>
        <v>421.73786219407765</v>
      </c>
      <c r="L11" s="7">
        <f>SUM(L8-L9)</f>
        <v>421.59036219407767</v>
      </c>
      <c r="M11" s="7">
        <f>SUM(M8-M9)</f>
        <v>0.14749999999999999</v>
      </c>
      <c r="N11" s="7">
        <f>SUM(O11:P11)</f>
        <v>458.71</v>
      </c>
      <c r="O11" s="7">
        <f>SUM(O8-O9)</f>
        <v>458.62</v>
      </c>
      <c r="P11" s="7">
        <f>SUM(P8-P9)</f>
        <v>0.09</v>
      </c>
      <c r="Q11" s="87">
        <f t="shared" ref="Q11:S11" si="29">SUM(Q8-Q9)</f>
        <v>421.80099999999999</v>
      </c>
      <c r="R11" s="87">
        <f t="shared" si="29"/>
        <v>421.62099999999998</v>
      </c>
      <c r="S11" s="87">
        <f t="shared" si="29"/>
        <v>0.18</v>
      </c>
      <c r="T11" s="7">
        <f>SUM(U11:V11)</f>
        <v>421.73786219407765</v>
      </c>
      <c r="U11" s="7">
        <f>SUM(U8-U9)</f>
        <v>421.59036219407767</v>
      </c>
      <c r="V11" s="7">
        <f>SUM(V8-V9)</f>
        <v>0.14749999999999999</v>
      </c>
      <c r="W11" s="7">
        <f>SUM(X11:Y11)</f>
        <v>501.65800000000002</v>
      </c>
      <c r="X11" s="7">
        <f>SUM(X8-X9)</f>
        <v>501.58300000000003</v>
      </c>
      <c r="Y11" s="7">
        <f>SUM(Y8-Y9)</f>
        <v>7.4999999999999997E-2</v>
      </c>
      <c r="Z11" s="87">
        <f t="shared" ref="Z11:AB11" si="30">SUM(Z8-Z9)</f>
        <v>477.15199999999999</v>
      </c>
      <c r="AA11" s="87">
        <f t="shared" si="30"/>
        <v>477.03199999999998</v>
      </c>
      <c r="AB11" s="87">
        <f t="shared" si="30"/>
        <v>0.12</v>
      </c>
      <c r="AC11" s="10">
        <f>SUM(AD11:AE11)</f>
        <v>1265.2135865822331</v>
      </c>
      <c r="AD11" s="10">
        <f>SUM(AD8-AD9)</f>
        <v>1264.771086582233</v>
      </c>
      <c r="AE11" s="10">
        <f>SUM(AE8-AE9)</f>
        <v>0.4425</v>
      </c>
      <c r="AF11" s="10">
        <f>SUM(AG11:AH11)</f>
        <v>1487.8280000000002</v>
      </c>
      <c r="AG11" s="10">
        <f>SUM(AG8-AG9)</f>
        <v>1487.5430000000001</v>
      </c>
      <c r="AH11" s="10">
        <f>SUM(AH8-AH9)</f>
        <v>0.28499999999999998</v>
      </c>
      <c r="AI11" s="11">
        <f t="shared" si="28"/>
        <v>1398.8869999999999</v>
      </c>
      <c r="AJ11" s="11">
        <f t="shared" si="28"/>
        <v>1398.4469999999999</v>
      </c>
      <c r="AK11" s="11">
        <f t="shared" si="28"/>
        <v>0.44</v>
      </c>
      <c r="AL11" s="10">
        <f>SUM(AM11:AN11)</f>
        <v>222.61441341776717</v>
      </c>
      <c r="AM11" s="10">
        <f>SUM(AM8-AM9)</f>
        <v>222.77191341776717</v>
      </c>
      <c r="AN11" s="10">
        <f>SUM(AN8-AN9)</f>
        <v>-0.15750000000000003</v>
      </c>
      <c r="AO11" s="7">
        <f>SUM(AP11:AQ11)</f>
        <v>421.73786219407765</v>
      </c>
      <c r="AP11" s="7">
        <f>SUM(AP8-AP9)</f>
        <v>421.59036219407767</v>
      </c>
      <c r="AQ11" s="7">
        <f>SUM(AQ8-AQ9)</f>
        <v>0.14749999999999999</v>
      </c>
      <c r="AR11" s="7">
        <f>SUM(AS11:AT11)</f>
        <v>517.11300000000006</v>
      </c>
      <c r="AS11" s="7">
        <f>SUM(AS8-AS9)</f>
        <v>517.01800000000003</v>
      </c>
      <c r="AT11" s="7">
        <f>SUM(AT8-AT9)</f>
        <v>9.5000000000000001E-2</v>
      </c>
      <c r="AU11" s="87">
        <f t="shared" ref="AU11:AW11" si="31">SUM(AU8-AU9)</f>
        <v>505.50400000000002</v>
      </c>
      <c r="AV11" s="87">
        <f t="shared" si="31"/>
        <v>505.18399999999997</v>
      </c>
      <c r="AW11" s="87">
        <f t="shared" si="31"/>
        <v>0.32</v>
      </c>
      <c r="AX11" s="7">
        <f>SUM(AY11:AZ11)</f>
        <v>421.73786219407765</v>
      </c>
      <c r="AY11" s="7">
        <f>SUM(AY8-AY9)</f>
        <v>421.59036219407767</v>
      </c>
      <c r="AZ11" s="7">
        <f>SUM(AZ8-AZ9)</f>
        <v>0.14749999999999999</v>
      </c>
      <c r="BA11" s="7">
        <f>SUM(BB11:BC11)</f>
        <v>0</v>
      </c>
      <c r="BB11" s="7">
        <f>SUM(BB8-BB9)</f>
        <v>0</v>
      </c>
      <c r="BC11" s="7">
        <f>SUM(BC8-BC9)</f>
        <v>0</v>
      </c>
      <c r="BD11" s="87">
        <f t="shared" ref="BD11:BF11" si="32">SUM(BD8-BD9)</f>
        <v>495.58199999999999</v>
      </c>
      <c r="BE11" s="87">
        <f t="shared" si="32"/>
        <v>495.48199999999997</v>
      </c>
      <c r="BF11" s="87">
        <f t="shared" si="32"/>
        <v>0.1</v>
      </c>
      <c r="BG11" s="7">
        <f>SUM(BH11:BI11)</f>
        <v>421.73786219407765</v>
      </c>
      <c r="BH11" s="7">
        <f>SUM(BH8-BH9)</f>
        <v>421.59036219407767</v>
      </c>
      <c r="BI11" s="7">
        <f>SUM(BI8-BI9)</f>
        <v>0.14749999999999999</v>
      </c>
      <c r="BJ11" s="7">
        <f>SUM(BK11:BL11)</f>
        <v>0</v>
      </c>
      <c r="BK11" s="7">
        <f t="shared" ref="BK11:BO11" si="33">SUM(BK8-BK9)</f>
        <v>0</v>
      </c>
      <c r="BL11" s="7">
        <f t="shared" si="33"/>
        <v>0</v>
      </c>
      <c r="BM11" s="87">
        <f t="shared" si="33"/>
        <v>490.25900000000001</v>
      </c>
      <c r="BN11" s="87">
        <f t="shared" si="33"/>
        <v>490.16899999999998</v>
      </c>
      <c r="BO11" s="87">
        <f t="shared" si="33"/>
        <v>0.09</v>
      </c>
      <c r="BP11" s="10">
        <f>SUM(BQ11:BR11)</f>
        <v>1265.2135865822331</v>
      </c>
      <c r="BQ11" s="10">
        <f>SUM(BQ8-BQ9)</f>
        <v>1264.771086582233</v>
      </c>
      <c r="BR11" s="10">
        <f>SUM(BR8-BR9)</f>
        <v>0.4425</v>
      </c>
      <c r="BS11" s="10">
        <f>SUM(BT11:BU11)</f>
        <v>517.11300000000006</v>
      </c>
      <c r="BT11" s="10">
        <f>SUM(BT8-BT9)</f>
        <v>517.01800000000003</v>
      </c>
      <c r="BU11" s="10">
        <f>SUM(BU8-BU9)</f>
        <v>9.5000000000000001E-2</v>
      </c>
      <c r="BV11" s="11">
        <f t="shared" ref="BV11:BX11" si="34">SUM(BV8-BV9)</f>
        <v>1491.345</v>
      </c>
      <c r="BW11" s="10">
        <f t="shared" si="34"/>
        <v>1490.835</v>
      </c>
      <c r="BX11" s="10">
        <f t="shared" si="34"/>
        <v>0.51</v>
      </c>
      <c r="BY11" s="10">
        <f>SUM(BZ11:CA11)</f>
        <v>-748.10058658223295</v>
      </c>
      <c r="BZ11" s="10">
        <f>SUM(BZ8-BZ9)</f>
        <v>-747.75308658223298</v>
      </c>
      <c r="CA11" s="10">
        <f>SUM(CA8-CA9)</f>
        <v>-0.34750000000000003</v>
      </c>
      <c r="CB11" s="10">
        <f>SUM(CC11:CD11)</f>
        <v>2530.4271731644662</v>
      </c>
      <c r="CC11" s="10">
        <f>SUM(CC8-CC9)</f>
        <v>2529.542173164466</v>
      </c>
      <c r="CD11" s="10">
        <f>SUM(CD8-CD9)</f>
        <v>0.88500000000000001</v>
      </c>
      <c r="CE11" s="10">
        <f>SUM(CF11:CG11)</f>
        <v>2004.9410000000003</v>
      </c>
      <c r="CF11" s="10">
        <f>SUM(CF8-CF9)</f>
        <v>2004.5610000000001</v>
      </c>
      <c r="CG11" s="10">
        <f>SUM(CG8-CG9)</f>
        <v>0.38</v>
      </c>
      <c r="CH11" s="11">
        <f t="shared" si="28"/>
        <v>2890.232</v>
      </c>
      <c r="CI11" s="11">
        <f t="shared" si="28"/>
        <v>2889.2820000000002</v>
      </c>
      <c r="CJ11" s="11">
        <f t="shared" si="28"/>
        <v>0.95</v>
      </c>
      <c r="CK11" s="10">
        <f>SUM(CL11:CM11)</f>
        <v>-525.48617316446587</v>
      </c>
      <c r="CL11" s="12">
        <f t="shared" si="3"/>
        <v>-524.98117316446587</v>
      </c>
      <c r="CM11" s="12">
        <f t="shared" si="3"/>
        <v>-0.505</v>
      </c>
      <c r="CN11" s="7">
        <f>SUM(CO11:CP11)</f>
        <v>421.73786219407765</v>
      </c>
      <c r="CO11" s="7">
        <f>SUM(CO8-CO9)</f>
        <v>421.59036219407767</v>
      </c>
      <c r="CP11" s="7">
        <f>SUM(CP8-CP9)</f>
        <v>0.14749999999999999</v>
      </c>
      <c r="CQ11" s="7">
        <f>SUM(CR11:CS11)</f>
        <v>0</v>
      </c>
      <c r="CR11" s="7">
        <f t="shared" ref="CR11:CV11" si="35">SUM(CR8-CR9)</f>
        <v>0</v>
      </c>
      <c r="CS11" s="7">
        <f t="shared" si="35"/>
        <v>0</v>
      </c>
      <c r="CT11" s="87">
        <f t="shared" si="35"/>
        <v>535.11</v>
      </c>
      <c r="CU11" s="87">
        <f t="shared" si="35"/>
        <v>535.04</v>
      </c>
      <c r="CV11" s="87">
        <f t="shared" si="35"/>
        <v>7.0000000000000007E-2</v>
      </c>
      <c r="CW11" s="7">
        <f>SUM(CX11:CY11)</f>
        <v>421.73786219407765</v>
      </c>
      <c r="CX11" s="7">
        <f>SUM(CX8-CX9)</f>
        <v>421.59036219407767</v>
      </c>
      <c r="CY11" s="7">
        <f>SUM(CY8-CY9)</f>
        <v>0.14749999999999999</v>
      </c>
      <c r="CZ11" s="7">
        <f>SUM(DA11:DB11)</f>
        <v>0</v>
      </c>
      <c r="DA11" s="7">
        <f t="shared" ref="DA11:DE11" si="36">SUM(DA8-DA9)</f>
        <v>0</v>
      </c>
      <c r="DB11" s="7">
        <f t="shared" si="36"/>
        <v>0</v>
      </c>
      <c r="DC11" s="87">
        <f t="shared" si="36"/>
        <v>462.41600000000005</v>
      </c>
      <c r="DD11" s="87">
        <f t="shared" si="36"/>
        <v>462.346</v>
      </c>
      <c r="DE11" s="87">
        <f t="shared" si="36"/>
        <v>7.0000000000000007E-2</v>
      </c>
      <c r="DF11" s="7">
        <f>SUM(DG11:DH11)</f>
        <v>421.73786219407765</v>
      </c>
      <c r="DG11" s="7">
        <f>SUM(DG8-DG9)</f>
        <v>421.59036219407767</v>
      </c>
      <c r="DH11" s="7">
        <f>SUM(DH8-DH9)</f>
        <v>0.14749999999999999</v>
      </c>
      <c r="DI11" s="7">
        <f>SUM(DJ11:DK11)</f>
        <v>0</v>
      </c>
      <c r="DJ11" s="7">
        <f t="shared" ref="DJ11:DN11" si="37">SUM(DJ8-DJ9)</f>
        <v>0</v>
      </c>
      <c r="DK11" s="7">
        <f t="shared" si="37"/>
        <v>0</v>
      </c>
      <c r="DL11" s="87">
        <f t="shared" si="37"/>
        <v>471.03899999999999</v>
      </c>
      <c r="DM11" s="87">
        <f t="shared" si="37"/>
        <v>470.95799999999997</v>
      </c>
      <c r="DN11" s="87">
        <f t="shared" si="37"/>
        <v>8.1000000000000003E-2</v>
      </c>
      <c r="DO11" s="10">
        <f>SUM(DP11:DQ11)</f>
        <v>1265.2135865822331</v>
      </c>
      <c r="DP11" s="10">
        <f>SUM(DP8-DP9)</f>
        <v>1264.771086582233</v>
      </c>
      <c r="DQ11" s="10">
        <f>SUM(DQ8-DQ9)</f>
        <v>0.4425</v>
      </c>
      <c r="DR11" s="10">
        <f>SUM(DS11:DT11)</f>
        <v>0</v>
      </c>
      <c r="DS11" s="10">
        <f>SUM(DS8-DS9)</f>
        <v>0</v>
      </c>
      <c r="DT11" s="10">
        <f>SUM(DT8-DT9)</f>
        <v>0</v>
      </c>
      <c r="DU11" s="11">
        <f t="shared" ref="DU11:DW11" si="38">SUM(DU8-DU9)</f>
        <v>1468.5650000000001</v>
      </c>
      <c r="DV11" s="10">
        <f t="shared" si="38"/>
        <v>1468.3440000000001</v>
      </c>
      <c r="DW11" s="10">
        <f t="shared" si="38"/>
        <v>0.22100000000000003</v>
      </c>
      <c r="DX11" s="10">
        <f>SUM(DY11:DZ11)</f>
        <v>-1265.2135865822331</v>
      </c>
      <c r="DY11" s="12">
        <f t="shared" si="5"/>
        <v>-1264.771086582233</v>
      </c>
      <c r="DZ11" s="12">
        <f t="shared" si="5"/>
        <v>-0.4425</v>
      </c>
      <c r="EA11" s="10">
        <f>SUM(EB11:EC11)</f>
        <v>3795.6407597466991</v>
      </c>
      <c r="EB11" s="10">
        <f>SUM(EB8-EB9)</f>
        <v>3794.3132597466993</v>
      </c>
      <c r="EC11" s="10">
        <f>SUM(EC8-EC9)</f>
        <v>1.3275000000000001</v>
      </c>
      <c r="ED11" s="10">
        <f>SUM(EE11:EF11)</f>
        <v>2004.9410000000003</v>
      </c>
      <c r="EE11" s="10">
        <f>SUM(EE8-EE9)</f>
        <v>2004.5610000000001</v>
      </c>
      <c r="EF11" s="10">
        <f>SUM(EF8-EF9)</f>
        <v>0.38</v>
      </c>
      <c r="EG11" s="10">
        <f>SUM(EG8-EG9)</f>
        <v>4358.7970000000005</v>
      </c>
      <c r="EH11" s="10">
        <f t="shared" ref="EH11:EI11" si="39">SUM(EH8-EH9)</f>
        <v>4357.6260000000002</v>
      </c>
      <c r="EI11" s="10">
        <f t="shared" si="39"/>
        <v>1.171</v>
      </c>
      <c r="EJ11" s="10">
        <f>SUM(EK11:EL11)</f>
        <v>-1790.6997597466991</v>
      </c>
      <c r="EK11" s="12">
        <f t="shared" si="7"/>
        <v>-1789.7522597466991</v>
      </c>
      <c r="EL11" s="12">
        <f t="shared" si="7"/>
        <v>-0.94750000000000012</v>
      </c>
      <c r="EM11" s="7">
        <f>SUM(EN11:EO11)</f>
        <v>421.73786219407765</v>
      </c>
      <c r="EN11" s="7">
        <f>SUM(EN8-EN9)</f>
        <v>421.59036219407767</v>
      </c>
      <c r="EO11" s="7">
        <f>SUM(EO8-EO9)</f>
        <v>0.14749999999999999</v>
      </c>
      <c r="EP11" s="7">
        <f>SUM(EQ11:ER11)</f>
        <v>0</v>
      </c>
      <c r="EQ11" s="7">
        <f t="shared" ref="EQ11:EU11" si="40">SUM(EQ8-EQ9)</f>
        <v>0</v>
      </c>
      <c r="ER11" s="7">
        <f t="shared" si="40"/>
        <v>0</v>
      </c>
      <c r="ES11" s="87">
        <f t="shared" si="40"/>
        <v>497.34599999999995</v>
      </c>
      <c r="ET11" s="87">
        <f t="shared" si="40"/>
        <v>497.26599999999991</v>
      </c>
      <c r="EU11" s="87">
        <f t="shared" si="40"/>
        <v>0.08</v>
      </c>
      <c r="EV11" s="7">
        <f>SUM(EW11:EX11)</f>
        <v>421.73786219407765</v>
      </c>
      <c r="EW11" s="7">
        <f>SUM(EW8-EW9)</f>
        <v>421.59036219407767</v>
      </c>
      <c r="EX11" s="7">
        <f>SUM(EX8-EX9)</f>
        <v>0.14749999999999999</v>
      </c>
      <c r="EY11" s="7">
        <f>SUM(EZ11:FA11)</f>
        <v>0</v>
      </c>
      <c r="EZ11" s="7">
        <f t="shared" ref="EZ11:FD11" si="41">SUM(EZ8-EZ9)</f>
        <v>0</v>
      </c>
      <c r="FA11" s="7">
        <f t="shared" si="41"/>
        <v>0</v>
      </c>
      <c r="FB11" s="87">
        <f t="shared" si="41"/>
        <v>500.44999999999993</v>
      </c>
      <c r="FC11" s="87">
        <f t="shared" si="41"/>
        <v>500.36999999999989</v>
      </c>
      <c r="FD11" s="87">
        <f t="shared" si="41"/>
        <v>0.08</v>
      </c>
      <c r="FE11" s="7">
        <f>SUM(FF11:FG11)</f>
        <v>421.73786219407765</v>
      </c>
      <c r="FF11" s="7">
        <f>SUM(FF8-FF9)</f>
        <v>421.59036219407767</v>
      </c>
      <c r="FG11" s="7">
        <f>SUM(FG8-FG9)</f>
        <v>0.14749999999999999</v>
      </c>
      <c r="FH11" s="7">
        <f>SUM(FI11:FJ11)</f>
        <v>0</v>
      </c>
      <c r="FI11" s="7">
        <f t="shared" ref="FI11:FM11" si="42">SUM(FI8-FI9)</f>
        <v>0</v>
      </c>
      <c r="FJ11" s="7">
        <f t="shared" si="42"/>
        <v>0</v>
      </c>
      <c r="FK11" s="87">
        <f t="shared" si="42"/>
        <v>466.84700000000004</v>
      </c>
      <c r="FL11" s="87">
        <f t="shared" si="42"/>
        <v>466.84700000000004</v>
      </c>
      <c r="FM11" s="87">
        <f t="shared" si="42"/>
        <v>0</v>
      </c>
      <c r="FN11" s="10">
        <f>SUM(FO11:FP11)</f>
        <v>1265.2135865822331</v>
      </c>
      <c r="FO11" s="10">
        <f>SUM(FO8-FO9)</f>
        <v>1264.771086582233</v>
      </c>
      <c r="FP11" s="10">
        <f>SUM(FP8-FP9)</f>
        <v>0.4425</v>
      </c>
      <c r="FQ11" s="10">
        <f>SUM(FR11:FS11)</f>
        <v>0</v>
      </c>
      <c r="FR11" s="10">
        <f>SUM(FR8-FR9)</f>
        <v>0</v>
      </c>
      <c r="FS11" s="10">
        <f>SUM(FS8-FS9)</f>
        <v>0</v>
      </c>
      <c r="FT11" s="11">
        <f t="shared" ref="FT11:FV11" si="43">SUM(FT8-FT9)</f>
        <v>1464.643</v>
      </c>
      <c r="FU11" s="11">
        <f t="shared" si="43"/>
        <v>1464.4829999999997</v>
      </c>
      <c r="FV11" s="11">
        <f t="shared" si="43"/>
        <v>0.16</v>
      </c>
      <c r="FW11" s="10">
        <f>SUM(FX11:FY11)</f>
        <v>-1265.2135865822331</v>
      </c>
      <c r="FX11" s="12">
        <f t="shared" si="9"/>
        <v>-1264.771086582233</v>
      </c>
      <c r="FY11" s="12">
        <f t="shared" si="9"/>
        <v>-0.4425</v>
      </c>
      <c r="FZ11" s="10">
        <f>SUM(GA11:GB11)</f>
        <v>5060.8543463289334</v>
      </c>
      <c r="GA11" s="10">
        <f>SUM(GA8-GA9)</f>
        <v>5059.084346328933</v>
      </c>
      <c r="GB11" s="10">
        <f>SUM(GB8-GB9)</f>
        <v>1.77</v>
      </c>
      <c r="GC11" s="10">
        <f>SUM(GD11:GE11)</f>
        <v>2004.9410000000003</v>
      </c>
      <c r="GD11" s="11">
        <f t="shared" ref="GD11:GE11" si="44">SUM(GD8-GD9)</f>
        <v>2004.5610000000001</v>
      </c>
      <c r="GE11" s="11">
        <f t="shared" si="44"/>
        <v>0.38</v>
      </c>
      <c r="GF11" s="11">
        <f t="shared" si="28"/>
        <v>5823.44</v>
      </c>
      <c r="GG11" s="11">
        <f t="shared" ref="GG11:GH11" si="45">SUM(GG8-GG9)</f>
        <v>5822.1089999999995</v>
      </c>
      <c r="GH11" s="11">
        <f t="shared" si="45"/>
        <v>1.331</v>
      </c>
      <c r="GI11" s="10">
        <f>SUM(GJ11:GK11)</f>
        <v>-3055.9133463289327</v>
      </c>
      <c r="GJ11" s="12">
        <f t="shared" si="12"/>
        <v>-3054.5233463289328</v>
      </c>
      <c r="GK11" s="12">
        <f t="shared" si="12"/>
        <v>-1.3900000000000001</v>
      </c>
      <c r="GL11" s="83"/>
    </row>
    <row r="12" spans="1:195" ht="18.75" x14ac:dyDescent="0.3">
      <c r="A12" s="15" t="s">
        <v>93</v>
      </c>
      <c r="B12" s="16">
        <f>SUM(C12:D12)</f>
        <v>116.53828524963325</v>
      </c>
      <c r="C12" s="16">
        <f t="shared" ref="C12:AK12" si="46">SUM(C11-C14)</f>
        <v>116.53828524963325</v>
      </c>
      <c r="D12" s="16">
        <f t="shared" si="46"/>
        <v>0</v>
      </c>
      <c r="E12" s="16">
        <f>SUM(F12:G12)</f>
        <v>215.90500000000003</v>
      </c>
      <c r="F12" s="16">
        <f t="shared" si="46"/>
        <v>215.90500000000003</v>
      </c>
      <c r="G12" s="16">
        <f t="shared" si="46"/>
        <v>0</v>
      </c>
      <c r="H12" s="89">
        <f t="shared" si="46"/>
        <v>180.60400000000004</v>
      </c>
      <c r="I12" s="89">
        <f t="shared" si="46"/>
        <v>180.60400000000004</v>
      </c>
      <c r="J12" s="89">
        <f t="shared" si="46"/>
        <v>0</v>
      </c>
      <c r="K12" s="16">
        <f>SUM(L12:M12)</f>
        <v>116.53828524963325</v>
      </c>
      <c r="L12" s="16">
        <f t="shared" ref="L12:M12" si="47">SUM(L11-L14)</f>
        <v>116.53828524963325</v>
      </c>
      <c r="M12" s="16">
        <f t="shared" si="47"/>
        <v>0</v>
      </c>
      <c r="N12" s="16">
        <f>SUM(O12:P12)</f>
        <v>161.70999999999998</v>
      </c>
      <c r="O12" s="16">
        <f t="shared" ref="O12:S12" si="48">SUM(O11-O14)</f>
        <v>161.70999999999998</v>
      </c>
      <c r="P12" s="16">
        <f t="shared" si="48"/>
        <v>0</v>
      </c>
      <c r="Q12" s="89">
        <f t="shared" si="48"/>
        <v>106.23099999999999</v>
      </c>
      <c r="R12" s="89">
        <f t="shared" si="48"/>
        <v>106.23099999999999</v>
      </c>
      <c r="S12" s="89">
        <f t="shared" si="48"/>
        <v>0</v>
      </c>
      <c r="T12" s="16">
        <f>SUM(U12:V12)</f>
        <v>116.53828524963325</v>
      </c>
      <c r="U12" s="16">
        <f t="shared" ref="U12:V12" si="49">SUM(U11-U14)</f>
        <v>116.53828524963325</v>
      </c>
      <c r="V12" s="16">
        <f t="shared" si="49"/>
        <v>0</v>
      </c>
      <c r="W12" s="16">
        <f>SUM(X12:Y12)</f>
        <v>219.45400000000001</v>
      </c>
      <c r="X12" s="16">
        <f t="shared" ref="X12:AB12" si="50">SUM(X11-X14)</f>
        <v>219.45400000000001</v>
      </c>
      <c r="Y12" s="16">
        <f t="shared" si="50"/>
        <v>0</v>
      </c>
      <c r="Z12" s="89">
        <f t="shared" si="50"/>
        <v>179.77199999999993</v>
      </c>
      <c r="AA12" s="89">
        <f t="shared" si="50"/>
        <v>179.77199999999993</v>
      </c>
      <c r="AB12" s="89">
        <f t="shared" si="50"/>
        <v>0</v>
      </c>
      <c r="AC12" s="19">
        <f>SUM(AD12:AE12)</f>
        <v>349.61485574889969</v>
      </c>
      <c r="AD12" s="19">
        <f t="shared" ref="AD12:AH12" si="51">SUM(AD11-AD14)</f>
        <v>349.61485574889969</v>
      </c>
      <c r="AE12" s="19">
        <f t="shared" si="51"/>
        <v>0</v>
      </c>
      <c r="AF12" s="19">
        <f>SUM(AG12:AH12)</f>
        <v>597.06900000000007</v>
      </c>
      <c r="AG12" s="19">
        <f t="shared" si="51"/>
        <v>597.06900000000007</v>
      </c>
      <c r="AH12" s="19">
        <f t="shared" si="51"/>
        <v>0</v>
      </c>
      <c r="AI12" s="20">
        <f t="shared" si="46"/>
        <v>466.60699999999997</v>
      </c>
      <c r="AJ12" s="20">
        <f t="shared" si="46"/>
        <v>466.60699999999997</v>
      </c>
      <c r="AK12" s="20">
        <f t="shared" si="46"/>
        <v>0</v>
      </c>
      <c r="AL12" s="19">
        <f>SUM(AM12:AN12)</f>
        <v>247.45414425110047</v>
      </c>
      <c r="AM12" s="19">
        <f t="shared" ref="AM12" si="52">SUM(AM11-AM14)</f>
        <v>247.45414425110047</v>
      </c>
      <c r="AN12" s="19">
        <f>SUM(AN11-AN14)</f>
        <v>0</v>
      </c>
      <c r="AO12" s="16">
        <f>SUM(AP12:AQ12)</f>
        <v>116.53828524963325</v>
      </c>
      <c r="AP12" s="16">
        <f t="shared" ref="AP12:AQ12" si="53">SUM(AP11-AP14)</f>
        <v>116.53828524963325</v>
      </c>
      <c r="AQ12" s="16">
        <f t="shared" si="53"/>
        <v>0</v>
      </c>
      <c r="AR12" s="16">
        <f>SUM(AS12:AT12)</f>
        <v>221.91800000000006</v>
      </c>
      <c r="AS12" s="16">
        <f t="shared" ref="AS12:AW12" si="54">SUM(AS11-AS14)</f>
        <v>221.91800000000006</v>
      </c>
      <c r="AT12" s="16">
        <f t="shared" si="54"/>
        <v>0</v>
      </c>
      <c r="AU12" s="89">
        <f t="shared" si="54"/>
        <v>184.98400000000004</v>
      </c>
      <c r="AV12" s="89">
        <f t="shared" si="54"/>
        <v>184.98399999999998</v>
      </c>
      <c r="AW12" s="89">
        <f t="shared" si="54"/>
        <v>0</v>
      </c>
      <c r="AX12" s="16">
        <f>SUM(AY12:AZ12)</f>
        <v>116.53828524963325</v>
      </c>
      <c r="AY12" s="16">
        <f t="shared" ref="AY12:AZ12" si="55">SUM(AY11-AY14)</f>
        <v>116.53828524963325</v>
      </c>
      <c r="AZ12" s="16">
        <f t="shared" si="55"/>
        <v>0</v>
      </c>
      <c r="BA12" s="16">
        <f>SUM(BB12:BC12)</f>
        <v>0</v>
      </c>
      <c r="BB12" s="16">
        <f t="shared" ref="BB12:BF12" si="56">SUM(BB11-BB14)</f>
        <v>0</v>
      </c>
      <c r="BC12" s="16">
        <f t="shared" si="56"/>
        <v>0</v>
      </c>
      <c r="BD12" s="89">
        <f t="shared" si="56"/>
        <v>190.49200000000002</v>
      </c>
      <c r="BE12" s="89">
        <f t="shared" si="56"/>
        <v>190.49199999999996</v>
      </c>
      <c r="BF12" s="89">
        <f t="shared" si="56"/>
        <v>0</v>
      </c>
      <c r="BG12" s="16">
        <f>SUM(BH12:BI12)</f>
        <v>116.53828524963325</v>
      </c>
      <c r="BH12" s="16">
        <f t="shared" ref="BH12:BI12" si="57">SUM(BH11-BH14)</f>
        <v>116.53828524963325</v>
      </c>
      <c r="BI12" s="16">
        <f t="shared" si="57"/>
        <v>0</v>
      </c>
      <c r="BJ12" s="16">
        <f>SUM(BK12:BL12)</f>
        <v>0</v>
      </c>
      <c r="BK12" s="16">
        <f t="shared" ref="BK12:BO12" si="58">SUM(BK11-BK14)</f>
        <v>0</v>
      </c>
      <c r="BL12" s="16">
        <f t="shared" si="58"/>
        <v>0</v>
      </c>
      <c r="BM12" s="89">
        <f t="shared" si="58"/>
        <v>165.279</v>
      </c>
      <c r="BN12" s="89">
        <f t="shared" si="58"/>
        <v>165.27899999999994</v>
      </c>
      <c r="BO12" s="89">
        <f t="shared" si="58"/>
        <v>0</v>
      </c>
      <c r="BP12" s="19">
        <f>SUM(BQ12:BR12)</f>
        <v>349.61485574889969</v>
      </c>
      <c r="BQ12" s="19">
        <f t="shared" ref="BQ12:BR12" si="59">SUM(BQ11-BQ14)</f>
        <v>349.61485574889969</v>
      </c>
      <c r="BR12" s="19">
        <f t="shared" si="59"/>
        <v>0</v>
      </c>
      <c r="BS12" s="19">
        <f>SUM(BT12:BU12)</f>
        <v>221.91800000000006</v>
      </c>
      <c r="BT12" s="19">
        <f t="shared" ref="BT12:BX12" si="60">SUM(BT11-BT14)</f>
        <v>221.91800000000006</v>
      </c>
      <c r="BU12" s="19">
        <f t="shared" si="60"/>
        <v>0</v>
      </c>
      <c r="BV12" s="20">
        <f t="shared" si="60"/>
        <v>540.75499999999988</v>
      </c>
      <c r="BW12" s="19">
        <f t="shared" si="60"/>
        <v>540.75499999999988</v>
      </c>
      <c r="BX12" s="19">
        <f t="shared" si="60"/>
        <v>0</v>
      </c>
      <c r="BY12" s="19">
        <f>SUM(BZ12:CA12)</f>
        <v>-127.69685574889968</v>
      </c>
      <c r="BZ12" s="19">
        <f t="shared" ref="BZ12" si="61">SUM(BZ11-BZ14)</f>
        <v>-127.69685574889968</v>
      </c>
      <c r="CA12" s="19">
        <f>SUM(CA11-CA14)</f>
        <v>0</v>
      </c>
      <c r="CB12" s="19">
        <f>SUM(CC12:CD12)</f>
        <v>699.22971149779937</v>
      </c>
      <c r="CC12" s="19">
        <f t="shared" ref="CC12:CD12" si="62">SUM(CC11-CC14)</f>
        <v>699.22971149779937</v>
      </c>
      <c r="CD12" s="19">
        <f t="shared" si="62"/>
        <v>0</v>
      </c>
      <c r="CE12" s="19">
        <f>SUM(CF12:CG12)</f>
        <v>818.98700000000008</v>
      </c>
      <c r="CF12" s="19">
        <f t="shared" ref="CF12:CJ12" si="63">SUM(CF11-CF14)</f>
        <v>818.98700000000008</v>
      </c>
      <c r="CG12" s="19">
        <f t="shared" si="63"/>
        <v>0</v>
      </c>
      <c r="CH12" s="20">
        <f t="shared" si="63"/>
        <v>1007.3620000000001</v>
      </c>
      <c r="CI12" s="20">
        <f t="shared" si="63"/>
        <v>1007.3620000000001</v>
      </c>
      <c r="CJ12" s="20">
        <f t="shared" si="63"/>
        <v>0</v>
      </c>
      <c r="CK12" s="19">
        <f>SUM(CL12:CM12)</f>
        <v>119.75728850220071</v>
      </c>
      <c r="CL12" s="21">
        <f t="shared" si="3"/>
        <v>119.75728850220071</v>
      </c>
      <c r="CM12" s="21">
        <f t="shared" si="3"/>
        <v>0</v>
      </c>
      <c r="CN12" s="16">
        <f>SUM(CO12:CP12)</f>
        <v>116.53828524963325</v>
      </c>
      <c r="CO12" s="16">
        <f t="shared" ref="CO12:CP12" si="64">SUM(CO11-CO14)</f>
        <v>116.53828524963325</v>
      </c>
      <c r="CP12" s="16">
        <f t="shared" si="64"/>
        <v>0</v>
      </c>
      <c r="CQ12" s="16">
        <f>SUM(CR12:CS12)</f>
        <v>0</v>
      </c>
      <c r="CR12" s="16">
        <f t="shared" ref="CR12:CV12" si="65">SUM(CR11-CR14)</f>
        <v>0</v>
      </c>
      <c r="CS12" s="16">
        <f t="shared" si="65"/>
        <v>0</v>
      </c>
      <c r="CT12" s="89">
        <f t="shared" si="65"/>
        <v>250.97000000000003</v>
      </c>
      <c r="CU12" s="89">
        <f t="shared" si="65"/>
        <v>250.96999999999997</v>
      </c>
      <c r="CV12" s="89">
        <f t="shared" si="65"/>
        <v>0</v>
      </c>
      <c r="CW12" s="16">
        <f>SUM(CX12:CY12)</f>
        <v>116.53828524963325</v>
      </c>
      <c r="CX12" s="16">
        <f t="shared" ref="CX12:DE12" si="66">SUM(CX11-CX14)</f>
        <v>116.53828524963325</v>
      </c>
      <c r="CY12" s="16">
        <f t="shared" si="66"/>
        <v>0</v>
      </c>
      <c r="CZ12" s="16">
        <f>SUM(DA12:DB12)</f>
        <v>0</v>
      </c>
      <c r="DA12" s="16">
        <f t="shared" si="66"/>
        <v>0</v>
      </c>
      <c r="DB12" s="16">
        <f t="shared" si="66"/>
        <v>0</v>
      </c>
      <c r="DC12" s="89">
        <f t="shared" si="66"/>
        <v>166.61600000000004</v>
      </c>
      <c r="DD12" s="89">
        <f t="shared" si="66"/>
        <v>166.61599999999999</v>
      </c>
      <c r="DE12" s="89">
        <f t="shared" si="66"/>
        <v>0</v>
      </c>
      <c r="DF12" s="16">
        <f>SUM(DG12:DH12)</f>
        <v>116.53828524963325</v>
      </c>
      <c r="DG12" s="16">
        <f t="shared" ref="DG12:DN12" si="67">SUM(DG11-DG14)</f>
        <v>116.53828524963325</v>
      </c>
      <c r="DH12" s="16">
        <f t="shared" si="67"/>
        <v>0</v>
      </c>
      <c r="DI12" s="16">
        <f>SUM(DJ12:DK12)</f>
        <v>0</v>
      </c>
      <c r="DJ12" s="16">
        <f t="shared" si="67"/>
        <v>0</v>
      </c>
      <c r="DK12" s="16">
        <f t="shared" si="67"/>
        <v>0</v>
      </c>
      <c r="DL12" s="89">
        <f t="shared" si="67"/>
        <v>165.78899999999999</v>
      </c>
      <c r="DM12" s="89">
        <f t="shared" si="67"/>
        <v>165.78899999999999</v>
      </c>
      <c r="DN12" s="89">
        <f t="shared" si="67"/>
        <v>0</v>
      </c>
      <c r="DO12" s="19">
        <f>SUM(DP12:DQ12)</f>
        <v>349.61485574889969</v>
      </c>
      <c r="DP12" s="19">
        <f t="shared" ref="DP12:DQ12" si="68">SUM(DP11-DP14)</f>
        <v>349.61485574889969</v>
      </c>
      <c r="DQ12" s="19">
        <f t="shared" si="68"/>
        <v>0</v>
      </c>
      <c r="DR12" s="19">
        <f>SUM(DS12:DT12)</f>
        <v>0</v>
      </c>
      <c r="DS12" s="19">
        <f t="shared" ref="DS12:DW12" si="69">SUM(DS11-DS14)</f>
        <v>0</v>
      </c>
      <c r="DT12" s="19">
        <f t="shared" si="69"/>
        <v>0</v>
      </c>
      <c r="DU12" s="20">
        <f t="shared" si="69"/>
        <v>583.375</v>
      </c>
      <c r="DV12" s="19">
        <f t="shared" si="69"/>
        <v>583.375</v>
      </c>
      <c r="DW12" s="19">
        <f t="shared" si="69"/>
        <v>0</v>
      </c>
      <c r="DX12" s="19">
        <f>SUM(DY12:DZ12)</f>
        <v>-349.61485574889969</v>
      </c>
      <c r="DY12" s="21">
        <f t="shared" si="5"/>
        <v>-349.61485574889969</v>
      </c>
      <c r="DZ12" s="21">
        <f t="shared" si="5"/>
        <v>0</v>
      </c>
      <c r="EA12" s="19">
        <f>SUM(EB12:EC12)</f>
        <v>1048.8445672466996</v>
      </c>
      <c r="EB12" s="19">
        <f t="shared" ref="EB12:EC12" si="70">SUM(EB11-EB14)</f>
        <v>1048.8445672466996</v>
      </c>
      <c r="EC12" s="19">
        <f t="shared" si="70"/>
        <v>0</v>
      </c>
      <c r="ED12" s="19">
        <f>SUM(EE12:EF12)</f>
        <v>818.98700000000008</v>
      </c>
      <c r="EE12" s="19">
        <f t="shared" ref="EE12:EI12" si="71">SUM(EE11-EE14)</f>
        <v>818.98700000000008</v>
      </c>
      <c r="EF12" s="19">
        <f t="shared" si="71"/>
        <v>0</v>
      </c>
      <c r="EG12" s="19">
        <f t="shared" si="71"/>
        <v>1590.7370000000001</v>
      </c>
      <c r="EH12" s="19">
        <f t="shared" si="71"/>
        <v>1590.7370000000001</v>
      </c>
      <c r="EI12" s="19">
        <f t="shared" si="71"/>
        <v>0</v>
      </c>
      <c r="EJ12" s="19">
        <f>SUM(EK12:EL12)</f>
        <v>-229.85756724669955</v>
      </c>
      <c r="EK12" s="21">
        <f t="shared" si="7"/>
        <v>-229.85756724669955</v>
      </c>
      <c r="EL12" s="21">
        <f t="shared" si="7"/>
        <v>0</v>
      </c>
      <c r="EM12" s="16">
        <f>SUM(EN12:EO12)</f>
        <v>116.53828524963325</v>
      </c>
      <c r="EN12" s="16">
        <f t="shared" ref="EN12:EO12" si="72">SUM(EN11-EN14)</f>
        <v>116.53828524963325</v>
      </c>
      <c r="EO12" s="16">
        <f t="shared" si="72"/>
        <v>0</v>
      </c>
      <c r="EP12" s="16">
        <f>SUM(EQ12:ER12)</f>
        <v>0</v>
      </c>
      <c r="EQ12" s="16">
        <f t="shared" ref="EQ12:EU12" si="73">SUM(EQ11-EQ14)</f>
        <v>0</v>
      </c>
      <c r="ER12" s="16">
        <f t="shared" si="73"/>
        <v>0</v>
      </c>
      <c r="ES12" s="89">
        <f t="shared" si="73"/>
        <v>195.82999999999993</v>
      </c>
      <c r="ET12" s="89">
        <f t="shared" si="73"/>
        <v>195.82999999999987</v>
      </c>
      <c r="EU12" s="89">
        <f t="shared" si="73"/>
        <v>0</v>
      </c>
      <c r="EV12" s="16">
        <f>SUM(EW12:EX12)</f>
        <v>116.53828524963325</v>
      </c>
      <c r="EW12" s="16">
        <f t="shared" ref="EW12:FD12" si="74">SUM(EW11-EW14)</f>
        <v>116.53828524963325</v>
      </c>
      <c r="EX12" s="16">
        <f t="shared" si="74"/>
        <v>0</v>
      </c>
      <c r="EY12" s="16">
        <f>SUM(EZ12:FA12)</f>
        <v>0</v>
      </c>
      <c r="EZ12" s="16">
        <f t="shared" si="74"/>
        <v>0</v>
      </c>
      <c r="FA12" s="16">
        <f t="shared" si="74"/>
        <v>0</v>
      </c>
      <c r="FB12" s="89">
        <f t="shared" si="74"/>
        <v>204.07999999999993</v>
      </c>
      <c r="FC12" s="89">
        <f t="shared" si="74"/>
        <v>204.07999999999993</v>
      </c>
      <c r="FD12" s="89">
        <f t="shared" si="74"/>
        <v>0</v>
      </c>
      <c r="FE12" s="16">
        <f>SUM(FF12:FG12)</f>
        <v>116.53828524963325</v>
      </c>
      <c r="FF12" s="16">
        <f t="shared" ref="FF12:FG12" si="75">SUM(FF11-FF14)</f>
        <v>116.53828524963325</v>
      </c>
      <c r="FG12" s="16">
        <f t="shared" si="75"/>
        <v>0</v>
      </c>
      <c r="FH12" s="16">
        <f>SUM(FI12:FJ12)</f>
        <v>0</v>
      </c>
      <c r="FI12" s="16">
        <f t="shared" ref="FI12:FM12" si="76">SUM(FI11-FI14)</f>
        <v>0</v>
      </c>
      <c r="FJ12" s="16">
        <f t="shared" si="76"/>
        <v>0</v>
      </c>
      <c r="FK12" s="89">
        <f t="shared" si="76"/>
        <v>172.93700000000001</v>
      </c>
      <c r="FL12" s="89">
        <f t="shared" si="76"/>
        <v>172.93700000000001</v>
      </c>
      <c r="FM12" s="89">
        <f t="shared" si="76"/>
        <v>0</v>
      </c>
      <c r="FN12" s="19">
        <f>SUM(FO12:FP12)</f>
        <v>349.61485574889969</v>
      </c>
      <c r="FO12" s="19">
        <f t="shared" ref="FO12:FP12" si="77">SUM(FO11-FO14)</f>
        <v>349.61485574889969</v>
      </c>
      <c r="FP12" s="19">
        <f t="shared" si="77"/>
        <v>0</v>
      </c>
      <c r="FQ12" s="19">
        <f>SUM(FR12:FS12)</f>
        <v>0</v>
      </c>
      <c r="FR12" s="19">
        <f t="shared" ref="FR12:FV12" si="78">SUM(FR11-FR14)</f>
        <v>0</v>
      </c>
      <c r="FS12" s="19">
        <f t="shared" si="78"/>
        <v>0</v>
      </c>
      <c r="FT12" s="20">
        <f t="shared" si="78"/>
        <v>572.84699999999998</v>
      </c>
      <c r="FU12" s="20">
        <f t="shared" si="78"/>
        <v>572.84699999999964</v>
      </c>
      <c r="FV12" s="20">
        <f t="shared" si="78"/>
        <v>0</v>
      </c>
      <c r="FW12" s="19">
        <f>SUM(FX12:FY12)</f>
        <v>-349.61485574889969</v>
      </c>
      <c r="FX12" s="21">
        <f t="shared" si="9"/>
        <v>-349.61485574889969</v>
      </c>
      <c r="FY12" s="21">
        <f t="shared" si="9"/>
        <v>0</v>
      </c>
      <c r="FZ12" s="19">
        <f>SUM(GA12:GB12)</f>
        <v>1398.4594229955997</v>
      </c>
      <c r="GA12" s="19">
        <f t="shared" ref="GA12:GB12" si="79">SUM(GA11-GA14)</f>
        <v>1398.4594229955997</v>
      </c>
      <c r="GB12" s="19">
        <f t="shared" si="79"/>
        <v>0</v>
      </c>
      <c r="GC12" s="19">
        <f>SUM(GD12:GE12)</f>
        <v>818.98700000000008</v>
      </c>
      <c r="GD12" s="20">
        <f t="shared" ref="GD12:GH12" si="80">SUM(GD11-GD14)</f>
        <v>818.98700000000008</v>
      </c>
      <c r="GE12" s="20">
        <f t="shared" si="80"/>
        <v>0</v>
      </c>
      <c r="GF12" s="20">
        <f t="shared" si="80"/>
        <v>2163.5839999999998</v>
      </c>
      <c r="GG12" s="20">
        <f t="shared" si="80"/>
        <v>2163.5839999999998</v>
      </c>
      <c r="GH12" s="20">
        <f t="shared" si="80"/>
        <v>0</v>
      </c>
      <c r="GI12" s="19">
        <f>SUM(GJ12:GK12)</f>
        <v>-579.47242299559957</v>
      </c>
      <c r="GJ12" s="21">
        <f t="shared" si="12"/>
        <v>-579.47242299559957</v>
      </c>
      <c r="GK12" s="21">
        <f t="shared" si="12"/>
        <v>0</v>
      </c>
      <c r="GL12" s="83"/>
    </row>
    <row r="13" spans="1:195" ht="18.75" x14ac:dyDescent="0.3">
      <c r="A13" s="60" t="s">
        <v>94</v>
      </c>
      <c r="B13" s="91">
        <f t="shared" ref="B13:AK13" si="81">SUM(B12/B11)</f>
        <v>0.27632872382703932</v>
      </c>
      <c r="C13" s="91">
        <f t="shared" si="81"/>
        <v>0.27642540176472358</v>
      </c>
      <c r="D13" s="91">
        <f t="shared" si="81"/>
        <v>0</v>
      </c>
      <c r="E13" s="91">
        <f t="shared" si="81"/>
        <v>0.40932961741174689</v>
      </c>
      <c r="F13" s="91">
        <f t="shared" si="81"/>
        <v>0.40942276330261312</v>
      </c>
      <c r="G13" s="91">
        <f t="shared" si="81"/>
        <v>0</v>
      </c>
      <c r="H13" s="91">
        <f t="shared" si="81"/>
        <v>0.36125568575051914</v>
      </c>
      <c r="I13" s="91">
        <f t="shared" si="81"/>
        <v>0.36135687903416214</v>
      </c>
      <c r="J13" s="91">
        <f t="shared" si="81"/>
        <v>0</v>
      </c>
      <c r="K13" s="91">
        <f t="shared" si="81"/>
        <v>0.27632872382703932</v>
      </c>
      <c r="L13" s="91">
        <f t="shared" si="81"/>
        <v>0.27642540176472358</v>
      </c>
      <c r="M13" s="91">
        <f t="shared" si="81"/>
        <v>0</v>
      </c>
      <c r="N13" s="91">
        <f t="shared" si="81"/>
        <v>0.35253210089163084</v>
      </c>
      <c r="O13" s="91">
        <f t="shared" si="81"/>
        <v>0.35260128210719111</v>
      </c>
      <c r="P13" s="91">
        <f t="shared" si="81"/>
        <v>0</v>
      </c>
      <c r="Q13" s="91">
        <f t="shared" si="81"/>
        <v>0.25185099134425948</v>
      </c>
      <c r="R13" s="91">
        <f t="shared" si="81"/>
        <v>0.25195851250293511</v>
      </c>
      <c r="S13" s="91">
        <f t="shared" si="81"/>
        <v>0</v>
      </c>
      <c r="T13" s="91">
        <f t="shared" si="81"/>
        <v>0.27632872382703932</v>
      </c>
      <c r="U13" s="91">
        <f t="shared" si="81"/>
        <v>0.27642540176472358</v>
      </c>
      <c r="V13" s="91">
        <f t="shared" si="81"/>
        <v>0</v>
      </c>
      <c r="W13" s="91">
        <f t="shared" si="81"/>
        <v>0.43745739129048078</v>
      </c>
      <c r="X13" s="91">
        <f t="shared" si="81"/>
        <v>0.43752280280631523</v>
      </c>
      <c r="Y13" s="91">
        <f t="shared" si="81"/>
        <v>0</v>
      </c>
      <c r="Z13" s="91">
        <f t="shared" si="81"/>
        <v>0.37676044530883229</v>
      </c>
      <c r="AA13" s="91">
        <f t="shared" si="81"/>
        <v>0.37685522145264877</v>
      </c>
      <c r="AB13" s="91">
        <f t="shared" si="81"/>
        <v>0</v>
      </c>
      <c r="AC13" s="92">
        <f t="shared" si="81"/>
        <v>0.27632872382703921</v>
      </c>
      <c r="AD13" s="92">
        <f t="shared" si="81"/>
        <v>0.27642540176472352</v>
      </c>
      <c r="AE13" s="92">
        <f t="shared" si="81"/>
        <v>0</v>
      </c>
      <c r="AF13" s="92">
        <f t="shared" si="81"/>
        <v>0.40130243549657624</v>
      </c>
      <c r="AG13" s="92">
        <f t="shared" si="81"/>
        <v>0.40137932147171546</v>
      </c>
      <c r="AH13" s="92">
        <f t="shared" si="81"/>
        <v>0</v>
      </c>
      <c r="AI13" s="93">
        <f t="shared" si="81"/>
        <v>0.33355589121923357</v>
      </c>
      <c r="AJ13" s="93">
        <f t="shared" si="81"/>
        <v>0.33366083948837533</v>
      </c>
      <c r="AK13" s="93">
        <f t="shared" si="81"/>
        <v>0</v>
      </c>
      <c r="AL13" s="40">
        <f t="shared" ref="AL13:AN13" si="82">SUM(AF13-AC13)</f>
        <v>0.12497371166953702</v>
      </c>
      <c r="AM13" s="40">
        <f t="shared" si="82"/>
        <v>0.12495391970699193</v>
      </c>
      <c r="AN13" s="40">
        <f t="shared" si="82"/>
        <v>0</v>
      </c>
      <c r="AO13" s="91">
        <f t="shared" ref="AO13:BX13" si="83">SUM(AO12/AO11)</f>
        <v>0.27632872382703932</v>
      </c>
      <c r="AP13" s="91">
        <f t="shared" si="83"/>
        <v>0.27642540176472358</v>
      </c>
      <c r="AQ13" s="91">
        <f t="shared" si="83"/>
        <v>0</v>
      </c>
      <c r="AR13" s="91">
        <f t="shared" si="83"/>
        <v>0.42914798119559949</v>
      </c>
      <c r="AS13" s="91">
        <f t="shared" si="83"/>
        <v>0.42922683542932749</v>
      </c>
      <c r="AT13" s="91">
        <f t="shared" si="83"/>
        <v>0</v>
      </c>
      <c r="AU13" s="91">
        <f t="shared" si="83"/>
        <v>0.36593973539279617</v>
      </c>
      <c r="AV13" s="91">
        <f t="shared" si="83"/>
        <v>0.36617153354025461</v>
      </c>
      <c r="AW13" s="91">
        <f t="shared" si="83"/>
        <v>0</v>
      </c>
      <c r="AX13" s="91">
        <f t="shared" si="83"/>
        <v>0.27632872382703932</v>
      </c>
      <c r="AY13" s="91">
        <f t="shared" si="83"/>
        <v>0.27642540176472358</v>
      </c>
      <c r="AZ13" s="91">
        <f t="shared" si="83"/>
        <v>0</v>
      </c>
      <c r="BA13" s="91" t="e">
        <f t="shared" si="83"/>
        <v>#DIV/0!</v>
      </c>
      <c r="BB13" s="91" t="e">
        <f t="shared" si="83"/>
        <v>#DIV/0!</v>
      </c>
      <c r="BC13" s="91" t="e">
        <f t="shared" si="83"/>
        <v>#DIV/0!</v>
      </c>
      <c r="BD13" s="91">
        <f t="shared" si="83"/>
        <v>0.38438038508258981</v>
      </c>
      <c r="BE13" s="91">
        <f t="shared" si="83"/>
        <v>0.38445796214595074</v>
      </c>
      <c r="BF13" s="91">
        <f t="shared" si="83"/>
        <v>0</v>
      </c>
      <c r="BG13" s="91">
        <f t="shared" si="83"/>
        <v>0.27632872382703932</v>
      </c>
      <c r="BH13" s="91">
        <f t="shared" si="83"/>
        <v>0.27642540176472358</v>
      </c>
      <c r="BI13" s="91">
        <f t="shared" si="83"/>
        <v>0</v>
      </c>
      <c r="BJ13" s="91" t="e">
        <f t="shared" si="83"/>
        <v>#DIV/0!</v>
      </c>
      <c r="BK13" s="91" t="e">
        <f t="shared" si="83"/>
        <v>#DIV/0!</v>
      </c>
      <c r="BL13" s="91" t="e">
        <f t="shared" si="83"/>
        <v>#DIV/0!</v>
      </c>
      <c r="BM13" s="91">
        <f t="shared" si="83"/>
        <v>0.33712588652120612</v>
      </c>
      <c r="BN13" s="91">
        <f t="shared" si="83"/>
        <v>0.33718778625331253</v>
      </c>
      <c r="BO13" s="91">
        <f t="shared" si="83"/>
        <v>0</v>
      </c>
      <c r="BP13" s="92">
        <f t="shared" si="83"/>
        <v>0.27632872382703921</v>
      </c>
      <c r="BQ13" s="92">
        <f t="shared" si="83"/>
        <v>0.27642540176472352</v>
      </c>
      <c r="BR13" s="92">
        <f t="shared" si="83"/>
        <v>0</v>
      </c>
      <c r="BS13" s="92">
        <f t="shared" si="83"/>
        <v>0.42914798119559949</v>
      </c>
      <c r="BT13" s="92">
        <f t="shared" si="83"/>
        <v>0.42922683542932749</v>
      </c>
      <c r="BU13" s="92">
        <f t="shared" si="83"/>
        <v>0</v>
      </c>
      <c r="BV13" s="93">
        <f t="shared" si="83"/>
        <v>0.36259550942270224</v>
      </c>
      <c r="BW13" s="92">
        <f t="shared" si="83"/>
        <v>0.36271954978250437</v>
      </c>
      <c r="BX13" s="92">
        <f t="shared" si="83"/>
        <v>0</v>
      </c>
      <c r="BY13" s="40">
        <f t="shared" ref="BY13:CA13" si="84">SUM(BS13-BP13)</f>
        <v>0.15281925736856028</v>
      </c>
      <c r="BZ13" s="40">
        <f t="shared" si="84"/>
        <v>0.15280143366460397</v>
      </c>
      <c r="CA13" s="40">
        <f t="shared" si="84"/>
        <v>0</v>
      </c>
      <c r="CB13" s="92">
        <f t="shared" ref="CB13:CJ13" si="85">SUM(CB12/CB11)</f>
        <v>0.27632872382703921</v>
      </c>
      <c r="CC13" s="92">
        <f t="shared" si="85"/>
        <v>0.27642540176472352</v>
      </c>
      <c r="CD13" s="92">
        <f t="shared" si="85"/>
        <v>0</v>
      </c>
      <c r="CE13" s="92">
        <f t="shared" si="85"/>
        <v>0.40848433943941492</v>
      </c>
      <c r="CF13" s="92">
        <f t="shared" si="85"/>
        <v>0.40856177487240347</v>
      </c>
      <c r="CG13" s="92">
        <f t="shared" si="85"/>
        <v>0</v>
      </c>
      <c r="CH13" s="93">
        <f t="shared" si="85"/>
        <v>0.34854018639334144</v>
      </c>
      <c r="CI13" s="93">
        <f t="shared" si="85"/>
        <v>0.34865478689861357</v>
      </c>
      <c r="CJ13" s="93">
        <f t="shared" si="85"/>
        <v>0</v>
      </c>
      <c r="CK13" s="40">
        <f t="shared" ref="CK13" si="86">SUM(CE13-CB13)</f>
        <v>0.13215561561237571</v>
      </c>
      <c r="CL13" s="40">
        <f t="shared" si="3"/>
        <v>0.13213637310767995</v>
      </c>
      <c r="CM13" s="40">
        <f t="shared" si="3"/>
        <v>0</v>
      </c>
      <c r="CN13" s="91">
        <f t="shared" ref="CN13:DW13" si="87">SUM(CN12/CN11)</f>
        <v>0.27632872382703932</v>
      </c>
      <c r="CO13" s="91">
        <f t="shared" si="87"/>
        <v>0.27642540176472358</v>
      </c>
      <c r="CP13" s="91">
        <f t="shared" si="87"/>
        <v>0</v>
      </c>
      <c r="CQ13" s="91" t="e">
        <f t="shared" si="87"/>
        <v>#DIV/0!</v>
      </c>
      <c r="CR13" s="91" t="e">
        <f t="shared" si="87"/>
        <v>#DIV/0!</v>
      </c>
      <c r="CS13" s="91" t="e">
        <f t="shared" si="87"/>
        <v>#DIV/0!</v>
      </c>
      <c r="CT13" s="91">
        <f t="shared" si="87"/>
        <v>0.46900637252153765</v>
      </c>
      <c r="CU13" s="91">
        <f t="shared" si="87"/>
        <v>0.46906773325358847</v>
      </c>
      <c r="CV13" s="91">
        <f t="shared" si="87"/>
        <v>0</v>
      </c>
      <c r="CW13" s="91">
        <f t="shared" si="87"/>
        <v>0.27632872382703932</v>
      </c>
      <c r="CX13" s="91">
        <f t="shared" si="87"/>
        <v>0.27642540176472358</v>
      </c>
      <c r="CY13" s="91">
        <f t="shared" si="87"/>
        <v>0</v>
      </c>
      <c r="CZ13" s="91" t="e">
        <f t="shared" si="87"/>
        <v>#DIV/0!</v>
      </c>
      <c r="DA13" s="91" t="e">
        <f t="shared" si="87"/>
        <v>#DIV/0!</v>
      </c>
      <c r="DB13" s="91" t="e">
        <f t="shared" si="87"/>
        <v>#DIV/0!</v>
      </c>
      <c r="DC13" s="91">
        <f t="shared" si="87"/>
        <v>0.36031625203280171</v>
      </c>
      <c r="DD13" s="91">
        <f t="shared" si="87"/>
        <v>0.36037080454897413</v>
      </c>
      <c r="DE13" s="91">
        <f t="shared" si="87"/>
        <v>0</v>
      </c>
      <c r="DF13" s="91">
        <f t="shared" si="87"/>
        <v>0.27632872382703932</v>
      </c>
      <c r="DG13" s="91">
        <f t="shared" si="87"/>
        <v>0.27642540176472358</v>
      </c>
      <c r="DH13" s="91">
        <f t="shared" si="87"/>
        <v>0</v>
      </c>
      <c r="DI13" s="91" t="e">
        <f t="shared" si="87"/>
        <v>#DIV/0!</v>
      </c>
      <c r="DJ13" s="91" t="e">
        <f t="shared" si="87"/>
        <v>#DIV/0!</v>
      </c>
      <c r="DK13" s="91" t="e">
        <f t="shared" si="87"/>
        <v>#DIV/0!</v>
      </c>
      <c r="DL13" s="91">
        <f t="shared" si="87"/>
        <v>0.35196448701699856</v>
      </c>
      <c r="DM13" s="91">
        <f t="shared" si="87"/>
        <v>0.35202502133948249</v>
      </c>
      <c r="DN13" s="91">
        <f t="shared" si="87"/>
        <v>0</v>
      </c>
      <c r="DO13" s="92">
        <f t="shared" si="87"/>
        <v>0.27632872382703921</v>
      </c>
      <c r="DP13" s="92">
        <f t="shared" si="87"/>
        <v>0.27642540176472352</v>
      </c>
      <c r="DQ13" s="92">
        <f t="shared" si="87"/>
        <v>0</v>
      </c>
      <c r="DR13" s="92" t="e">
        <f t="shared" si="87"/>
        <v>#DIV/0!</v>
      </c>
      <c r="DS13" s="92" t="e">
        <f t="shared" si="87"/>
        <v>#DIV/0!</v>
      </c>
      <c r="DT13" s="92" t="e">
        <f t="shared" si="87"/>
        <v>#DIV/0!</v>
      </c>
      <c r="DU13" s="93">
        <f t="shared" si="87"/>
        <v>0.39724152488994358</v>
      </c>
      <c r="DV13" s="92">
        <f t="shared" si="87"/>
        <v>0.39730131358864135</v>
      </c>
      <c r="DW13" s="92">
        <f t="shared" si="87"/>
        <v>0</v>
      </c>
      <c r="DX13" s="40" t="e">
        <f t="shared" ref="DX13" si="88">SUM(DR13-DO13)</f>
        <v>#DIV/0!</v>
      </c>
      <c r="DY13" s="40" t="e">
        <f t="shared" si="5"/>
        <v>#DIV/0!</v>
      </c>
      <c r="DZ13" s="40" t="e">
        <f t="shared" si="5"/>
        <v>#DIV/0!</v>
      </c>
      <c r="EA13" s="92">
        <f t="shared" ref="EA13:EI13" si="89">SUM(EA12/EA11)</f>
        <v>0.27632872382703938</v>
      </c>
      <c r="EB13" s="92">
        <f t="shared" si="89"/>
        <v>0.27642540176472363</v>
      </c>
      <c r="EC13" s="92">
        <f t="shared" si="89"/>
        <v>0</v>
      </c>
      <c r="ED13" s="92">
        <f t="shared" si="89"/>
        <v>0.40848433943941492</v>
      </c>
      <c r="EE13" s="92">
        <f t="shared" si="89"/>
        <v>0.40856177487240347</v>
      </c>
      <c r="EF13" s="92">
        <f t="shared" si="89"/>
        <v>0</v>
      </c>
      <c r="EG13" s="92">
        <f t="shared" si="89"/>
        <v>0.36494863146872863</v>
      </c>
      <c r="EH13" s="92">
        <f t="shared" si="89"/>
        <v>0.36504670203454814</v>
      </c>
      <c r="EI13" s="92">
        <f t="shared" si="89"/>
        <v>0</v>
      </c>
      <c r="EJ13" s="40">
        <f t="shared" ref="EJ13" si="90">SUM(ED13-EA13)</f>
        <v>0.13215561561237554</v>
      </c>
      <c r="EK13" s="40">
        <f t="shared" si="7"/>
        <v>0.13213637310767984</v>
      </c>
      <c r="EL13" s="40">
        <f t="shared" si="7"/>
        <v>0</v>
      </c>
      <c r="EM13" s="91">
        <f t="shared" ref="EM13:FV13" si="91">SUM(EM12/EM11)</f>
        <v>0.27632872382703932</v>
      </c>
      <c r="EN13" s="91">
        <f t="shared" si="91"/>
        <v>0.27642540176472358</v>
      </c>
      <c r="EO13" s="91">
        <f t="shared" si="91"/>
        <v>0</v>
      </c>
      <c r="EP13" s="91" t="e">
        <f t="shared" si="91"/>
        <v>#DIV/0!</v>
      </c>
      <c r="EQ13" s="91" t="e">
        <f t="shared" si="91"/>
        <v>#DIV/0!</v>
      </c>
      <c r="ER13" s="91" t="e">
        <f t="shared" si="91"/>
        <v>#DIV/0!</v>
      </c>
      <c r="ES13" s="91">
        <f t="shared" si="91"/>
        <v>0.39375002513340801</v>
      </c>
      <c r="ET13" s="91">
        <f t="shared" si="91"/>
        <v>0.39381337151544626</v>
      </c>
      <c r="EU13" s="91">
        <f t="shared" si="91"/>
        <v>0</v>
      </c>
      <c r="EV13" s="91">
        <f t="shared" si="91"/>
        <v>0.27632872382703932</v>
      </c>
      <c r="EW13" s="91">
        <f t="shared" si="91"/>
        <v>0.27642540176472358</v>
      </c>
      <c r="EX13" s="91">
        <f t="shared" si="91"/>
        <v>0</v>
      </c>
      <c r="EY13" s="91" t="e">
        <f t="shared" si="91"/>
        <v>#DIV/0!</v>
      </c>
      <c r="EZ13" s="91" t="e">
        <f t="shared" si="91"/>
        <v>#DIV/0!</v>
      </c>
      <c r="FA13" s="91" t="e">
        <f t="shared" si="91"/>
        <v>#DIV/0!</v>
      </c>
      <c r="FB13" s="91">
        <f t="shared" si="91"/>
        <v>0.40779298631231881</v>
      </c>
      <c r="FC13" s="91">
        <f t="shared" si="91"/>
        <v>0.40785818494314202</v>
      </c>
      <c r="FD13" s="91">
        <f t="shared" si="91"/>
        <v>0</v>
      </c>
      <c r="FE13" s="91">
        <f t="shared" si="91"/>
        <v>0.27632872382703932</v>
      </c>
      <c r="FF13" s="91">
        <f t="shared" si="91"/>
        <v>0.27642540176472358</v>
      </c>
      <c r="FG13" s="91">
        <f t="shared" si="91"/>
        <v>0</v>
      </c>
      <c r="FH13" s="91" t="e">
        <f t="shared" si="91"/>
        <v>#DIV/0!</v>
      </c>
      <c r="FI13" s="91" t="e">
        <f t="shared" si="91"/>
        <v>#DIV/0!</v>
      </c>
      <c r="FJ13" s="91" t="e">
        <f t="shared" si="91"/>
        <v>#DIV/0!</v>
      </c>
      <c r="FK13" s="91">
        <f t="shared" si="91"/>
        <v>0.37043613860643848</v>
      </c>
      <c r="FL13" s="91">
        <f t="shared" si="91"/>
        <v>0.37043613860643848</v>
      </c>
      <c r="FM13" s="91" t="e">
        <f t="shared" si="91"/>
        <v>#DIV/0!</v>
      </c>
      <c r="FN13" s="92">
        <f t="shared" si="91"/>
        <v>0.27632872382703921</v>
      </c>
      <c r="FO13" s="92">
        <f t="shared" si="91"/>
        <v>0.27642540176472352</v>
      </c>
      <c r="FP13" s="92">
        <f t="shared" si="91"/>
        <v>0</v>
      </c>
      <c r="FQ13" s="92" t="e">
        <f t="shared" si="91"/>
        <v>#DIV/0!</v>
      </c>
      <c r="FR13" s="92" t="e">
        <f t="shared" si="91"/>
        <v>#DIV/0!</v>
      </c>
      <c r="FS13" s="92" t="e">
        <f t="shared" si="91"/>
        <v>#DIV/0!</v>
      </c>
      <c r="FT13" s="93">
        <f t="shared" si="91"/>
        <v>0.39111715278057518</v>
      </c>
      <c r="FU13" s="93">
        <f t="shared" si="91"/>
        <v>0.39115988372688504</v>
      </c>
      <c r="FV13" s="93">
        <f t="shared" si="91"/>
        <v>0</v>
      </c>
      <c r="FW13" s="40" t="e">
        <f t="shared" ref="FW13" si="92">SUM(FQ13-FN13)</f>
        <v>#DIV/0!</v>
      </c>
      <c r="FX13" s="40" t="e">
        <f t="shared" si="9"/>
        <v>#DIV/0!</v>
      </c>
      <c r="FY13" s="40" t="e">
        <f t="shared" si="9"/>
        <v>#DIV/0!</v>
      </c>
      <c r="FZ13" s="92">
        <f t="shared" ref="FZ13:GH13" si="93">SUM(FZ12/FZ11)</f>
        <v>0.27632872382703938</v>
      </c>
      <c r="GA13" s="92">
        <f t="shared" si="93"/>
        <v>0.27642540176472363</v>
      </c>
      <c r="GB13" s="92">
        <f t="shared" si="93"/>
        <v>0</v>
      </c>
      <c r="GC13" s="92">
        <f t="shared" si="93"/>
        <v>0.40848433943941492</v>
      </c>
      <c r="GD13" s="93">
        <f t="shared" si="93"/>
        <v>0.40856177487240347</v>
      </c>
      <c r="GE13" s="93">
        <f t="shared" si="93"/>
        <v>0</v>
      </c>
      <c r="GF13" s="93">
        <f t="shared" si="93"/>
        <v>0.37153022955503961</v>
      </c>
      <c r="GG13" s="93">
        <f t="shared" si="93"/>
        <v>0.3716151655697274</v>
      </c>
      <c r="GH13" s="93">
        <f t="shared" si="93"/>
        <v>0</v>
      </c>
      <c r="GI13" s="40">
        <f t="shared" ref="GI13" si="94">SUM(GC13-FZ13)</f>
        <v>0.13215561561237554</v>
      </c>
      <c r="GJ13" s="40">
        <f t="shared" si="12"/>
        <v>0.13213637310767984</v>
      </c>
      <c r="GK13" s="40">
        <f t="shared" si="12"/>
        <v>0</v>
      </c>
      <c r="GL13" s="83"/>
    </row>
    <row r="14" spans="1:195" ht="18.75" x14ac:dyDescent="0.3">
      <c r="A14" s="13" t="s">
        <v>95</v>
      </c>
      <c r="B14" s="7">
        <f>SUM(C14:D14)</f>
        <v>305.1995769444444</v>
      </c>
      <c r="C14" s="7">
        <f>SUM(C15:C17)</f>
        <v>305.05207694444442</v>
      </c>
      <c r="D14" s="7">
        <f>SUM(D15:D17)</f>
        <v>0.14749999999999999</v>
      </c>
      <c r="E14" s="7">
        <f>SUM(F14:G14)</f>
        <v>311.55500000000001</v>
      </c>
      <c r="F14" s="7">
        <f t="shared" ref="F14:G14" si="95">SUM(F15:F17)</f>
        <v>311.435</v>
      </c>
      <c r="G14" s="7">
        <f t="shared" si="95"/>
        <v>0.12</v>
      </c>
      <c r="H14" s="87">
        <f>SUM(H15+H16+H17)</f>
        <v>319.33</v>
      </c>
      <c r="I14" s="87">
        <f t="shared" ref="I14:J14" si="96">SUM(I15+I16+I17)</f>
        <v>319.19</v>
      </c>
      <c r="J14" s="87">
        <f t="shared" si="96"/>
        <v>0.14000000000000001</v>
      </c>
      <c r="K14" s="7">
        <f>SUM(L14:M14)</f>
        <v>305.1995769444444</v>
      </c>
      <c r="L14" s="7">
        <f>SUM(L15:L17)</f>
        <v>305.05207694444442</v>
      </c>
      <c r="M14" s="7">
        <f>SUM(M15:M17)</f>
        <v>0.14749999999999999</v>
      </c>
      <c r="N14" s="7">
        <f>SUM(O14:P14)</f>
        <v>297</v>
      </c>
      <c r="O14" s="7">
        <f t="shared" ref="O14:P14" si="97">SUM(O15:O17)</f>
        <v>296.91000000000003</v>
      </c>
      <c r="P14" s="7">
        <f t="shared" si="97"/>
        <v>0.09</v>
      </c>
      <c r="Q14" s="87">
        <f>SUM(Q15+Q16+Q17)</f>
        <v>315.57</v>
      </c>
      <c r="R14" s="87">
        <f t="shared" ref="R14:S14" si="98">SUM(R15+R16+R17)</f>
        <v>315.39</v>
      </c>
      <c r="S14" s="87">
        <f t="shared" si="98"/>
        <v>0.18</v>
      </c>
      <c r="T14" s="7">
        <f>SUM(U14:V14)</f>
        <v>305.1995769444444</v>
      </c>
      <c r="U14" s="7">
        <f>SUM(U15:U17)</f>
        <v>305.05207694444442</v>
      </c>
      <c r="V14" s="7">
        <f>SUM(V15:V17)</f>
        <v>0.14749999999999999</v>
      </c>
      <c r="W14" s="7">
        <f>SUM(X14:Y14)</f>
        <v>282.20400000000001</v>
      </c>
      <c r="X14" s="7">
        <f t="shared" ref="X14:Y14" si="99">SUM(X15:X17)</f>
        <v>282.12900000000002</v>
      </c>
      <c r="Y14" s="7">
        <f t="shared" si="99"/>
        <v>7.4999999999999997E-2</v>
      </c>
      <c r="Z14" s="87">
        <f>SUM(Z15+Z16+Z17)</f>
        <v>297.38000000000005</v>
      </c>
      <c r="AA14" s="87">
        <f t="shared" ref="AA14:AB14" si="100">SUM(AA15+AA16+AA17)</f>
        <v>297.26000000000005</v>
      </c>
      <c r="AB14" s="87">
        <f t="shared" si="100"/>
        <v>0.12</v>
      </c>
      <c r="AC14" s="10">
        <f>SUM(AD14:AE14)</f>
        <v>915.59873083333332</v>
      </c>
      <c r="AD14" s="10">
        <f>SUM(AD15:AD17)</f>
        <v>915.15623083333332</v>
      </c>
      <c r="AE14" s="10">
        <f>SUM(AE15:AE17)</f>
        <v>0.4425</v>
      </c>
      <c r="AF14" s="10">
        <f>SUM(AG14:AH14)</f>
        <v>890.75900000000001</v>
      </c>
      <c r="AG14" s="10">
        <f>SUM(AG15:AG17)</f>
        <v>890.47400000000005</v>
      </c>
      <c r="AH14" s="10">
        <f>SUM(AH15:AH17)</f>
        <v>0.28499999999999998</v>
      </c>
      <c r="AI14" s="11">
        <f>SUM(AI15+AI16+AI17)</f>
        <v>932.28</v>
      </c>
      <c r="AJ14" s="11">
        <f t="shared" ref="AJ14:AK14" si="101">SUM(AJ15+AJ16+AJ17)</f>
        <v>931.83999999999992</v>
      </c>
      <c r="AK14" s="11">
        <f t="shared" si="101"/>
        <v>0.44</v>
      </c>
      <c r="AL14" s="10">
        <f>SUM(AM14:AN14)</f>
        <v>-24.839730833333316</v>
      </c>
      <c r="AM14" s="10">
        <f>SUM(AM15:AM17)</f>
        <v>-24.682230833333318</v>
      </c>
      <c r="AN14" s="10">
        <f>SUM(AN15:AN17)</f>
        <v>-0.15750000000000003</v>
      </c>
      <c r="AO14" s="7">
        <f>SUM(AP14:AQ14)</f>
        <v>305.1995769444444</v>
      </c>
      <c r="AP14" s="7">
        <f>SUM(AP15:AP17)</f>
        <v>305.05207694444442</v>
      </c>
      <c r="AQ14" s="7">
        <f>SUM(AQ15:AQ17)</f>
        <v>0.14749999999999999</v>
      </c>
      <c r="AR14" s="7">
        <f>SUM(AS14:AT14)</f>
        <v>295.19499999999999</v>
      </c>
      <c r="AS14" s="7">
        <f t="shared" ref="AS14:AT14" si="102">SUM(AS15:AS17)</f>
        <v>295.09999999999997</v>
      </c>
      <c r="AT14" s="7">
        <f t="shared" si="102"/>
        <v>9.5000000000000001E-2</v>
      </c>
      <c r="AU14" s="87">
        <f>SUM(AU15+AU16+AU17)</f>
        <v>320.52</v>
      </c>
      <c r="AV14" s="87">
        <f t="shared" ref="AV14:AW14" si="103">SUM(AV15+AV16+AV17)</f>
        <v>320.2</v>
      </c>
      <c r="AW14" s="87">
        <f t="shared" si="103"/>
        <v>0.32</v>
      </c>
      <c r="AX14" s="7">
        <f>SUM(AY14:AZ14)</f>
        <v>305.1995769444444</v>
      </c>
      <c r="AY14" s="7">
        <f>SUM(AY15:AY17)</f>
        <v>305.05207694444442</v>
      </c>
      <c r="AZ14" s="7">
        <f>SUM(AZ15:AZ17)</f>
        <v>0.14749999999999999</v>
      </c>
      <c r="BA14" s="7">
        <f>SUM(BB14:BC14)</f>
        <v>0</v>
      </c>
      <c r="BB14" s="7">
        <f t="shared" ref="BB14:BC14" si="104">SUM(BB15:BB17)</f>
        <v>0</v>
      </c>
      <c r="BC14" s="7">
        <f t="shared" si="104"/>
        <v>0</v>
      </c>
      <c r="BD14" s="87">
        <f>SUM(BD15+BD16+BD17)</f>
        <v>305.08999999999997</v>
      </c>
      <c r="BE14" s="87">
        <f t="shared" ref="BE14:BF14" si="105">SUM(BE15+BE16+BE17)</f>
        <v>304.99</v>
      </c>
      <c r="BF14" s="87">
        <f t="shared" si="105"/>
        <v>0.1</v>
      </c>
      <c r="BG14" s="7">
        <f>SUM(BH14:BI14)</f>
        <v>305.1995769444444</v>
      </c>
      <c r="BH14" s="7">
        <f>SUM(BH15:BH17)</f>
        <v>305.05207694444442</v>
      </c>
      <c r="BI14" s="7">
        <f>SUM(BI15:BI17)</f>
        <v>0.14749999999999999</v>
      </c>
      <c r="BJ14" s="7">
        <f>SUM(BK14:BL14)</f>
        <v>0</v>
      </c>
      <c r="BK14" s="7">
        <f t="shared" ref="BK14:BL14" si="106">SUM(BK15:BK17)</f>
        <v>0</v>
      </c>
      <c r="BL14" s="7">
        <f t="shared" si="106"/>
        <v>0</v>
      </c>
      <c r="BM14" s="87">
        <f>SUM(BM15+BM16+BM17)</f>
        <v>324.98</v>
      </c>
      <c r="BN14" s="87">
        <f t="shared" ref="BN14:BO14" si="107">SUM(BN15+BN16+BN17)</f>
        <v>324.89000000000004</v>
      </c>
      <c r="BO14" s="87">
        <f t="shared" si="107"/>
        <v>0.09</v>
      </c>
      <c r="BP14" s="10">
        <f>SUM(BQ14:BR14)</f>
        <v>915.59873083333332</v>
      </c>
      <c r="BQ14" s="10">
        <f>SUM(BQ15:BQ17)</f>
        <v>915.15623083333332</v>
      </c>
      <c r="BR14" s="10">
        <f>SUM(BR15:BR17)</f>
        <v>0.4425</v>
      </c>
      <c r="BS14" s="10">
        <f>SUM(BT14:BU14)</f>
        <v>295.19499999999999</v>
      </c>
      <c r="BT14" s="10">
        <f>SUM(BT15:BT17)</f>
        <v>295.09999999999997</v>
      </c>
      <c r="BU14" s="10">
        <f>SUM(BU15:BU17)</f>
        <v>9.5000000000000001E-2</v>
      </c>
      <c r="BV14" s="11">
        <f>SUM(BV15+BV16+BV17)</f>
        <v>950.59000000000015</v>
      </c>
      <c r="BW14" s="10">
        <f t="shared" ref="BW14:BX14" si="108">SUM(BW15:BW17)</f>
        <v>950.08000000000015</v>
      </c>
      <c r="BX14" s="10">
        <f t="shared" si="108"/>
        <v>0.51</v>
      </c>
      <c r="BY14" s="10">
        <f>SUM(BZ14:CA14)</f>
        <v>-620.40373083333327</v>
      </c>
      <c r="BZ14" s="10">
        <f>SUM(BZ15:BZ17)</f>
        <v>-620.0562308333333</v>
      </c>
      <c r="CA14" s="10">
        <f>SUM(CA15:CA17)</f>
        <v>-0.34750000000000003</v>
      </c>
      <c r="CB14" s="10">
        <f>SUM(CC14:CD14)</f>
        <v>1831.1974616666666</v>
      </c>
      <c r="CC14" s="10">
        <f>SUM(CC15:CC17)</f>
        <v>1830.3124616666666</v>
      </c>
      <c r="CD14" s="10">
        <f>SUM(CD15:CD17)</f>
        <v>0.88500000000000001</v>
      </c>
      <c r="CE14" s="10">
        <f>SUM(CF14:CG14)</f>
        <v>1185.9540000000002</v>
      </c>
      <c r="CF14" s="10">
        <f>SUM(CF15:CF17)</f>
        <v>1185.5740000000001</v>
      </c>
      <c r="CG14" s="10">
        <f>SUM(CG15:CG17)</f>
        <v>0.38</v>
      </c>
      <c r="CH14" s="11">
        <f>SUM(CH15+CH16+CH17)</f>
        <v>1882.87</v>
      </c>
      <c r="CI14" s="11">
        <f t="shared" ref="CI14:CJ14" si="109">SUM(CI15+CI16+CI17)</f>
        <v>1881.92</v>
      </c>
      <c r="CJ14" s="11">
        <f t="shared" si="109"/>
        <v>0.95</v>
      </c>
      <c r="CK14" s="10">
        <f>SUM(CL14:CM14)</f>
        <v>-645.24346166666658</v>
      </c>
      <c r="CL14" s="12">
        <f t="shared" si="3"/>
        <v>-644.73846166666658</v>
      </c>
      <c r="CM14" s="12">
        <f t="shared" si="3"/>
        <v>-0.505</v>
      </c>
      <c r="CN14" s="7">
        <f>SUM(CO14:CP14)</f>
        <v>305.1995769444444</v>
      </c>
      <c r="CO14" s="7">
        <f>SUM(CO15:CO17)</f>
        <v>305.05207694444442</v>
      </c>
      <c r="CP14" s="7">
        <f>SUM(CP15:CP17)</f>
        <v>0.14749999999999999</v>
      </c>
      <c r="CQ14" s="7">
        <f>SUM(CR14:CS14)</f>
        <v>0</v>
      </c>
      <c r="CR14" s="7">
        <f t="shared" ref="CR14:CS14" si="110">SUM(CR15:CR17)</f>
        <v>0</v>
      </c>
      <c r="CS14" s="7">
        <f t="shared" si="110"/>
        <v>0</v>
      </c>
      <c r="CT14" s="87">
        <f>SUM(CT15+CT16+CT17)</f>
        <v>284.14</v>
      </c>
      <c r="CU14" s="87">
        <f t="shared" ref="CU14:CV14" si="111">SUM(CU15+CU16+CU17)</f>
        <v>284.07</v>
      </c>
      <c r="CV14" s="87">
        <f t="shared" si="111"/>
        <v>7.0000000000000007E-2</v>
      </c>
      <c r="CW14" s="7">
        <f>SUM(CX14:CY14)</f>
        <v>305.1995769444444</v>
      </c>
      <c r="CX14" s="7">
        <f>SUM(CX15:CX17)</f>
        <v>305.05207694444442</v>
      </c>
      <c r="CY14" s="7">
        <f>SUM(CY15:CY17)</f>
        <v>0.14749999999999999</v>
      </c>
      <c r="CZ14" s="7">
        <f>SUM(DA14:DB14)</f>
        <v>0</v>
      </c>
      <c r="DA14" s="7">
        <f t="shared" ref="DA14:DB14" si="112">SUM(DA15:DA17)</f>
        <v>0</v>
      </c>
      <c r="DB14" s="7">
        <f t="shared" si="112"/>
        <v>0</v>
      </c>
      <c r="DC14" s="87">
        <f>SUM(DC15+DC16+DC17)</f>
        <v>295.8</v>
      </c>
      <c r="DD14" s="87">
        <f t="shared" ref="DD14:DE14" si="113">SUM(DD15+DD16+DD17)</f>
        <v>295.73</v>
      </c>
      <c r="DE14" s="87">
        <f t="shared" si="113"/>
        <v>7.0000000000000007E-2</v>
      </c>
      <c r="DF14" s="7">
        <f>SUM(DG14:DH14)</f>
        <v>305.1995769444444</v>
      </c>
      <c r="DG14" s="7">
        <f>SUM(DG15:DG17)</f>
        <v>305.05207694444442</v>
      </c>
      <c r="DH14" s="7">
        <f>SUM(DH15:DH17)</f>
        <v>0.14749999999999999</v>
      </c>
      <c r="DI14" s="7">
        <f>SUM(DJ14:DK14)</f>
        <v>0</v>
      </c>
      <c r="DJ14" s="7">
        <f t="shared" ref="DJ14:DK14" si="114">SUM(DJ15:DJ17)</f>
        <v>0</v>
      </c>
      <c r="DK14" s="7">
        <f t="shared" si="114"/>
        <v>0</v>
      </c>
      <c r="DL14" s="87">
        <f>SUM(DL15+DL16+DL17)</f>
        <v>305.25</v>
      </c>
      <c r="DM14" s="87">
        <f t="shared" ref="DM14:DN14" si="115">SUM(DM15+DM16+DM17)</f>
        <v>305.16899999999998</v>
      </c>
      <c r="DN14" s="87">
        <f t="shared" si="115"/>
        <v>8.1000000000000003E-2</v>
      </c>
      <c r="DO14" s="10">
        <f>SUM(DP14:DQ14)</f>
        <v>915.59873083333332</v>
      </c>
      <c r="DP14" s="10">
        <f>SUM(DP15:DP17)</f>
        <v>915.15623083333332</v>
      </c>
      <c r="DQ14" s="10">
        <f>SUM(DQ15:DQ17)</f>
        <v>0.4425</v>
      </c>
      <c r="DR14" s="10">
        <f>SUM(DS14:DT14)</f>
        <v>0</v>
      </c>
      <c r="DS14" s="10">
        <f>SUM(DS15:DS17)</f>
        <v>0</v>
      </c>
      <c r="DT14" s="10">
        <f>SUM(DT15:DT17)</f>
        <v>0</v>
      </c>
      <c r="DU14" s="11">
        <f>SUM(DU15+DU16+DU17)</f>
        <v>885.19</v>
      </c>
      <c r="DV14" s="10">
        <f t="shared" ref="DV14" si="116">SUM(DV15:DV17)</f>
        <v>884.96900000000005</v>
      </c>
      <c r="DW14" s="10">
        <f t="shared" ref="DW14" si="117">SUM(DW15:DW17)</f>
        <v>0.22100000000000003</v>
      </c>
      <c r="DX14" s="10">
        <f>SUM(DY14:DZ14)</f>
        <v>-915.59873083333332</v>
      </c>
      <c r="DY14" s="12">
        <f t="shared" si="5"/>
        <v>-915.15623083333332</v>
      </c>
      <c r="DZ14" s="12">
        <f t="shared" si="5"/>
        <v>-0.4425</v>
      </c>
      <c r="EA14" s="10">
        <f>SUM(EB14:EC14)</f>
        <v>2746.7961924999995</v>
      </c>
      <c r="EB14" s="10">
        <f>SUM(EB15:EB17)</f>
        <v>2745.4686924999996</v>
      </c>
      <c r="EC14" s="10">
        <f>SUM(EC15:EC17)</f>
        <v>1.3275000000000001</v>
      </c>
      <c r="ED14" s="10">
        <f>SUM(EE14:EF14)</f>
        <v>1185.9540000000002</v>
      </c>
      <c r="EE14" s="10">
        <f>SUM(EE15:EE17)</f>
        <v>1185.5740000000001</v>
      </c>
      <c r="EF14" s="10">
        <f>SUM(EF15:EF17)</f>
        <v>0.38</v>
      </c>
      <c r="EG14" s="10">
        <f>SUM(EG15:EG17)</f>
        <v>2768.0600000000004</v>
      </c>
      <c r="EH14" s="10">
        <f t="shared" ref="EH14:EI14" si="118">SUM(EH15:EH17)</f>
        <v>2766.8890000000001</v>
      </c>
      <c r="EI14" s="10">
        <f t="shared" si="118"/>
        <v>1.171</v>
      </c>
      <c r="EJ14" s="10">
        <f>SUM(EK14:EL14)</f>
        <v>-1560.8421924999996</v>
      </c>
      <c r="EK14" s="12">
        <f t="shared" si="7"/>
        <v>-1559.8946924999996</v>
      </c>
      <c r="EL14" s="12">
        <f t="shared" si="7"/>
        <v>-0.94750000000000012</v>
      </c>
      <c r="EM14" s="7">
        <f>SUM(EN14:EO14)</f>
        <v>305.1995769444444</v>
      </c>
      <c r="EN14" s="7">
        <f>SUM(EN15:EN17)</f>
        <v>305.05207694444442</v>
      </c>
      <c r="EO14" s="7">
        <f>SUM(EO15:EO17)</f>
        <v>0.14749999999999999</v>
      </c>
      <c r="EP14" s="7">
        <f>SUM(EQ14:ER14)</f>
        <v>0</v>
      </c>
      <c r="EQ14" s="7">
        <f t="shared" ref="EQ14:ER14" si="119">SUM(EQ15:EQ17)</f>
        <v>0</v>
      </c>
      <c r="ER14" s="7">
        <f t="shared" si="119"/>
        <v>0</v>
      </c>
      <c r="ES14" s="87">
        <f>SUM(ES15+ES16+ES17)</f>
        <v>301.51600000000002</v>
      </c>
      <c r="ET14" s="87">
        <f t="shared" ref="ET14:EU14" si="120">SUM(ET15+ET16+ET17)</f>
        <v>301.43600000000004</v>
      </c>
      <c r="EU14" s="87">
        <f t="shared" si="120"/>
        <v>0.08</v>
      </c>
      <c r="EV14" s="7">
        <f>SUM(EW14:EX14)</f>
        <v>305.1995769444444</v>
      </c>
      <c r="EW14" s="7">
        <f>SUM(EW15:EW17)</f>
        <v>305.05207694444442</v>
      </c>
      <c r="EX14" s="7">
        <f>SUM(EX15:EX17)</f>
        <v>0.14749999999999999</v>
      </c>
      <c r="EY14" s="7">
        <f>SUM(EZ14:FA14)</f>
        <v>0</v>
      </c>
      <c r="EZ14" s="7">
        <f t="shared" ref="EZ14:FA14" si="121">SUM(EZ15:EZ17)</f>
        <v>0</v>
      </c>
      <c r="FA14" s="7">
        <f t="shared" si="121"/>
        <v>0</v>
      </c>
      <c r="FB14" s="87">
        <f>SUM(FB15+FB16+FB17)</f>
        <v>296.37</v>
      </c>
      <c r="FC14" s="87">
        <f t="shared" ref="FC14:FD14" si="122">SUM(FC15+FC16+FC17)</f>
        <v>296.28999999999996</v>
      </c>
      <c r="FD14" s="87">
        <f t="shared" si="122"/>
        <v>0.08</v>
      </c>
      <c r="FE14" s="7">
        <f>SUM(FF14:FG14)</f>
        <v>305.1995769444444</v>
      </c>
      <c r="FF14" s="7">
        <f>SUM(FF15:FF17)</f>
        <v>305.05207694444442</v>
      </c>
      <c r="FG14" s="7">
        <f>SUM(FG15:FG17)</f>
        <v>0.14749999999999999</v>
      </c>
      <c r="FH14" s="7">
        <f>SUM(FI14:FJ14)</f>
        <v>0</v>
      </c>
      <c r="FI14" s="7">
        <f t="shared" ref="FI14:FJ14" si="123">SUM(FI15:FI17)</f>
        <v>0</v>
      </c>
      <c r="FJ14" s="7">
        <f t="shared" si="123"/>
        <v>0</v>
      </c>
      <c r="FK14" s="87">
        <f>SUM(FK15+FK16+FK17)</f>
        <v>293.91000000000003</v>
      </c>
      <c r="FL14" s="87">
        <f t="shared" ref="FL14:FM14" si="124">SUM(FL15+FL16+FL17)</f>
        <v>293.91000000000003</v>
      </c>
      <c r="FM14" s="87">
        <f t="shared" si="124"/>
        <v>0</v>
      </c>
      <c r="FN14" s="10">
        <f>SUM(FO14:FP14)</f>
        <v>915.59873083333332</v>
      </c>
      <c r="FO14" s="10">
        <f>SUM(FO15:FO17)</f>
        <v>915.15623083333332</v>
      </c>
      <c r="FP14" s="10">
        <f>SUM(FP15:FP17)</f>
        <v>0.4425</v>
      </c>
      <c r="FQ14" s="10">
        <f>SUM(FR14:FS14)</f>
        <v>0</v>
      </c>
      <c r="FR14" s="10">
        <f>SUM(FR15:FR17)</f>
        <v>0</v>
      </c>
      <c r="FS14" s="10">
        <f>SUM(FS15:FS17)</f>
        <v>0</v>
      </c>
      <c r="FT14" s="11">
        <f>SUM(FT15+FT16+FT17)</f>
        <v>891.79600000000005</v>
      </c>
      <c r="FU14" s="11">
        <f t="shared" ref="FU14:FV14" si="125">SUM(FU15+FU16+FU17)</f>
        <v>891.63600000000008</v>
      </c>
      <c r="FV14" s="11">
        <f t="shared" si="125"/>
        <v>0.16</v>
      </c>
      <c r="FW14" s="10">
        <f>SUM(FX14:FY14)</f>
        <v>-915.59873083333332</v>
      </c>
      <c r="FX14" s="12">
        <f t="shared" si="9"/>
        <v>-915.15623083333332</v>
      </c>
      <c r="FY14" s="12">
        <f t="shared" si="9"/>
        <v>-0.4425</v>
      </c>
      <c r="FZ14" s="10">
        <f>SUM(GA14:GB14)</f>
        <v>3662.3949233333333</v>
      </c>
      <c r="GA14" s="10">
        <f>SUM(GA15:GA17)</f>
        <v>3660.6249233333333</v>
      </c>
      <c r="GB14" s="10">
        <f>SUM(GB15:GB17)</f>
        <v>1.77</v>
      </c>
      <c r="GC14" s="10">
        <f>SUM(GD14:GE14)</f>
        <v>1185.9540000000002</v>
      </c>
      <c r="GD14" s="11">
        <f t="shared" ref="GD14:GE14" si="126">SUM(GD15+GD16+GD17)</f>
        <v>1185.5740000000001</v>
      </c>
      <c r="GE14" s="11">
        <f t="shared" si="126"/>
        <v>0.38</v>
      </c>
      <c r="GF14" s="11">
        <f>SUM(GF15+GF16+GF17)</f>
        <v>3659.8559999999998</v>
      </c>
      <c r="GG14" s="11">
        <f t="shared" ref="GG14:GH14" si="127">SUM(GG15+GG16+GG17)</f>
        <v>3658.5249999999996</v>
      </c>
      <c r="GH14" s="11">
        <f t="shared" si="127"/>
        <v>1.331</v>
      </c>
      <c r="GI14" s="10">
        <f>SUM(GJ14:GK14)</f>
        <v>-2476.4409233333331</v>
      </c>
      <c r="GJ14" s="12">
        <f t="shared" si="12"/>
        <v>-2475.0509233333332</v>
      </c>
      <c r="GK14" s="12">
        <f t="shared" si="12"/>
        <v>-1.3900000000000001</v>
      </c>
      <c r="GL14" s="83"/>
    </row>
    <row r="15" spans="1:195" ht="18.75" x14ac:dyDescent="0.3">
      <c r="A15" s="15" t="s">
        <v>96</v>
      </c>
      <c r="B15" s="16">
        <f t="shared" ref="B15:B16" si="128">SUM(C15:D15)</f>
        <v>205.04777777777778</v>
      </c>
      <c r="C15" s="16">
        <f t="shared" ref="C15:D19" si="129">SUM(GA15/12)</f>
        <v>205.04777777777778</v>
      </c>
      <c r="D15" s="16">
        <f t="shared" si="129"/>
        <v>0</v>
      </c>
      <c r="E15" s="16">
        <f t="shared" ref="E15:E16" si="130">SUM(F15:G15)</f>
        <v>215.489</v>
      </c>
      <c r="F15" s="89">
        <f>SUM('[19]ПОЛНАЯ СЕБЕСТОИМОСТЬ ВОДА 2019'!F15)</f>
        <v>215.489</v>
      </c>
      <c r="G15" s="89">
        <f>SUM('[19]ПОЛНАЯ СЕБЕСТОИМОСТЬ ВОДА 2019'!G15)</f>
        <v>0</v>
      </c>
      <c r="H15" s="90">
        <v>213.77</v>
      </c>
      <c r="I15" s="90">
        <f>SUM(H15)</f>
        <v>213.77</v>
      </c>
      <c r="J15" s="90">
        <v>0</v>
      </c>
      <c r="K15" s="16">
        <f t="shared" ref="K15:K16" si="131">SUM(L15:M15)</f>
        <v>205.04777777777778</v>
      </c>
      <c r="L15" s="16">
        <f>SUM(GA15/12)</f>
        <v>205.04777777777778</v>
      </c>
      <c r="M15" s="16">
        <f>SUM(GB15/12)</f>
        <v>0</v>
      </c>
      <c r="N15" s="16">
        <f t="shared" ref="N15:N16" si="132">SUM(O15:P15)</f>
        <v>198.96</v>
      </c>
      <c r="O15" s="89">
        <f>SUM('[19]ПОЛНАЯ СЕБЕСТОИМОСТЬ ВОДА 2019'!I15)</f>
        <v>198.96</v>
      </c>
      <c r="P15" s="89">
        <f>SUM('[19]ПОЛНАЯ СЕБЕСТОИМОСТЬ ВОДА 2019'!J15)</f>
        <v>0</v>
      </c>
      <c r="Q15" s="90">
        <v>207.75</v>
      </c>
      <c r="R15" s="90">
        <f>SUM(Q15)</f>
        <v>207.75</v>
      </c>
      <c r="S15" s="90">
        <v>0</v>
      </c>
      <c r="T15" s="16">
        <f t="shared" ref="T15:T16" si="133">SUM(U15:V15)</f>
        <v>205.04777777777778</v>
      </c>
      <c r="U15" s="16">
        <f>SUM(GA15/12)</f>
        <v>205.04777777777778</v>
      </c>
      <c r="V15" s="16">
        <f>SUM(GB15/12)</f>
        <v>0</v>
      </c>
      <c r="W15" s="16">
        <f t="shared" ref="W15:W16" si="134">SUM(X15:Y15)</f>
        <v>191.499</v>
      </c>
      <c r="X15" s="89">
        <f>SUM('[19]ПОЛНАЯ СЕБЕСТОИМОСТЬ ВОДА 2019'!L15)</f>
        <v>191.499</v>
      </c>
      <c r="Y15" s="89">
        <f>SUM('[19]ПОЛНАЯ СЕБЕСТОИМОСТЬ ВОДА 2019'!M15)</f>
        <v>0</v>
      </c>
      <c r="Z15" s="90">
        <v>196.9</v>
      </c>
      <c r="AA15" s="90">
        <f>SUM(Z15)</f>
        <v>196.9</v>
      </c>
      <c r="AB15" s="90">
        <v>0</v>
      </c>
      <c r="AC15" s="19">
        <f t="shared" ref="AC15:AC16" si="135">SUM(AD15:AE15)</f>
        <v>615.14333333333332</v>
      </c>
      <c r="AD15" s="19">
        <f>SUM(C15+L15+U15)</f>
        <v>615.14333333333332</v>
      </c>
      <c r="AE15" s="19">
        <f>SUM(D15+M15+V15)</f>
        <v>0</v>
      </c>
      <c r="AF15" s="19">
        <f t="shared" ref="AF15:AF16" si="136">SUM(AG15:AH15)</f>
        <v>605.94799999999998</v>
      </c>
      <c r="AG15" s="19">
        <f>SUM(F15+O15+X15)</f>
        <v>605.94799999999998</v>
      </c>
      <c r="AH15" s="19">
        <f>SUM(G15+P15+Y15)</f>
        <v>0</v>
      </c>
      <c r="AI15" s="20">
        <f t="shared" ref="AI15:AK16" si="137">SUM(H15+Q15+Z15)</f>
        <v>618.41999999999996</v>
      </c>
      <c r="AJ15" s="20">
        <f t="shared" si="137"/>
        <v>618.41999999999996</v>
      </c>
      <c r="AK15" s="20">
        <f t="shared" si="137"/>
        <v>0</v>
      </c>
      <c r="AL15" s="19">
        <f t="shared" ref="AL15:AL16" si="138">SUM(AM15:AN15)</f>
        <v>-9.1953333333333376</v>
      </c>
      <c r="AM15" s="19">
        <f>SUM(AG15-AD15)</f>
        <v>-9.1953333333333376</v>
      </c>
      <c r="AN15" s="19">
        <f t="shared" ref="AN15:AN16" si="139">SUM(AH15-AE15)</f>
        <v>0</v>
      </c>
      <c r="AO15" s="16">
        <f t="shared" ref="AO15:AO16" si="140">SUM(AP15:AQ15)</f>
        <v>205.04777777777778</v>
      </c>
      <c r="AP15" s="16">
        <f>SUM(GA15/12)</f>
        <v>205.04777777777778</v>
      </c>
      <c r="AQ15" s="16">
        <f>SUM(GB15/12)</f>
        <v>0</v>
      </c>
      <c r="AR15" s="16">
        <f t="shared" ref="AR15:AR16" si="141">SUM(AS15:AT15)</f>
        <v>196.1</v>
      </c>
      <c r="AS15" s="89">
        <f>SUM('[19]ПОЛНАЯ СЕБЕСТОИМОСТЬ ВОДА 2019'!U15)</f>
        <v>196.1</v>
      </c>
      <c r="AT15" s="89">
        <f>SUM('[19]ПОЛНАЯ СЕБЕСТОИМОСТЬ ВОДА 2019'!V15)</f>
        <v>0</v>
      </c>
      <c r="AU15" s="90">
        <v>209.84</v>
      </c>
      <c r="AV15" s="90">
        <f>SUM(AU15)</f>
        <v>209.84</v>
      </c>
      <c r="AW15" s="90">
        <v>0</v>
      </c>
      <c r="AX15" s="16">
        <f t="shared" ref="AX15:AX16" si="142">SUM(AY15:AZ15)</f>
        <v>205.04777777777778</v>
      </c>
      <c r="AY15" s="16">
        <f>SUM(GA15/12)</f>
        <v>205.04777777777778</v>
      </c>
      <c r="AZ15" s="16">
        <f>SUM(GB15/12)</f>
        <v>0</v>
      </c>
      <c r="BA15" s="16">
        <f t="shared" ref="BA15:BA16" si="143">SUM(BB15:BC15)</f>
        <v>0</v>
      </c>
      <c r="BB15" s="89">
        <f>SUM('[19]ПОЛНАЯ СЕБЕСТОИМОСТЬ ВОДА 2019'!X15)</f>
        <v>0</v>
      </c>
      <c r="BC15" s="89">
        <f>SUM('[19]ПОЛНАЯ СЕБЕСТОИМОСТЬ ВОДА 2019'!Y15)</f>
        <v>0</v>
      </c>
      <c r="BD15" s="90">
        <v>200.96</v>
      </c>
      <c r="BE15" s="90">
        <f>SUM(BD15)</f>
        <v>200.96</v>
      </c>
      <c r="BF15" s="90">
        <v>0</v>
      </c>
      <c r="BG15" s="16">
        <f t="shared" ref="BG15:BG16" si="144">SUM(BH15:BI15)</f>
        <v>205.04777777777778</v>
      </c>
      <c r="BH15" s="16">
        <f>SUM(GA15/12)</f>
        <v>205.04777777777778</v>
      </c>
      <c r="BI15" s="16">
        <f>SUM(GB15/12)</f>
        <v>0</v>
      </c>
      <c r="BJ15" s="16">
        <f t="shared" ref="BJ15:BJ16" si="145">SUM(BK15:BL15)</f>
        <v>0</v>
      </c>
      <c r="BK15" s="89">
        <f>SUM('[19]ПОЛНАЯ СЕБЕСТОИМОСТЬ ВОДА 2019'!AA15)</f>
        <v>0</v>
      </c>
      <c r="BL15" s="89">
        <f>SUM('[19]ПОЛНАЯ СЕБЕСТОИМОСТЬ ВОДА 2019'!AB15)</f>
        <v>0</v>
      </c>
      <c r="BM15" s="90">
        <v>217.77</v>
      </c>
      <c r="BN15" s="90">
        <f>SUM(BM15)</f>
        <v>217.77</v>
      </c>
      <c r="BO15" s="90">
        <v>0</v>
      </c>
      <c r="BP15" s="19">
        <f t="shared" ref="BP15:BP16" si="146">SUM(BQ15:BR15)</f>
        <v>615.14333333333332</v>
      </c>
      <c r="BQ15" s="19">
        <f>SUM(AP15+AY15+BH15)</f>
        <v>615.14333333333332</v>
      </c>
      <c r="BR15" s="19">
        <f>SUM(AQ15+AZ15+BI15)</f>
        <v>0</v>
      </c>
      <c r="BS15" s="19">
        <f t="shared" ref="BS15:BS16" si="147">SUM(BT15:BU15)</f>
        <v>196.1</v>
      </c>
      <c r="BT15" s="19">
        <f>SUM(AS15+BB15+BK15)</f>
        <v>196.1</v>
      </c>
      <c r="BU15" s="19">
        <f>SUM(AT15+BC15+BL15)</f>
        <v>0</v>
      </c>
      <c r="BV15" s="20">
        <f t="shared" ref="BV15:BX16" si="148">SUM(AU15+BD15+BM15)</f>
        <v>628.57000000000005</v>
      </c>
      <c r="BW15" s="19">
        <f t="shared" si="148"/>
        <v>628.57000000000005</v>
      </c>
      <c r="BX15" s="19">
        <f t="shared" si="148"/>
        <v>0</v>
      </c>
      <c r="BY15" s="19">
        <f t="shared" ref="BY15:BY16" si="149">SUM(BZ15:CA15)</f>
        <v>-419.04333333333329</v>
      </c>
      <c r="BZ15" s="19">
        <f>SUM(BT15-BQ15)</f>
        <v>-419.04333333333329</v>
      </c>
      <c r="CA15" s="19">
        <f t="shared" ref="CA15:CA16" si="150">SUM(BU15-BR15)</f>
        <v>0</v>
      </c>
      <c r="CB15" s="19">
        <f t="shared" ref="CB15:CB16" si="151">SUM(CC15:CD15)</f>
        <v>1230.2866666666666</v>
      </c>
      <c r="CC15" s="19">
        <f>SUM(AD15+BQ15)</f>
        <v>1230.2866666666666</v>
      </c>
      <c r="CD15" s="19">
        <f>SUM(AE15+BR15)</f>
        <v>0</v>
      </c>
      <c r="CE15" s="19">
        <f t="shared" ref="CE15:CE16" si="152">SUM(CF15:CG15)</f>
        <v>802.048</v>
      </c>
      <c r="CF15" s="19">
        <f t="shared" ref="CF15:CJ16" si="153">SUM(AG15+BT15)</f>
        <v>802.048</v>
      </c>
      <c r="CG15" s="19">
        <f t="shared" si="153"/>
        <v>0</v>
      </c>
      <c r="CH15" s="20">
        <f t="shared" si="153"/>
        <v>1246.99</v>
      </c>
      <c r="CI15" s="20">
        <f t="shared" si="153"/>
        <v>1246.99</v>
      </c>
      <c r="CJ15" s="20">
        <f t="shared" si="153"/>
        <v>0</v>
      </c>
      <c r="CK15" s="19">
        <f t="shared" ref="CK15:CK16" si="154">SUM(CL15:CM15)</f>
        <v>-428.23866666666663</v>
      </c>
      <c r="CL15" s="21">
        <f t="shared" si="3"/>
        <v>-428.23866666666663</v>
      </c>
      <c r="CM15" s="21">
        <f t="shared" si="3"/>
        <v>0</v>
      </c>
      <c r="CN15" s="16">
        <f t="shared" ref="CN15:CN16" si="155">SUM(CO15:CP15)</f>
        <v>205.04777777777778</v>
      </c>
      <c r="CO15" s="16">
        <f t="shared" ref="CO15:CO16" si="156">SUM(GA15/12)</f>
        <v>205.04777777777778</v>
      </c>
      <c r="CP15" s="16">
        <f t="shared" ref="CP15:CP16" si="157">SUM(GB15/12)</f>
        <v>0</v>
      </c>
      <c r="CQ15" s="16">
        <f t="shared" ref="CQ15:CQ16" si="158">SUM(CR15:CS15)</f>
        <v>0</v>
      </c>
      <c r="CR15" s="89">
        <f>SUM('[19]ПОЛНАЯ СЕБЕСТОИМОСТЬ ВОДА 2019'!AS15)</f>
        <v>0</v>
      </c>
      <c r="CS15" s="89">
        <f>SUM('[19]ПОЛНАЯ СЕБЕСТОИМОСТЬ ВОДА 2019'!AT15)</f>
        <v>0</v>
      </c>
      <c r="CT15" s="90">
        <v>191.27</v>
      </c>
      <c r="CU15" s="90">
        <f>SUM(CT15)</f>
        <v>191.27</v>
      </c>
      <c r="CV15" s="90">
        <v>0</v>
      </c>
      <c r="CW15" s="16">
        <f t="shared" ref="CW15:CW16" si="159">SUM(CX15:CY15)</f>
        <v>205.04777777777778</v>
      </c>
      <c r="CX15" s="16">
        <f t="shared" ref="CX15:CX16" si="160">SUM(GA15/12)</f>
        <v>205.04777777777778</v>
      </c>
      <c r="CY15" s="16">
        <f t="shared" ref="CY15:CY16" si="161">SUM(GB15/12)</f>
        <v>0</v>
      </c>
      <c r="CZ15" s="16">
        <f t="shared" ref="CZ15:CZ16" si="162">SUM(DA15:DB15)</f>
        <v>0</v>
      </c>
      <c r="DA15" s="89">
        <f>SUM('[19]ПОЛНАЯ СЕБЕСТОИМОСТЬ ВОДА 2019'!AV15)</f>
        <v>0</v>
      </c>
      <c r="DB15" s="89">
        <f>SUM('[19]ПОЛНАЯ СЕБЕСТОИМОСТЬ ВОДА 2019'!AW15)</f>
        <v>0</v>
      </c>
      <c r="DC15" s="90">
        <v>210.21</v>
      </c>
      <c r="DD15" s="90">
        <f>SUM(DC15)</f>
        <v>210.21</v>
      </c>
      <c r="DE15" s="90">
        <v>0</v>
      </c>
      <c r="DF15" s="16">
        <f t="shared" ref="DF15:DF16" si="163">SUM(DG15:DH15)</f>
        <v>205.04777777777778</v>
      </c>
      <c r="DG15" s="16">
        <f t="shared" ref="DG15:DG19" si="164">SUM(GA15/12)</f>
        <v>205.04777777777778</v>
      </c>
      <c r="DH15" s="16">
        <f t="shared" ref="DH15:DH16" si="165">SUM(GB15/12)</f>
        <v>0</v>
      </c>
      <c r="DI15" s="16">
        <f t="shared" ref="DI15:DI16" si="166">SUM(DJ15:DK15)</f>
        <v>0</v>
      </c>
      <c r="DJ15" s="89">
        <f>SUM('[19]ПОЛНАЯ СЕБЕСТОИМОСТЬ ВОДА 2019'!AY15)</f>
        <v>0</v>
      </c>
      <c r="DK15" s="89">
        <f>SUM('[19]ПОЛНАЯ СЕБЕСТОИМОСТЬ ВОДА 2019'!AZ15)</f>
        <v>0</v>
      </c>
      <c r="DL15" s="90">
        <v>196.96</v>
      </c>
      <c r="DM15" s="90">
        <f>SUM(DL15)</f>
        <v>196.96</v>
      </c>
      <c r="DN15" s="90">
        <v>0</v>
      </c>
      <c r="DO15" s="19">
        <f t="shared" ref="DO15:DO16" si="167">SUM(DP15:DQ15)</f>
        <v>615.14333333333332</v>
      </c>
      <c r="DP15" s="19">
        <f>SUM(CO15+CX15+DG15)</f>
        <v>615.14333333333332</v>
      </c>
      <c r="DQ15" s="19">
        <f>SUM(CP15+CY15+DH15)</f>
        <v>0</v>
      </c>
      <c r="DR15" s="19">
        <f t="shared" ref="DR15:DR16" si="168">SUM(DS15:DT15)</f>
        <v>0</v>
      </c>
      <c r="DS15" s="19">
        <f>SUM(CR15+DA15+DJ15)</f>
        <v>0</v>
      </c>
      <c r="DT15" s="19">
        <f>SUM(CS15+DB15+DK15)</f>
        <v>0</v>
      </c>
      <c r="DU15" s="20">
        <f t="shared" ref="DU15:DW16" si="169">SUM(CT15+DC15+DL15)</f>
        <v>598.44000000000005</v>
      </c>
      <c r="DV15" s="19">
        <f t="shared" si="169"/>
        <v>598.44000000000005</v>
      </c>
      <c r="DW15" s="19">
        <f t="shared" si="169"/>
        <v>0</v>
      </c>
      <c r="DX15" s="19">
        <f t="shared" ref="DX15:DX16" si="170">SUM(DY15:DZ15)</f>
        <v>-615.14333333333332</v>
      </c>
      <c r="DY15" s="21">
        <f t="shared" si="5"/>
        <v>-615.14333333333332</v>
      </c>
      <c r="DZ15" s="21">
        <f t="shared" si="5"/>
        <v>0</v>
      </c>
      <c r="EA15" s="19">
        <f t="shared" ref="EA15:EA16" si="171">SUM(EB15:EC15)</f>
        <v>1845.4299999999998</v>
      </c>
      <c r="EB15" s="19">
        <f t="shared" ref="EB15:EC16" si="172">SUM(CC15+DP15)</f>
        <v>1845.4299999999998</v>
      </c>
      <c r="EC15" s="19">
        <f t="shared" si="172"/>
        <v>0</v>
      </c>
      <c r="ED15" s="19">
        <f t="shared" ref="ED15:ED16" si="173">SUM(EE15:EF15)</f>
        <v>802.048</v>
      </c>
      <c r="EE15" s="19">
        <f t="shared" ref="EE15:EI16" si="174">SUM(CF15+DS15)</f>
        <v>802.048</v>
      </c>
      <c r="EF15" s="19">
        <f t="shared" si="174"/>
        <v>0</v>
      </c>
      <c r="EG15" s="19">
        <f t="shared" si="174"/>
        <v>1845.43</v>
      </c>
      <c r="EH15" s="19">
        <f t="shared" si="174"/>
        <v>1845.43</v>
      </c>
      <c r="EI15" s="19">
        <f t="shared" si="174"/>
        <v>0</v>
      </c>
      <c r="EJ15" s="19">
        <f t="shared" ref="EJ15:EJ16" si="175">SUM(EK15:EL15)</f>
        <v>-1043.3819999999998</v>
      </c>
      <c r="EK15" s="21">
        <f t="shared" si="7"/>
        <v>-1043.3819999999998</v>
      </c>
      <c r="EL15" s="21">
        <f t="shared" si="7"/>
        <v>0</v>
      </c>
      <c r="EM15" s="16">
        <f t="shared" ref="EM15:EM16" si="176">SUM(EN15:EO15)</f>
        <v>205.04777777777778</v>
      </c>
      <c r="EN15" s="16">
        <f>SUM(GA15/12)</f>
        <v>205.04777777777778</v>
      </c>
      <c r="EO15" s="16">
        <f>SUM(GB15/12)</f>
        <v>0</v>
      </c>
      <c r="EP15" s="16">
        <f t="shared" ref="EP15:EP16" si="177">SUM(EQ15:ER15)</f>
        <v>0</v>
      </c>
      <c r="EQ15" s="89">
        <f>SUM('[19]ПОЛНАЯ СЕБЕСТОИМОСТЬ ВОДА 2019'!BQ15)</f>
        <v>0</v>
      </c>
      <c r="ER15" s="89">
        <f>SUM('[19]ПОЛНАЯ СЕБЕСТОИМОСТЬ ВОДА 2019'!BR15)</f>
        <v>0</v>
      </c>
      <c r="ES15" s="90">
        <v>200.48599999999999</v>
      </c>
      <c r="ET15" s="90">
        <f>SUM(ES15)</f>
        <v>200.48599999999999</v>
      </c>
      <c r="EU15" s="90">
        <v>0</v>
      </c>
      <c r="EV15" s="16">
        <f t="shared" ref="EV15:EV16" si="178">SUM(EW15:EX15)</f>
        <v>205.04777777777778</v>
      </c>
      <c r="EW15" s="16">
        <f t="shared" ref="EW15:EW16" si="179">SUM(GA15/12)</f>
        <v>205.04777777777778</v>
      </c>
      <c r="EX15" s="16">
        <f t="shared" ref="EX15:EX16" si="180">SUM(GB15/12)</f>
        <v>0</v>
      </c>
      <c r="EY15" s="16">
        <f t="shared" ref="EY15:EY16" si="181">SUM(EZ15:FA15)</f>
        <v>0</v>
      </c>
      <c r="EZ15" s="89">
        <f>SUM('[19]ПОЛНАЯ СЕБЕСТОИМОСТЬ ВОДА 2019'!BT15)</f>
        <v>0</v>
      </c>
      <c r="FA15" s="89">
        <f>SUM('[19]ПОЛНАЯ СЕБЕСТОИМОСТЬ ВОДА 2019'!BU15)</f>
        <v>0</v>
      </c>
      <c r="FB15" s="90">
        <v>194.12</v>
      </c>
      <c r="FC15" s="90">
        <f>SUM(FB15)</f>
        <v>194.12</v>
      </c>
      <c r="FD15" s="90">
        <v>0</v>
      </c>
      <c r="FE15" s="16">
        <f t="shared" ref="FE15:FE16" si="182">SUM(FF15:FG15)</f>
        <v>205.04777777777778</v>
      </c>
      <c r="FF15" s="16">
        <f t="shared" ref="FF15:FF16" si="183">SUM(GA15/12)</f>
        <v>205.04777777777778</v>
      </c>
      <c r="FG15" s="16">
        <f t="shared" ref="FG15:FG16" si="184">SUM(GB15/12)</f>
        <v>0</v>
      </c>
      <c r="FH15" s="16">
        <f t="shared" ref="FH15:FH16" si="185">SUM(FI15:FJ15)</f>
        <v>0</v>
      </c>
      <c r="FI15" s="89">
        <f>SUM('[19]ПОЛНАЯ СЕБЕСТОИМОСТЬ ВОДА 2019'!BW15)</f>
        <v>0</v>
      </c>
      <c r="FJ15" s="89">
        <f>SUM('[19]ПОЛНАЯ СЕБЕСТОИМОСТЬ ВОДА 2019'!BX15)</f>
        <v>0</v>
      </c>
      <c r="FK15" s="90">
        <v>183.94</v>
      </c>
      <c r="FL15" s="90">
        <f>SUM(FK15)</f>
        <v>183.94</v>
      </c>
      <c r="FM15" s="90">
        <v>0</v>
      </c>
      <c r="FN15" s="19">
        <f t="shared" ref="FN15:FN16" si="186">SUM(FO15:FP15)</f>
        <v>615.14333333333332</v>
      </c>
      <c r="FO15" s="19">
        <f>SUM(EN15+EW15+FF15)</f>
        <v>615.14333333333332</v>
      </c>
      <c r="FP15" s="19">
        <f>SUM(EO15+EX15+FG15)</f>
        <v>0</v>
      </c>
      <c r="FQ15" s="19">
        <f t="shared" ref="FQ15:FQ16" si="187">SUM(FR15:FS15)</f>
        <v>0</v>
      </c>
      <c r="FR15" s="19">
        <f>SUM(EQ15+EZ15+FI15)</f>
        <v>0</v>
      </c>
      <c r="FS15" s="19">
        <f>SUM(ER15+FA15+FJ15)</f>
        <v>0</v>
      </c>
      <c r="FT15" s="20">
        <f t="shared" ref="FT15:FV16" si="188">SUM(ES15+FB15+FK15)</f>
        <v>578.54600000000005</v>
      </c>
      <c r="FU15" s="20">
        <f t="shared" si="188"/>
        <v>578.54600000000005</v>
      </c>
      <c r="FV15" s="20">
        <f t="shared" si="188"/>
        <v>0</v>
      </c>
      <c r="FW15" s="19">
        <f t="shared" ref="FW15:FW16" si="189">SUM(FX15:FY15)</f>
        <v>-615.14333333333332</v>
      </c>
      <c r="FX15" s="21">
        <f t="shared" si="9"/>
        <v>-615.14333333333332</v>
      </c>
      <c r="FY15" s="21">
        <f t="shared" si="9"/>
        <v>0</v>
      </c>
      <c r="FZ15" s="19">
        <f t="shared" ref="FZ15:FZ16" si="190">SUM(GA15:GB15)</f>
        <v>2460.5733333333333</v>
      </c>
      <c r="GA15" s="19">
        <f>SUM([19]объемы!AX49)</f>
        <v>2460.5733333333333</v>
      </c>
      <c r="GB15" s="19">
        <f>SUM([19]объемы!AY49)</f>
        <v>0</v>
      </c>
      <c r="GC15" s="19">
        <f t="shared" ref="GC15:GC16" si="191">SUM(GD15:GE15)</f>
        <v>802.048</v>
      </c>
      <c r="GD15" s="20">
        <f t="shared" ref="GD15:GE16" si="192">SUM(EE15+FR15)</f>
        <v>802.048</v>
      </c>
      <c r="GE15" s="20">
        <f t="shared" si="192"/>
        <v>0</v>
      </c>
      <c r="GF15" s="20">
        <f>SUM(EG15+FT15)</f>
        <v>2423.9760000000001</v>
      </c>
      <c r="GG15" s="20">
        <f t="shared" ref="GG15:GH16" si="193">SUM(EH15+FU15)</f>
        <v>2423.9760000000001</v>
      </c>
      <c r="GH15" s="20">
        <f t="shared" si="193"/>
        <v>0</v>
      </c>
      <c r="GI15" s="19">
        <f t="shared" ref="GI15:GI16" si="194">SUM(GJ15:GK15)</f>
        <v>-1658.5253333333333</v>
      </c>
      <c r="GJ15" s="21">
        <f t="shared" si="12"/>
        <v>-1658.5253333333333</v>
      </c>
      <c r="GK15" s="21">
        <f t="shared" si="12"/>
        <v>0</v>
      </c>
      <c r="GL15" s="83"/>
    </row>
    <row r="16" spans="1:195" ht="18.75" x14ac:dyDescent="0.3">
      <c r="A16" s="15" t="s">
        <v>97</v>
      </c>
      <c r="B16" s="16">
        <f t="shared" si="128"/>
        <v>74.754166666666663</v>
      </c>
      <c r="C16" s="16">
        <f t="shared" si="129"/>
        <v>74.606666666666669</v>
      </c>
      <c r="D16" s="16">
        <f t="shared" si="129"/>
        <v>0.14749999999999999</v>
      </c>
      <c r="E16" s="16">
        <f t="shared" si="130"/>
        <v>71.009</v>
      </c>
      <c r="F16" s="89">
        <f>SUM('[19]ПОЛНАЯ СЕБЕСТОИМОСТЬ ВОДА 2019'!F16)</f>
        <v>70.888999999999996</v>
      </c>
      <c r="G16" s="89">
        <f>SUM('[19]ПОЛНАЯ СЕБЕСТОИМОСТЬ ВОДА 2019'!G16)</f>
        <v>0.12</v>
      </c>
      <c r="H16" s="90">
        <v>77.41</v>
      </c>
      <c r="I16" s="90">
        <f>SUM(H16-J16)</f>
        <v>77.27</v>
      </c>
      <c r="J16" s="90">
        <v>0.14000000000000001</v>
      </c>
      <c r="K16" s="16">
        <f t="shared" si="131"/>
        <v>74.754166666666663</v>
      </c>
      <c r="L16" s="16">
        <f>SUM(GA16/12)</f>
        <v>74.606666666666669</v>
      </c>
      <c r="M16" s="16">
        <f>SUM(GB16/12)</f>
        <v>0.14749999999999999</v>
      </c>
      <c r="N16" s="16">
        <f t="shared" si="132"/>
        <v>72.710000000000008</v>
      </c>
      <c r="O16" s="89">
        <f>SUM('[19]ПОЛНАЯ СЕБЕСТОИМОСТЬ ВОДА 2019'!I16)</f>
        <v>72.62</v>
      </c>
      <c r="P16" s="89">
        <f>SUM('[19]ПОЛНАЯ СЕБЕСТОИМОСТЬ ВОДА 2019'!J16)</f>
        <v>0.09</v>
      </c>
      <c r="Q16" s="90">
        <v>79.62</v>
      </c>
      <c r="R16" s="90">
        <f>SUM(Q16-S16)</f>
        <v>79.44</v>
      </c>
      <c r="S16" s="90">
        <f>SUM(S8)</f>
        <v>0.18</v>
      </c>
      <c r="T16" s="16">
        <f t="shared" si="133"/>
        <v>74.754166666666663</v>
      </c>
      <c r="U16" s="16">
        <f>SUM(GA16/12)</f>
        <v>74.606666666666669</v>
      </c>
      <c r="V16" s="16">
        <f>SUM(GB16/12)</f>
        <v>0.14749999999999999</v>
      </c>
      <c r="W16" s="16">
        <f t="shared" si="134"/>
        <v>69.045000000000002</v>
      </c>
      <c r="X16" s="89">
        <f>SUM('[19]ПОЛНАЯ СЕБЕСТОИМОСТЬ ВОДА 2019'!L16)</f>
        <v>68.97</v>
      </c>
      <c r="Y16" s="89">
        <f>SUM('[19]ПОЛНАЯ СЕБЕСТОИМОСТЬ ВОДА 2019'!M16)</f>
        <v>7.4999999999999997E-2</v>
      </c>
      <c r="Z16" s="90">
        <v>75.680000000000007</v>
      </c>
      <c r="AA16" s="90">
        <f>SUM(Z16-AB16)</f>
        <v>75.56</v>
      </c>
      <c r="AB16" s="90">
        <f>SUM(AB8)</f>
        <v>0.12</v>
      </c>
      <c r="AC16" s="19">
        <f t="shared" si="135"/>
        <v>224.26249999999999</v>
      </c>
      <c r="AD16" s="19">
        <f>SUM(C16+L16+U16)</f>
        <v>223.82</v>
      </c>
      <c r="AE16" s="19">
        <f>SUM(D16+M16+V16)</f>
        <v>0.4425</v>
      </c>
      <c r="AF16" s="19">
        <f t="shared" si="136"/>
        <v>212.76400000000001</v>
      </c>
      <c r="AG16" s="19">
        <f>SUM(F16+O16+X16)</f>
        <v>212.47900000000001</v>
      </c>
      <c r="AH16" s="19">
        <f>SUM(G16+P16+Y16)</f>
        <v>0.28499999999999998</v>
      </c>
      <c r="AI16" s="20">
        <f t="shared" si="137"/>
        <v>232.71</v>
      </c>
      <c r="AJ16" s="20">
        <f t="shared" si="137"/>
        <v>232.26999999999998</v>
      </c>
      <c r="AK16" s="20">
        <f t="shared" si="137"/>
        <v>0.44</v>
      </c>
      <c r="AL16" s="19">
        <f t="shared" si="138"/>
        <v>-11.49849999999998</v>
      </c>
      <c r="AM16" s="19">
        <f t="shared" ref="AM16" si="195">SUM(AG16-AD16)</f>
        <v>-11.34099999999998</v>
      </c>
      <c r="AN16" s="19">
        <f t="shared" si="139"/>
        <v>-0.15750000000000003</v>
      </c>
      <c r="AO16" s="16">
        <f t="shared" si="140"/>
        <v>74.754166666666663</v>
      </c>
      <c r="AP16" s="16">
        <f>SUM(GA16/12)</f>
        <v>74.606666666666669</v>
      </c>
      <c r="AQ16" s="16">
        <f>SUM(GB16/12)</f>
        <v>0.14749999999999999</v>
      </c>
      <c r="AR16" s="16">
        <f t="shared" si="141"/>
        <v>73.385000000000005</v>
      </c>
      <c r="AS16" s="89">
        <f>SUM('[19]ПОЛНАЯ СЕБЕСТОИМОСТЬ ВОДА 2019'!U16)</f>
        <v>73.290000000000006</v>
      </c>
      <c r="AT16" s="89">
        <f>SUM('[19]ПОЛНАЯ СЕБЕСТОИМОСТЬ ВОДА 2019'!V16)</f>
        <v>9.5000000000000001E-2</v>
      </c>
      <c r="AU16" s="90">
        <v>84.91</v>
      </c>
      <c r="AV16" s="90">
        <f>SUM(AU16-AW16)</f>
        <v>84.59</v>
      </c>
      <c r="AW16" s="90">
        <f>SUM(AW8)</f>
        <v>0.32</v>
      </c>
      <c r="AX16" s="16">
        <f t="shared" si="142"/>
        <v>74.754166666666663</v>
      </c>
      <c r="AY16" s="16">
        <f>SUM(GA16/12)</f>
        <v>74.606666666666669</v>
      </c>
      <c r="AZ16" s="16">
        <f>SUM(GB16/12)</f>
        <v>0.14749999999999999</v>
      </c>
      <c r="BA16" s="16">
        <f t="shared" si="143"/>
        <v>0</v>
      </c>
      <c r="BB16" s="89">
        <f>SUM('[19]ПОЛНАЯ СЕБЕСТОИМОСТЬ ВОДА 2019'!X16)</f>
        <v>0</v>
      </c>
      <c r="BC16" s="89">
        <f>SUM('[19]ПОЛНАЯ СЕБЕСТОИМОСТЬ ВОДА 2019'!Y16)</f>
        <v>0</v>
      </c>
      <c r="BD16" s="90">
        <v>78.23</v>
      </c>
      <c r="BE16" s="90">
        <f>SUM(BD16-BF16)</f>
        <v>78.13000000000001</v>
      </c>
      <c r="BF16" s="90">
        <f>SUM(BF8)</f>
        <v>0.1</v>
      </c>
      <c r="BG16" s="16">
        <f t="shared" si="144"/>
        <v>74.754166666666663</v>
      </c>
      <c r="BH16" s="16">
        <f>SUM(GA16/12)</f>
        <v>74.606666666666669</v>
      </c>
      <c r="BI16" s="16">
        <f>SUM(GB16/12)</f>
        <v>0.14749999999999999</v>
      </c>
      <c r="BJ16" s="16">
        <f t="shared" si="145"/>
        <v>0</v>
      </c>
      <c r="BK16" s="89">
        <f>SUM('[19]ПОЛНАЯ СЕБЕСТОИМОСТЬ ВОДА 2019'!AA16)</f>
        <v>0</v>
      </c>
      <c r="BL16" s="89">
        <f>SUM('[19]ПОЛНАЯ СЕБЕСТОИМОСТЬ ВОДА 2019'!AB16)</f>
        <v>0</v>
      </c>
      <c r="BM16" s="90">
        <v>80.42</v>
      </c>
      <c r="BN16" s="90">
        <f>SUM(BM16-BO16)</f>
        <v>80.33</v>
      </c>
      <c r="BO16" s="90">
        <f>SUM(BO8)</f>
        <v>0.09</v>
      </c>
      <c r="BP16" s="19">
        <f t="shared" si="146"/>
        <v>224.26249999999999</v>
      </c>
      <c r="BQ16" s="19">
        <f>SUM(AP16+AY16+BH16)</f>
        <v>223.82</v>
      </c>
      <c r="BR16" s="19">
        <f>SUM(AQ16+AZ16+BI16)</f>
        <v>0.4425</v>
      </c>
      <c r="BS16" s="19">
        <f t="shared" si="147"/>
        <v>73.385000000000005</v>
      </c>
      <c r="BT16" s="19">
        <f>SUM(AS16+BB16+BK16)</f>
        <v>73.290000000000006</v>
      </c>
      <c r="BU16" s="19">
        <f>SUM(AT16+BC16+BL16)</f>
        <v>9.5000000000000001E-2</v>
      </c>
      <c r="BV16" s="20">
        <f t="shared" si="148"/>
        <v>243.56</v>
      </c>
      <c r="BW16" s="19">
        <f t="shared" si="148"/>
        <v>243.05</v>
      </c>
      <c r="BX16" s="19">
        <f t="shared" si="148"/>
        <v>0.51</v>
      </c>
      <c r="BY16" s="19">
        <f t="shared" si="149"/>
        <v>-150.87749999999997</v>
      </c>
      <c r="BZ16" s="19">
        <f t="shared" ref="BZ16" si="196">SUM(BT16-BQ16)</f>
        <v>-150.52999999999997</v>
      </c>
      <c r="CA16" s="19">
        <f t="shared" si="150"/>
        <v>-0.34750000000000003</v>
      </c>
      <c r="CB16" s="19">
        <f t="shared" si="151"/>
        <v>448.52499999999998</v>
      </c>
      <c r="CC16" s="19">
        <f>SUM(AD16+BQ16)</f>
        <v>447.64</v>
      </c>
      <c r="CD16" s="19">
        <f>SUM(AE16+BR16)</f>
        <v>0.88500000000000001</v>
      </c>
      <c r="CE16" s="19">
        <f t="shared" si="152"/>
        <v>286.149</v>
      </c>
      <c r="CF16" s="19">
        <f t="shared" si="153"/>
        <v>285.76900000000001</v>
      </c>
      <c r="CG16" s="19">
        <f t="shared" si="153"/>
        <v>0.38</v>
      </c>
      <c r="CH16" s="20">
        <f t="shared" si="153"/>
        <v>476.27</v>
      </c>
      <c r="CI16" s="20">
        <f t="shared" si="153"/>
        <v>475.32</v>
      </c>
      <c r="CJ16" s="20">
        <f t="shared" si="153"/>
        <v>0.95</v>
      </c>
      <c r="CK16" s="19">
        <f t="shared" si="154"/>
        <v>-162.37599999999998</v>
      </c>
      <c r="CL16" s="21">
        <f t="shared" si="3"/>
        <v>-161.87099999999998</v>
      </c>
      <c r="CM16" s="21">
        <f t="shared" si="3"/>
        <v>-0.505</v>
      </c>
      <c r="CN16" s="16">
        <f t="shared" si="155"/>
        <v>74.754166666666663</v>
      </c>
      <c r="CO16" s="16">
        <f t="shared" si="156"/>
        <v>74.606666666666669</v>
      </c>
      <c r="CP16" s="16">
        <f t="shared" si="157"/>
        <v>0.14749999999999999</v>
      </c>
      <c r="CQ16" s="16">
        <f t="shared" si="158"/>
        <v>0</v>
      </c>
      <c r="CR16" s="89">
        <f>SUM('[19]ПОЛНАЯ СЕБЕСТОИМОСТЬ ВОДА 2019'!AS16)</f>
        <v>0</v>
      </c>
      <c r="CS16" s="89">
        <f>SUM('[19]ПОЛНАЯ СЕБЕСТОИМОСТЬ ВОДА 2019'!AT16)</f>
        <v>0</v>
      </c>
      <c r="CT16" s="90">
        <v>70.3</v>
      </c>
      <c r="CU16" s="90">
        <f>SUM(CT16-CV16)</f>
        <v>70.23</v>
      </c>
      <c r="CV16" s="90">
        <f>SUM(CV8)</f>
        <v>7.0000000000000007E-2</v>
      </c>
      <c r="CW16" s="16">
        <f t="shared" si="159"/>
        <v>74.754166666666663</v>
      </c>
      <c r="CX16" s="16">
        <f t="shared" si="160"/>
        <v>74.606666666666669</v>
      </c>
      <c r="CY16" s="16">
        <f t="shared" si="161"/>
        <v>0.14749999999999999</v>
      </c>
      <c r="CZ16" s="16">
        <f t="shared" si="162"/>
        <v>0</v>
      </c>
      <c r="DA16" s="89">
        <f>SUM('[19]ПОЛНАЯ СЕБЕСТОИМОСТЬ ВОДА 2019'!AV16)</f>
        <v>0</v>
      </c>
      <c r="DB16" s="89">
        <f>SUM('[19]ПОЛНАЯ СЕБЕСТОИМОСТЬ ВОДА 2019'!AW16)</f>
        <v>0</v>
      </c>
      <c r="DC16" s="90">
        <v>66.209999999999994</v>
      </c>
      <c r="DD16" s="90">
        <f>SUM(DC16-DE16)</f>
        <v>66.14</v>
      </c>
      <c r="DE16" s="90">
        <f>SUM(DE8)</f>
        <v>7.0000000000000007E-2</v>
      </c>
      <c r="DF16" s="16">
        <f t="shared" si="163"/>
        <v>74.754166666666663</v>
      </c>
      <c r="DG16" s="16">
        <f t="shared" si="164"/>
        <v>74.606666666666669</v>
      </c>
      <c r="DH16" s="16">
        <f t="shared" si="165"/>
        <v>0.14749999999999999</v>
      </c>
      <c r="DI16" s="16">
        <f t="shared" si="166"/>
        <v>0</v>
      </c>
      <c r="DJ16" s="89">
        <f>SUM('[19]ПОЛНАЯ СЕБЕСТОИМОСТЬ ВОДА 2019'!AY16)</f>
        <v>0</v>
      </c>
      <c r="DK16" s="89">
        <f>SUM('[19]ПОЛНАЯ СЕБЕСТОИМОСТЬ ВОДА 2019'!AZ16)</f>
        <v>0</v>
      </c>
      <c r="DL16" s="90">
        <v>81.05</v>
      </c>
      <c r="DM16" s="90">
        <f>SUM(DL16-DN16)</f>
        <v>80.968999999999994</v>
      </c>
      <c r="DN16" s="90">
        <f>SUM(DN8)</f>
        <v>8.1000000000000003E-2</v>
      </c>
      <c r="DO16" s="19">
        <f t="shared" si="167"/>
        <v>224.26249999999999</v>
      </c>
      <c r="DP16" s="19">
        <f>SUM(CO16+CX16+DG16)</f>
        <v>223.82</v>
      </c>
      <c r="DQ16" s="19">
        <f>SUM(CP16+CY16+DH16)</f>
        <v>0.4425</v>
      </c>
      <c r="DR16" s="19">
        <f t="shared" si="168"/>
        <v>0</v>
      </c>
      <c r="DS16" s="19">
        <f>SUM(CR16+DA16+DJ16)</f>
        <v>0</v>
      </c>
      <c r="DT16" s="19">
        <f>SUM(CS16+DB16+DK16)</f>
        <v>0</v>
      </c>
      <c r="DU16" s="20">
        <f t="shared" si="169"/>
        <v>217.56</v>
      </c>
      <c r="DV16" s="19">
        <f t="shared" si="169"/>
        <v>217.339</v>
      </c>
      <c r="DW16" s="19">
        <f t="shared" si="169"/>
        <v>0.22100000000000003</v>
      </c>
      <c r="DX16" s="19">
        <f t="shared" si="170"/>
        <v>-224.26249999999999</v>
      </c>
      <c r="DY16" s="21">
        <f t="shared" si="5"/>
        <v>-223.82</v>
      </c>
      <c r="DZ16" s="21">
        <f t="shared" si="5"/>
        <v>-0.4425</v>
      </c>
      <c r="EA16" s="19">
        <f t="shared" si="171"/>
        <v>672.78750000000002</v>
      </c>
      <c r="EB16" s="19">
        <f t="shared" si="172"/>
        <v>671.46</v>
      </c>
      <c r="EC16" s="19">
        <f t="shared" si="172"/>
        <v>1.3275000000000001</v>
      </c>
      <c r="ED16" s="19">
        <f t="shared" si="173"/>
        <v>286.149</v>
      </c>
      <c r="EE16" s="19">
        <f t="shared" si="174"/>
        <v>285.76900000000001</v>
      </c>
      <c r="EF16" s="19">
        <f t="shared" si="174"/>
        <v>0.38</v>
      </c>
      <c r="EG16" s="19">
        <f t="shared" si="174"/>
        <v>693.82999999999993</v>
      </c>
      <c r="EH16" s="19">
        <f t="shared" si="174"/>
        <v>692.65899999999999</v>
      </c>
      <c r="EI16" s="19">
        <f t="shared" si="174"/>
        <v>1.171</v>
      </c>
      <c r="EJ16" s="19">
        <f t="shared" si="175"/>
        <v>-386.63850000000002</v>
      </c>
      <c r="EK16" s="21">
        <f t="shared" si="7"/>
        <v>-385.69100000000003</v>
      </c>
      <c r="EL16" s="21">
        <f t="shared" si="7"/>
        <v>-0.94750000000000012</v>
      </c>
      <c r="EM16" s="16">
        <f t="shared" si="176"/>
        <v>74.754166666666663</v>
      </c>
      <c r="EN16" s="16">
        <f>SUM(GA16/12)</f>
        <v>74.606666666666669</v>
      </c>
      <c r="EO16" s="16">
        <f>SUM(GB16/12)</f>
        <v>0.14749999999999999</v>
      </c>
      <c r="EP16" s="16">
        <f t="shared" si="177"/>
        <v>0</v>
      </c>
      <c r="EQ16" s="89">
        <f>SUM('[19]ПОЛНАЯ СЕБЕСТОИМОСТЬ ВОДА 2019'!BQ16)</f>
        <v>0</v>
      </c>
      <c r="ER16" s="89">
        <f>SUM('[19]ПОЛНАЯ СЕБЕСТОИМОСТЬ ВОДА 2019'!BR16)</f>
        <v>0</v>
      </c>
      <c r="ES16" s="90">
        <v>73.8</v>
      </c>
      <c r="ET16" s="90">
        <f>SUM(ES16-EU16)</f>
        <v>73.72</v>
      </c>
      <c r="EU16" s="90">
        <f>SUM(EU8)</f>
        <v>0.08</v>
      </c>
      <c r="EV16" s="16">
        <f t="shared" si="178"/>
        <v>74.754166666666663</v>
      </c>
      <c r="EW16" s="16">
        <f t="shared" si="179"/>
        <v>74.606666666666669</v>
      </c>
      <c r="EX16" s="16">
        <f t="shared" si="180"/>
        <v>0.14749999999999999</v>
      </c>
      <c r="EY16" s="16">
        <f t="shared" si="181"/>
        <v>0</v>
      </c>
      <c r="EZ16" s="89">
        <f>SUM('[19]ПОЛНАЯ СЕБЕСТОИМОСТЬ ВОДА 2019'!BT16)</f>
        <v>0</v>
      </c>
      <c r="FA16" s="89">
        <f>SUM('[19]ПОЛНАЯ СЕБЕСТОИМОСТЬ ВОДА 2019'!BU16)</f>
        <v>0</v>
      </c>
      <c r="FB16" s="90">
        <v>75.599999999999994</v>
      </c>
      <c r="FC16" s="90">
        <f>SUM(FB16-FD16)</f>
        <v>75.52</v>
      </c>
      <c r="FD16" s="90">
        <f>SUM(FD8)</f>
        <v>0.08</v>
      </c>
      <c r="FE16" s="16">
        <f t="shared" si="182"/>
        <v>74.754166666666663</v>
      </c>
      <c r="FF16" s="16">
        <f t="shared" si="183"/>
        <v>74.606666666666669</v>
      </c>
      <c r="FG16" s="16">
        <f t="shared" si="184"/>
        <v>0.14749999999999999</v>
      </c>
      <c r="FH16" s="16">
        <f t="shared" si="185"/>
        <v>0</v>
      </c>
      <c r="FI16" s="89">
        <f>SUM('[19]ПОЛНАЯ СЕБЕСТОИМОСТЬ ВОДА 2019'!BW16)</f>
        <v>0</v>
      </c>
      <c r="FJ16" s="89">
        <f>SUM('[19]ПОЛНАЯ СЕБЕСТОИМОСТЬ ВОДА 2019'!BX16)</f>
        <v>0</v>
      </c>
      <c r="FK16" s="90">
        <v>82.37</v>
      </c>
      <c r="FL16" s="90">
        <f>SUM(FK16-FM16)</f>
        <v>82.37</v>
      </c>
      <c r="FM16" s="90">
        <f>SUM(FM8)</f>
        <v>0</v>
      </c>
      <c r="FN16" s="19">
        <f t="shared" si="186"/>
        <v>224.26249999999999</v>
      </c>
      <c r="FO16" s="19">
        <f>SUM(EN16+EW16+FF16)</f>
        <v>223.82</v>
      </c>
      <c r="FP16" s="19">
        <f>SUM(EO16+EX16+FG16)</f>
        <v>0.4425</v>
      </c>
      <c r="FQ16" s="19">
        <f t="shared" si="187"/>
        <v>0</v>
      </c>
      <c r="FR16" s="19">
        <f>SUM(EQ16+EZ16+FI16)</f>
        <v>0</v>
      </c>
      <c r="FS16" s="19">
        <f>SUM(ER16+FA16+FJ16)</f>
        <v>0</v>
      </c>
      <c r="FT16" s="20">
        <f t="shared" si="188"/>
        <v>231.76999999999998</v>
      </c>
      <c r="FU16" s="20">
        <f t="shared" si="188"/>
        <v>231.61</v>
      </c>
      <c r="FV16" s="20">
        <f t="shared" si="188"/>
        <v>0.16</v>
      </c>
      <c r="FW16" s="19">
        <f t="shared" si="189"/>
        <v>-224.26249999999999</v>
      </c>
      <c r="FX16" s="21">
        <f t="shared" si="9"/>
        <v>-223.82</v>
      </c>
      <c r="FY16" s="21">
        <f t="shared" si="9"/>
        <v>-0.4425</v>
      </c>
      <c r="FZ16" s="19">
        <f t="shared" si="190"/>
        <v>897.05</v>
      </c>
      <c r="GA16" s="19">
        <f>SUM([19]объемы!AX51)</f>
        <v>895.28</v>
      </c>
      <c r="GB16" s="20">
        <f>SUM([19]объемы!AY50)</f>
        <v>1.77</v>
      </c>
      <c r="GC16" s="19">
        <f t="shared" si="191"/>
        <v>286.149</v>
      </c>
      <c r="GD16" s="20">
        <f t="shared" si="192"/>
        <v>285.76900000000001</v>
      </c>
      <c r="GE16" s="20">
        <f t="shared" si="192"/>
        <v>0.38</v>
      </c>
      <c r="GF16" s="20">
        <f>SUM(EG16+FT16)</f>
        <v>925.59999999999991</v>
      </c>
      <c r="GG16" s="20">
        <f t="shared" si="193"/>
        <v>924.26900000000001</v>
      </c>
      <c r="GH16" s="20">
        <f t="shared" si="193"/>
        <v>1.331</v>
      </c>
      <c r="GI16" s="19">
        <f t="shared" si="194"/>
        <v>-610.90099999999995</v>
      </c>
      <c r="GJ16" s="21">
        <f t="shared" si="12"/>
        <v>-609.51099999999997</v>
      </c>
      <c r="GK16" s="21">
        <f t="shared" si="12"/>
        <v>-1.3900000000000001</v>
      </c>
      <c r="GL16" s="83"/>
    </row>
    <row r="17" spans="1:194" ht="18.75" x14ac:dyDescent="0.3">
      <c r="A17" s="15" t="s">
        <v>98</v>
      </c>
      <c r="B17" s="7">
        <f>SUM(C17:D17)</f>
        <v>25.397632499999997</v>
      </c>
      <c r="C17" s="7">
        <f>SUM(C18:C19)</f>
        <v>25.397632499999997</v>
      </c>
      <c r="D17" s="7">
        <f>SUM(D18:D19)</f>
        <v>0</v>
      </c>
      <c r="E17" s="7">
        <f>SUM(F17:G17)</f>
        <v>25.056999999999999</v>
      </c>
      <c r="F17" s="7">
        <f t="shared" ref="F17:AX17" si="197">SUM(F18:F19)</f>
        <v>25.056999999999999</v>
      </c>
      <c r="G17" s="7">
        <f t="shared" si="197"/>
        <v>0</v>
      </c>
      <c r="H17" s="87">
        <f t="shared" si="197"/>
        <v>28.15</v>
      </c>
      <c r="I17" s="87">
        <f t="shared" si="197"/>
        <v>28.15</v>
      </c>
      <c r="J17" s="87">
        <f t="shared" si="197"/>
        <v>0</v>
      </c>
      <c r="K17" s="7">
        <f>SUM(L17:M17)</f>
        <v>25.397632499999997</v>
      </c>
      <c r="L17" s="7">
        <f>SUM(L18:L19)</f>
        <v>25.397632499999997</v>
      </c>
      <c r="M17" s="7">
        <f>SUM(M18:M19)</f>
        <v>0</v>
      </c>
      <c r="N17" s="7">
        <f>SUM(O17:P17)</f>
        <v>25.33</v>
      </c>
      <c r="O17" s="7">
        <f t="shared" ref="O17:S17" si="198">SUM(O18:O19)</f>
        <v>25.33</v>
      </c>
      <c r="P17" s="7">
        <f t="shared" si="198"/>
        <v>0</v>
      </c>
      <c r="Q17" s="87">
        <f t="shared" si="198"/>
        <v>28.2</v>
      </c>
      <c r="R17" s="87">
        <f t="shared" si="198"/>
        <v>28.2</v>
      </c>
      <c r="S17" s="87">
        <f t="shared" si="198"/>
        <v>0</v>
      </c>
      <c r="T17" s="7">
        <f>SUM(U17:V17)</f>
        <v>25.397632499999997</v>
      </c>
      <c r="U17" s="7">
        <f>SUM(U18:U19)</f>
        <v>25.397632499999997</v>
      </c>
      <c r="V17" s="7">
        <f>SUM(V18:V19)</f>
        <v>0</v>
      </c>
      <c r="W17" s="7">
        <f>SUM(X17:Y17)</f>
        <v>21.66</v>
      </c>
      <c r="X17" s="7">
        <f t="shared" ref="X17:AB17" si="199">SUM(X18:X19)</f>
        <v>21.66</v>
      </c>
      <c r="Y17" s="7">
        <f t="shared" si="199"/>
        <v>0</v>
      </c>
      <c r="Z17" s="87">
        <f t="shared" si="199"/>
        <v>24.8</v>
      </c>
      <c r="AA17" s="87">
        <f t="shared" si="199"/>
        <v>24.8</v>
      </c>
      <c r="AB17" s="87">
        <f t="shared" si="199"/>
        <v>0</v>
      </c>
      <c r="AC17" s="10">
        <f>SUM(AD17:AE17)</f>
        <v>76.192897500000001</v>
      </c>
      <c r="AD17" s="10">
        <f>SUM(AD18:AD19)</f>
        <v>76.192897500000001</v>
      </c>
      <c r="AE17" s="10">
        <f>SUM(AE18:AE19)</f>
        <v>0</v>
      </c>
      <c r="AF17" s="10">
        <f>SUM(AG17:AH17)</f>
        <v>72.046999999999997</v>
      </c>
      <c r="AG17" s="10">
        <f>SUM(AG18:AG19)</f>
        <v>72.046999999999997</v>
      </c>
      <c r="AH17" s="10">
        <f>SUM(AH18:AH19)</f>
        <v>0</v>
      </c>
      <c r="AI17" s="11">
        <f t="shared" si="197"/>
        <v>81.149999999999991</v>
      </c>
      <c r="AJ17" s="11">
        <f t="shared" si="197"/>
        <v>81.149999999999991</v>
      </c>
      <c r="AK17" s="11">
        <f t="shared" si="197"/>
        <v>0</v>
      </c>
      <c r="AL17" s="10">
        <f>SUM(AM17:AN17)</f>
        <v>-4.1458975000000002</v>
      </c>
      <c r="AM17" s="10">
        <f>SUM(AM18:AM19)</f>
        <v>-4.1458975000000002</v>
      </c>
      <c r="AN17" s="10">
        <f>SUM(AN18:AN19)</f>
        <v>0</v>
      </c>
      <c r="AO17" s="7">
        <f>SUM(AP17:AQ17)</f>
        <v>25.397632499999997</v>
      </c>
      <c r="AP17" s="7">
        <f>SUM(AP18:AP19)</f>
        <v>25.397632499999997</v>
      </c>
      <c r="AQ17" s="7">
        <f>SUM(AQ18:AQ19)</f>
        <v>0</v>
      </c>
      <c r="AR17" s="7">
        <f>SUM(AS17:AT17)</f>
        <v>25.71</v>
      </c>
      <c r="AS17" s="7">
        <f t="shared" ref="AS17:AW17" si="200">SUM(AS18:AS19)</f>
        <v>25.71</v>
      </c>
      <c r="AT17" s="7">
        <f t="shared" si="200"/>
        <v>0</v>
      </c>
      <c r="AU17" s="87">
        <f t="shared" si="200"/>
        <v>25.77</v>
      </c>
      <c r="AV17" s="87">
        <f t="shared" si="200"/>
        <v>25.77</v>
      </c>
      <c r="AW17" s="87">
        <f t="shared" si="200"/>
        <v>0</v>
      </c>
      <c r="AX17" s="87">
        <f t="shared" si="197"/>
        <v>25.397632499999997</v>
      </c>
      <c r="AY17" s="7">
        <f>SUM(AY18:AY19)</f>
        <v>25.397632499999997</v>
      </c>
      <c r="AZ17" s="7">
        <f>SUM(AZ18:AZ19)</f>
        <v>0</v>
      </c>
      <c r="BA17" s="7">
        <f>SUM(BB17:BC17)</f>
        <v>0</v>
      </c>
      <c r="BB17" s="7">
        <f>SUM(BB18:BB19)</f>
        <v>0</v>
      </c>
      <c r="BC17" s="7">
        <f>SUM(BC18:BC19)</f>
        <v>0</v>
      </c>
      <c r="BD17" s="87">
        <f t="shared" ref="BD17:BF17" si="201">SUM(BD18:BD19)</f>
        <v>25.9</v>
      </c>
      <c r="BE17" s="87">
        <f t="shared" si="201"/>
        <v>25.9</v>
      </c>
      <c r="BF17" s="87">
        <f t="shared" si="201"/>
        <v>0</v>
      </c>
      <c r="BG17" s="7">
        <f>SUM(BH17:BI17)</f>
        <v>25.397632499999997</v>
      </c>
      <c r="BH17" s="7">
        <f>SUM(BH18:BH19)</f>
        <v>25.397632499999997</v>
      </c>
      <c r="BI17" s="7">
        <f>SUM(BI18:BI19)</f>
        <v>0</v>
      </c>
      <c r="BJ17" s="7">
        <f>SUM(BK17:BL17)</f>
        <v>0</v>
      </c>
      <c r="BK17" s="7">
        <f t="shared" ref="BK17:BO17" si="202">SUM(BK18:BK19)</f>
        <v>0</v>
      </c>
      <c r="BL17" s="7">
        <f t="shared" si="202"/>
        <v>0</v>
      </c>
      <c r="BM17" s="87">
        <f t="shared" si="202"/>
        <v>26.79</v>
      </c>
      <c r="BN17" s="87">
        <f t="shared" si="202"/>
        <v>26.79</v>
      </c>
      <c r="BO17" s="87">
        <f t="shared" si="202"/>
        <v>0</v>
      </c>
      <c r="BP17" s="10">
        <f>SUM(BQ17:BR17)</f>
        <v>76.192897500000001</v>
      </c>
      <c r="BQ17" s="10">
        <f>SUM(BQ18:BQ19)</f>
        <v>76.192897500000001</v>
      </c>
      <c r="BR17" s="10">
        <f>SUM(BR18:BR19)</f>
        <v>0</v>
      </c>
      <c r="BS17" s="10">
        <f>SUM(BT17:BU17)</f>
        <v>25.71</v>
      </c>
      <c r="BT17" s="10">
        <f>SUM(BT18:BT19)</f>
        <v>25.71</v>
      </c>
      <c r="BU17" s="10">
        <f>SUM(BU18:BU19)</f>
        <v>0</v>
      </c>
      <c r="BV17" s="11">
        <f t="shared" ref="BV17:BX17" si="203">SUM(BV18:BV19)</f>
        <v>78.460000000000008</v>
      </c>
      <c r="BW17" s="10">
        <f t="shared" si="203"/>
        <v>78.460000000000008</v>
      </c>
      <c r="BX17" s="10">
        <f t="shared" si="203"/>
        <v>0</v>
      </c>
      <c r="BY17" s="10">
        <f>SUM(BZ17:CA17)</f>
        <v>-50.482897499999993</v>
      </c>
      <c r="BZ17" s="10">
        <f>SUM(BZ18:BZ19)</f>
        <v>-50.482897499999993</v>
      </c>
      <c r="CA17" s="10">
        <f>SUM(CA18:CA19)</f>
        <v>0</v>
      </c>
      <c r="CB17" s="10">
        <f>SUM(CC17:CD17)</f>
        <v>152.385795</v>
      </c>
      <c r="CC17" s="10">
        <f>SUM(CC18:CC19)</f>
        <v>152.385795</v>
      </c>
      <c r="CD17" s="10">
        <f>SUM(CD18:CD19)</f>
        <v>0</v>
      </c>
      <c r="CE17" s="10">
        <f>SUM(CF17:CG17)</f>
        <v>97.757000000000005</v>
      </c>
      <c r="CF17" s="10">
        <f>SUM(CF18:CF19)</f>
        <v>97.757000000000005</v>
      </c>
      <c r="CG17" s="10">
        <f>SUM(CG18:CG19)</f>
        <v>0</v>
      </c>
      <c r="CH17" s="11">
        <f t="shared" ref="CH17:GH17" si="204">SUM(CH18:CH19)</f>
        <v>159.61000000000001</v>
      </c>
      <c r="CI17" s="11">
        <f t="shared" si="204"/>
        <v>159.61000000000001</v>
      </c>
      <c r="CJ17" s="11">
        <f t="shared" si="204"/>
        <v>0</v>
      </c>
      <c r="CK17" s="10">
        <f>SUM(CL17:CM17)</f>
        <v>-54.628794999999997</v>
      </c>
      <c r="CL17" s="12">
        <f t="shared" si="3"/>
        <v>-54.628794999999997</v>
      </c>
      <c r="CM17" s="12">
        <f t="shared" si="3"/>
        <v>0</v>
      </c>
      <c r="CN17" s="7">
        <f>SUM(CO17:CP17)</f>
        <v>25.397632499999997</v>
      </c>
      <c r="CO17" s="7">
        <f>SUM(CO18:CO19)</f>
        <v>25.397632499999997</v>
      </c>
      <c r="CP17" s="7">
        <f>SUM(CP18:CP19)</f>
        <v>0</v>
      </c>
      <c r="CQ17" s="7">
        <f>SUM(CR17:CS17)</f>
        <v>0</v>
      </c>
      <c r="CR17" s="7">
        <f t="shared" ref="CR17:CV17" si="205">SUM(CR18:CR19)</f>
        <v>0</v>
      </c>
      <c r="CS17" s="7">
        <f t="shared" si="205"/>
        <v>0</v>
      </c>
      <c r="CT17" s="87">
        <f t="shared" si="205"/>
        <v>22.57</v>
      </c>
      <c r="CU17" s="87">
        <f t="shared" si="205"/>
        <v>22.57</v>
      </c>
      <c r="CV17" s="87">
        <f t="shared" si="205"/>
        <v>0</v>
      </c>
      <c r="CW17" s="7">
        <f>SUM(CX17:CY17)</f>
        <v>25.397632499999997</v>
      </c>
      <c r="CX17" s="7">
        <f>SUM(CX18:CX19)</f>
        <v>25.397632499999997</v>
      </c>
      <c r="CY17" s="7">
        <f>SUM(CY18:CY19)</f>
        <v>0</v>
      </c>
      <c r="CZ17" s="7">
        <f>SUM(DA17:DB17)</f>
        <v>0</v>
      </c>
      <c r="DA17" s="7">
        <f t="shared" ref="DA17:DE17" si="206">SUM(DA18:DA19)</f>
        <v>0</v>
      </c>
      <c r="DB17" s="7">
        <f t="shared" si="206"/>
        <v>0</v>
      </c>
      <c r="DC17" s="87">
        <f t="shared" si="206"/>
        <v>19.38</v>
      </c>
      <c r="DD17" s="87">
        <f t="shared" si="206"/>
        <v>19.38</v>
      </c>
      <c r="DE17" s="87">
        <f t="shared" si="206"/>
        <v>0</v>
      </c>
      <c r="DF17" s="7">
        <f>SUM(DG17:DH17)</f>
        <v>25.397632499999997</v>
      </c>
      <c r="DG17" s="7">
        <f>SUM(DG18:DG19)</f>
        <v>25.397632499999997</v>
      </c>
      <c r="DH17" s="7">
        <f>SUM(DH18:DH19)</f>
        <v>0</v>
      </c>
      <c r="DI17" s="7">
        <f>SUM(DJ17:DK17)</f>
        <v>0</v>
      </c>
      <c r="DJ17" s="7">
        <f t="shared" ref="DJ17:DN17" si="207">SUM(DJ18:DJ19)</f>
        <v>0</v>
      </c>
      <c r="DK17" s="7">
        <f t="shared" si="207"/>
        <v>0</v>
      </c>
      <c r="DL17" s="87">
        <f t="shared" si="207"/>
        <v>27.24</v>
      </c>
      <c r="DM17" s="87">
        <f t="shared" si="207"/>
        <v>27.24</v>
      </c>
      <c r="DN17" s="87">
        <f t="shared" si="207"/>
        <v>0</v>
      </c>
      <c r="DO17" s="10">
        <f>SUM(DP17:DQ17)</f>
        <v>76.192897500000001</v>
      </c>
      <c r="DP17" s="10">
        <f>SUM(DP18:DP19)</f>
        <v>76.192897500000001</v>
      </c>
      <c r="DQ17" s="10">
        <f>SUM(DQ18:DQ19)</f>
        <v>0</v>
      </c>
      <c r="DR17" s="10">
        <f>SUM(DS17:DT17)</f>
        <v>0</v>
      </c>
      <c r="DS17" s="10">
        <f>SUM(DS18:DS19)</f>
        <v>0</v>
      </c>
      <c r="DT17" s="10">
        <f>SUM(DT18:DT19)</f>
        <v>0</v>
      </c>
      <c r="DU17" s="11">
        <f t="shared" ref="DU17:DW17" si="208">SUM(DU18:DU19)</f>
        <v>69.19</v>
      </c>
      <c r="DV17" s="10">
        <f t="shared" si="208"/>
        <v>69.19</v>
      </c>
      <c r="DW17" s="10">
        <f t="shared" si="208"/>
        <v>0</v>
      </c>
      <c r="DX17" s="10">
        <f>SUM(DY17:DZ17)</f>
        <v>-76.192897500000001</v>
      </c>
      <c r="DY17" s="12">
        <f t="shared" si="5"/>
        <v>-76.192897500000001</v>
      </c>
      <c r="DZ17" s="12">
        <f t="shared" si="5"/>
        <v>0</v>
      </c>
      <c r="EA17" s="10">
        <f>SUM(EB17:EC17)</f>
        <v>228.57869249999999</v>
      </c>
      <c r="EB17" s="10">
        <f>SUM(EB18:EB19)</f>
        <v>228.57869249999999</v>
      </c>
      <c r="EC17" s="10">
        <f>SUM(EC18:EC19)</f>
        <v>0</v>
      </c>
      <c r="ED17" s="10">
        <f>SUM(EE17:EF17)</f>
        <v>97.757000000000005</v>
      </c>
      <c r="EE17" s="10">
        <f>SUM(EE18:EE19)</f>
        <v>97.757000000000005</v>
      </c>
      <c r="EF17" s="10">
        <f>SUM(EF18:EF19)</f>
        <v>0</v>
      </c>
      <c r="EG17" s="10">
        <f>SUM(EG18:EG19)</f>
        <v>228.8</v>
      </c>
      <c r="EH17" s="10">
        <f t="shared" ref="EH17:EI17" si="209">SUM(EH18:EH19)</f>
        <v>228.8</v>
      </c>
      <c r="EI17" s="10">
        <f t="shared" si="209"/>
        <v>0</v>
      </c>
      <c r="EJ17" s="10">
        <f>SUM(EK17:EL17)</f>
        <v>-130.82169249999998</v>
      </c>
      <c r="EK17" s="12">
        <f t="shared" si="7"/>
        <v>-130.82169249999998</v>
      </c>
      <c r="EL17" s="12">
        <f t="shared" si="7"/>
        <v>0</v>
      </c>
      <c r="EM17" s="7">
        <f>SUM(EN17:EO17)</f>
        <v>25.397632499999997</v>
      </c>
      <c r="EN17" s="7">
        <f>SUM(EN18:EN19)</f>
        <v>25.397632499999997</v>
      </c>
      <c r="EO17" s="7">
        <f>SUM(EO18:EO19)</f>
        <v>0</v>
      </c>
      <c r="EP17" s="7">
        <f>SUM(EQ17:ER17)</f>
        <v>0</v>
      </c>
      <c r="EQ17" s="7">
        <f t="shared" ref="EQ17:EU17" si="210">SUM(EQ18:EQ19)</f>
        <v>0</v>
      </c>
      <c r="ER17" s="7">
        <f t="shared" si="210"/>
        <v>0</v>
      </c>
      <c r="ES17" s="87">
        <f t="shared" si="210"/>
        <v>27.23</v>
      </c>
      <c r="ET17" s="87">
        <f t="shared" si="210"/>
        <v>27.23</v>
      </c>
      <c r="EU17" s="87">
        <f t="shared" si="210"/>
        <v>0</v>
      </c>
      <c r="EV17" s="7">
        <f>SUM(EW17:EX17)</f>
        <v>25.397632499999997</v>
      </c>
      <c r="EW17" s="7">
        <f>SUM(EW18:EW19)</f>
        <v>25.397632499999997</v>
      </c>
      <c r="EX17" s="7">
        <f>SUM(EX18:EX19)</f>
        <v>0</v>
      </c>
      <c r="EY17" s="7">
        <f>SUM(EZ17:FA17)</f>
        <v>0</v>
      </c>
      <c r="EZ17" s="7">
        <f t="shared" ref="EZ17:FD17" si="211">SUM(EZ18:EZ19)</f>
        <v>0</v>
      </c>
      <c r="FA17" s="7">
        <f t="shared" si="211"/>
        <v>0</v>
      </c>
      <c r="FB17" s="87">
        <f t="shared" si="211"/>
        <v>26.65</v>
      </c>
      <c r="FC17" s="87">
        <f t="shared" si="211"/>
        <v>26.65</v>
      </c>
      <c r="FD17" s="87">
        <f t="shared" si="211"/>
        <v>0</v>
      </c>
      <c r="FE17" s="7">
        <f>SUM(FF17:FG17)</f>
        <v>25.397632499999997</v>
      </c>
      <c r="FF17" s="7">
        <f>SUM(FF18:FF19)</f>
        <v>25.397632499999997</v>
      </c>
      <c r="FG17" s="7">
        <f>SUM(FG18:FG19)</f>
        <v>0</v>
      </c>
      <c r="FH17" s="7">
        <f>SUM(FI17:FJ17)</f>
        <v>0</v>
      </c>
      <c r="FI17" s="7">
        <f t="shared" ref="FI17:FM17" si="212">SUM(FI18:FI19)</f>
        <v>0</v>
      </c>
      <c r="FJ17" s="7">
        <f t="shared" si="212"/>
        <v>0</v>
      </c>
      <c r="FK17" s="87">
        <f t="shared" si="212"/>
        <v>27.6</v>
      </c>
      <c r="FL17" s="87">
        <f t="shared" si="212"/>
        <v>27.6</v>
      </c>
      <c r="FM17" s="87">
        <f t="shared" si="212"/>
        <v>0</v>
      </c>
      <c r="FN17" s="10">
        <f>SUM(FO17:FP17)</f>
        <v>76.192897500000001</v>
      </c>
      <c r="FO17" s="10">
        <f>SUM(FO18:FO19)</f>
        <v>76.192897500000001</v>
      </c>
      <c r="FP17" s="10">
        <f>SUM(FP18:FP19)</f>
        <v>0</v>
      </c>
      <c r="FQ17" s="10">
        <f>SUM(FR17:FS17)</f>
        <v>0</v>
      </c>
      <c r="FR17" s="10">
        <f>SUM(FR18:FR19)</f>
        <v>0</v>
      </c>
      <c r="FS17" s="10">
        <f>SUM(FS18:FS19)</f>
        <v>0</v>
      </c>
      <c r="FT17" s="11">
        <f t="shared" ref="FT17:FV17" si="213">SUM(FT18:FT19)</f>
        <v>81.47999999999999</v>
      </c>
      <c r="FU17" s="11">
        <f t="shared" si="213"/>
        <v>81.47999999999999</v>
      </c>
      <c r="FV17" s="11">
        <f t="shared" si="213"/>
        <v>0</v>
      </c>
      <c r="FW17" s="10">
        <f>SUM(FX17:FY17)</f>
        <v>-76.192897500000001</v>
      </c>
      <c r="FX17" s="12">
        <f t="shared" si="9"/>
        <v>-76.192897500000001</v>
      </c>
      <c r="FY17" s="12">
        <f t="shared" si="9"/>
        <v>0</v>
      </c>
      <c r="FZ17" s="10">
        <f>SUM(GA17:GB17)</f>
        <v>304.77159</v>
      </c>
      <c r="GA17" s="10">
        <f>SUM(GA18:GA19)</f>
        <v>304.77159</v>
      </c>
      <c r="GB17" s="10">
        <f>SUM(GB18:GB19)</f>
        <v>0</v>
      </c>
      <c r="GC17" s="10">
        <f>SUM(GD17:GE17)</f>
        <v>97.757000000000005</v>
      </c>
      <c r="GD17" s="11">
        <f t="shared" ref="GD17:GE17" si="214">SUM(GD18:GD19)</f>
        <v>97.757000000000005</v>
      </c>
      <c r="GE17" s="11">
        <f t="shared" si="214"/>
        <v>0</v>
      </c>
      <c r="GF17" s="11">
        <f t="shared" si="204"/>
        <v>310.27999999999997</v>
      </c>
      <c r="GG17" s="11">
        <f t="shared" si="204"/>
        <v>310.27999999999997</v>
      </c>
      <c r="GH17" s="11">
        <f t="shared" si="204"/>
        <v>0</v>
      </c>
      <c r="GI17" s="10">
        <f>SUM(GJ17:GK17)</f>
        <v>-207.01459</v>
      </c>
      <c r="GJ17" s="12">
        <f t="shared" si="12"/>
        <v>-207.01459</v>
      </c>
      <c r="GK17" s="12">
        <f t="shared" si="12"/>
        <v>0</v>
      </c>
      <c r="GL17" s="83"/>
    </row>
    <row r="18" spans="1:194" ht="18.75" x14ac:dyDescent="0.3">
      <c r="A18" s="60" t="s">
        <v>99</v>
      </c>
      <c r="B18" s="94">
        <f>SUM(C18:D18)</f>
        <v>22.194965833333331</v>
      </c>
      <c r="C18" s="94">
        <f t="shared" si="129"/>
        <v>22.194965833333331</v>
      </c>
      <c r="D18" s="94">
        <f t="shared" si="129"/>
        <v>0</v>
      </c>
      <c r="E18" s="94">
        <f>SUM(F18:G18)</f>
        <v>25.056999999999999</v>
      </c>
      <c r="F18" s="95">
        <f>SUM('[19]ПОЛНАЯ СЕБЕСТОИМОСТЬ ВОДА 2019'!F18)</f>
        <v>25.056999999999999</v>
      </c>
      <c r="G18" s="95">
        <f>SUM('[19]ПОЛНАЯ СЕБЕСТОИМОСТЬ ВОДА 2019'!G18)</f>
        <v>0</v>
      </c>
      <c r="H18" s="96">
        <v>28.15</v>
      </c>
      <c r="I18" s="96">
        <f>SUM(H18)</f>
        <v>28.15</v>
      </c>
      <c r="J18" s="96">
        <v>0</v>
      </c>
      <c r="K18" s="94">
        <f>SUM(L18:M18)</f>
        <v>22.194965833333331</v>
      </c>
      <c r="L18" s="94">
        <f>SUM(GA18/12)</f>
        <v>22.194965833333331</v>
      </c>
      <c r="M18" s="94">
        <f>SUM(GB18/12)</f>
        <v>0</v>
      </c>
      <c r="N18" s="94">
        <f>SUM(O18:P18)</f>
        <v>25.33</v>
      </c>
      <c r="O18" s="95">
        <f>SUM('[19]ПОЛНАЯ СЕБЕСТОИМОСТЬ ВОДА 2019'!I18)</f>
        <v>25.33</v>
      </c>
      <c r="P18" s="95">
        <f>SUM('[19]ПОЛНАЯ СЕБЕСТОИМОСТЬ ВОДА 2019'!J18)</f>
        <v>0</v>
      </c>
      <c r="Q18" s="96">
        <v>28.2</v>
      </c>
      <c r="R18" s="96">
        <f>SUM(Q18)</f>
        <v>28.2</v>
      </c>
      <c r="S18" s="96">
        <v>0</v>
      </c>
      <c r="T18" s="94">
        <f>SUM(U18:V18)</f>
        <v>22.194965833333331</v>
      </c>
      <c r="U18" s="94">
        <f>SUM(GA18/12)</f>
        <v>22.194965833333331</v>
      </c>
      <c r="V18" s="94">
        <f>SUM(GB18/12)</f>
        <v>0</v>
      </c>
      <c r="W18" s="94">
        <f>SUM(X18:Y18)</f>
        <v>21.66</v>
      </c>
      <c r="X18" s="95">
        <f>SUM('[19]ПОЛНАЯ СЕБЕСТОИМОСТЬ ВОДА 2019'!L18)</f>
        <v>21.66</v>
      </c>
      <c r="Y18" s="95">
        <f>SUM('[19]ПОЛНАЯ СЕБЕСТОИМОСТЬ ВОДА 2019'!M18)</f>
        <v>0</v>
      </c>
      <c r="Z18" s="96">
        <v>24.8</v>
      </c>
      <c r="AA18" s="96">
        <f>SUM(Z18)</f>
        <v>24.8</v>
      </c>
      <c r="AB18" s="96">
        <v>0</v>
      </c>
      <c r="AC18" s="97">
        <f>SUM(AD18:AE18)</f>
        <v>66.584897499999997</v>
      </c>
      <c r="AD18" s="19">
        <f t="shared" ref="AD18:AE19" si="215">SUM(C18+L18+U18)</f>
        <v>66.584897499999997</v>
      </c>
      <c r="AE18" s="19">
        <f t="shared" si="215"/>
        <v>0</v>
      </c>
      <c r="AF18" s="97">
        <f>SUM(AG18:AH18)</f>
        <v>72.046999999999997</v>
      </c>
      <c r="AG18" s="19">
        <f t="shared" ref="AG18:AK19" si="216">SUM(F18+O18+X18)</f>
        <v>72.046999999999997</v>
      </c>
      <c r="AH18" s="19">
        <f t="shared" si="216"/>
        <v>0</v>
      </c>
      <c r="AI18" s="98">
        <f t="shared" si="216"/>
        <v>81.149999999999991</v>
      </c>
      <c r="AJ18" s="98">
        <f t="shared" si="216"/>
        <v>81.149999999999991</v>
      </c>
      <c r="AK18" s="98">
        <f t="shared" si="216"/>
        <v>0</v>
      </c>
      <c r="AL18" s="97">
        <f>SUM(AM18:AN18)</f>
        <v>5.4621025000000003</v>
      </c>
      <c r="AM18" s="19">
        <f t="shared" ref="AM18:AN19" si="217">SUM(AG18-AD18)</f>
        <v>5.4621025000000003</v>
      </c>
      <c r="AN18" s="19">
        <f t="shared" si="217"/>
        <v>0</v>
      </c>
      <c r="AO18" s="94">
        <f>SUM(AP18:AQ18)</f>
        <v>22.194965833333331</v>
      </c>
      <c r="AP18" s="94">
        <f>SUM(GA18/12)</f>
        <v>22.194965833333331</v>
      </c>
      <c r="AQ18" s="94">
        <f>SUM(GB18/12)</f>
        <v>0</v>
      </c>
      <c r="AR18" s="94">
        <f>SUM(AS18:AT18)</f>
        <v>25.71</v>
      </c>
      <c r="AS18" s="89">
        <f>SUM('[19]ПОЛНАЯ СЕБЕСТОИМОСТЬ ВОДА 2019'!U18)</f>
        <v>25.71</v>
      </c>
      <c r="AT18" s="89">
        <f>SUM('[19]ПОЛНАЯ СЕБЕСТОИМОСТЬ ВОДА 2019'!V18)</f>
        <v>0</v>
      </c>
      <c r="AU18" s="96">
        <v>25.77</v>
      </c>
      <c r="AV18" s="96">
        <f>SUM(AU18)</f>
        <v>25.77</v>
      </c>
      <c r="AW18" s="96">
        <v>0</v>
      </c>
      <c r="AX18" s="94">
        <f>SUM(AY18:AZ18)</f>
        <v>22.194965833333331</v>
      </c>
      <c r="AY18" s="94">
        <f>SUM(GA18/12)</f>
        <v>22.194965833333331</v>
      </c>
      <c r="AZ18" s="94">
        <f>SUM(GB18/12)</f>
        <v>0</v>
      </c>
      <c r="BA18" s="94">
        <f>SUM(BB18:BC18)</f>
        <v>0</v>
      </c>
      <c r="BB18" s="89">
        <f>SUM('[19]ПОЛНАЯ СЕБЕСТОИМОСТЬ ВОДА 2019'!X18)</f>
        <v>0</v>
      </c>
      <c r="BC18" s="89">
        <f>SUM('[19]ПОЛНАЯ СЕБЕСТОИМОСТЬ ВОДА 2019'!Y18)</f>
        <v>0</v>
      </c>
      <c r="BD18" s="96">
        <v>25.9</v>
      </c>
      <c r="BE18" s="96">
        <f>SUM(BD18)</f>
        <v>25.9</v>
      </c>
      <c r="BF18" s="96">
        <v>0</v>
      </c>
      <c r="BG18" s="94">
        <f>SUM(BH18:BI18)</f>
        <v>22.194965833333331</v>
      </c>
      <c r="BH18" s="94">
        <f>SUM(GA18/12)</f>
        <v>22.194965833333331</v>
      </c>
      <c r="BI18" s="94">
        <f>SUM(GB18/12)</f>
        <v>0</v>
      </c>
      <c r="BJ18" s="94">
        <f>SUM(BK18:BL18)</f>
        <v>0</v>
      </c>
      <c r="BK18" s="89">
        <f>SUM('[19]ПОЛНАЯ СЕБЕСТОИМОСТЬ ВОДА 2019'!AA18)</f>
        <v>0</v>
      </c>
      <c r="BL18" s="89">
        <f>SUM('[19]ПОЛНАЯ СЕБЕСТОИМОСТЬ ВОДА 2019'!AB18)</f>
        <v>0</v>
      </c>
      <c r="BM18" s="96">
        <v>26.79</v>
      </c>
      <c r="BN18" s="96">
        <f>SUM(BM18)</f>
        <v>26.79</v>
      </c>
      <c r="BO18" s="96">
        <v>0</v>
      </c>
      <c r="BP18" s="97">
        <f>SUM(BQ18:BR18)</f>
        <v>66.584897499999997</v>
      </c>
      <c r="BQ18" s="19">
        <f t="shared" ref="BQ18:BR19" si="218">SUM(AP18+AY18+BH18)</f>
        <v>66.584897499999997</v>
      </c>
      <c r="BR18" s="19">
        <f t="shared" si="218"/>
        <v>0</v>
      </c>
      <c r="BS18" s="97">
        <f>SUM(BT18:BU18)</f>
        <v>25.71</v>
      </c>
      <c r="BT18" s="19">
        <f t="shared" ref="BT18:BX19" si="219">SUM(AS18+BB18+BK18)</f>
        <v>25.71</v>
      </c>
      <c r="BU18" s="19">
        <f t="shared" si="219"/>
        <v>0</v>
      </c>
      <c r="BV18" s="98">
        <f t="shared" si="219"/>
        <v>78.460000000000008</v>
      </c>
      <c r="BW18" s="19">
        <f t="shared" si="219"/>
        <v>78.460000000000008</v>
      </c>
      <c r="BX18" s="19">
        <f t="shared" si="219"/>
        <v>0</v>
      </c>
      <c r="BY18" s="97">
        <f>SUM(BZ18:CA18)</f>
        <v>-40.874897499999996</v>
      </c>
      <c r="BZ18" s="19">
        <f t="shared" ref="BZ18:CA19" si="220">SUM(BT18-BQ18)</f>
        <v>-40.874897499999996</v>
      </c>
      <c r="CA18" s="19">
        <f t="shared" si="220"/>
        <v>0</v>
      </c>
      <c r="CB18" s="97">
        <f>SUM(CC18:CD18)</f>
        <v>133.16979499999999</v>
      </c>
      <c r="CC18" s="19">
        <f t="shared" ref="CC18:CD19" si="221">SUM(AD18+BQ18)</f>
        <v>133.16979499999999</v>
      </c>
      <c r="CD18" s="19">
        <f t="shared" si="221"/>
        <v>0</v>
      </c>
      <c r="CE18" s="97">
        <f>SUM(CF18:CG18)</f>
        <v>97.757000000000005</v>
      </c>
      <c r="CF18" s="19">
        <f t="shared" ref="CF18:CG19" si="222">SUM(AG18+BT18)</f>
        <v>97.757000000000005</v>
      </c>
      <c r="CG18" s="19">
        <f t="shared" si="222"/>
        <v>0</v>
      </c>
      <c r="CH18" s="98">
        <f>SUM(AI18+BV18)</f>
        <v>159.61000000000001</v>
      </c>
      <c r="CI18" s="98">
        <f t="shared" ref="CI18:CJ19" si="223">SUM(AJ18+BW18)</f>
        <v>159.61000000000001</v>
      </c>
      <c r="CJ18" s="98">
        <f t="shared" si="223"/>
        <v>0</v>
      </c>
      <c r="CK18" s="97">
        <f>SUM(CL18:CM18)</f>
        <v>-35.412794999999988</v>
      </c>
      <c r="CL18" s="99">
        <f t="shared" si="3"/>
        <v>-35.412794999999988</v>
      </c>
      <c r="CM18" s="99">
        <f t="shared" si="3"/>
        <v>0</v>
      </c>
      <c r="CN18" s="94">
        <f>SUM(CO18:CP18)</f>
        <v>22.194965833333331</v>
      </c>
      <c r="CO18" s="16">
        <f t="shared" ref="CO18:CO19" si="224">SUM(GA18/12)</f>
        <v>22.194965833333331</v>
      </c>
      <c r="CP18" s="16">
        <f t="shared" ref="CP18:CP19" si="225">SUM(GB18/12)</f>
        <v>0</v>
      </c>
      <c r="CQ18" s="94">
        <f>SUM(CR18:CS18)</f>
        <v>0</v>
      </c>
      <c r="CR18" s="89">
        <f>SUM('[19]ПОЛНАЯ СЕБЕСТОИМОСТЬ ВОДА 2019'!AS18)</f>
        <v>0</v>
      </c>
      <c r="CS18" s="89">
        <f>SUM('[19]ПОЛНАЯ СЕБЕСТОИМОСТЬ ВОДА 2019'!AT18)</f>
        <v>0</v>
      </c>
      <c r="CT18" s="96">
        <v>22.57</v>
      </c>
      <c r="CU18" s="96">
        <f>SUM(CT18)</f>
        <v>22.57</v>
      </c>
      <c r="CV18" s="96">
        <v>0</v>
      </c>
      <c r="CW18" s="94">
        <f>SUM(CX18:CY18)</f>
        <v>22.194965833333331</v>
      </c>
      <c r="CX18" s="16">
        <f t="shared" ref="CX18:CX19" si="226">SUM(GA18/12)</f>
        <v>22.194965833333331</v>
      </c>
      <c r="CY18" s="16">
        <f t="shared" ref="CY18:CY19" si="227">SUM(GB18/12)</f>
        <v>0</v>
      </c>
      <c r="CZ18" s="94">
        <f>SUM(DA18:DB18)</f>
        <v>0</v>
      </c>
      <c r="DA18" s="89">
        <f>SUM('[19]ПОЛНАЯ СЕБЕСТОИМОСТЬ ВОДА 2019'!AV18)</f>
        <v>0</v>
      </c>
      <c r="DB18" s="89">
        <f>SUM('[19]ПОЛНАЯ СЕБЕСТОИМОСТЬ ВОДА 2019'!AW18)</f>
        <v>0</v>
      </c>
      <c r="DC18" s="96">
        <v>19.38</v>
      </c>
      <c r="DD18" s="96">
        <f>SUM(DC18)</f>
        <v>19.38</v>
      </c>
      <c r="DE18" s="96">
        <v>0</v>
      </c>
      <c r="DF18" s="94">
        <f>SUM(DG18:DH18)</f>
        <v>22.194965833333331</v>
      </c>
      <c r="DG18" s="16">
        <f t="shared" si="164"/>
        <v>22.194965833333331</v>
      </c>
      <c r="DH18" s="16">
        <f t="shared" ref="DH18:DH19" si="228">SUM(GS18/12)</f>
        <v>0</v>
      </c>
      <c r="DI18" s="94">
        <f>SUM(DJ18:DK18)</f>
        <v>0</v>
      </c>
      <c r="DJ18" s="89">
        <f>SUM('[19]ПОЛНАЯ СЕБЕСТОИМОСТЬ ВОДА 2019'!AY18)</f>
        <v>0</v>
      </c>
      <c r="DK18" s="89">
        <f>SUM('[19]ПОЛНАЯ СЕБЕСТОИМОСТЬ ВОДА 2019'!AZ18)</f>
        <v>0</v>
      </c>
      <c r="DL18" s="96">
        <v>27.24</v>
      </c>
      <c r="DM18" s="96">
        <f>SUM(DL18)</f>
        <v>27.24</v>
      </c>
      <c r="DN18" s="96">
        <v>0</v>
      </c>
      <c r="DO18" s="97">
        <f>SUM(DP18:DQ18)</f>
        <v>66.584897499999997</v>
      </c>
      <c r="DP18" s="19">
        <f t="shared" ref="DP18:DQ19" si="229">SUM(CO18+CX18+DG18)</f>
        <v>66.584897499999997</v>
      </c>
      <c r="DQ18" s="19">
        <f t="shared" si="229"/>
        <v>0</v>
      </c>
      <c r="DR18" s="97">
        <f>SUM(DS18:DT18)</f>
        <v>0</v>
      </c>
      <c r="DS18" s="19">
        <f t="shared" ref="DS18:DW19" si="230">SUM(CR18+DA18+DJ18)</f>
        <v>0</v>
      </c>
      <c r="DT18" s="19">
        <f t="shared" si="230"/>
        <v>0</v>
      </c>
      <c r="DU18" s="98">
        <f t="shared" si="230"/>
        <v>69.19</v>
      </c>
      <c r="DV18" s="19">
        <f t="shared" si="230"/>
        <v>69.19</v>
      </c>
      <c r="DW18" s="19">
        <f t="shared" si="230"/>
        <v>0</v>
      </c>
      <c r="DX18" s="97">
        <f>SUM(DY18:DZ18)</f>
        <v>-66.584897499999997</v>
      </c>
      <c r="DY18" s="99">
        <f t="shared" si="5"/>
        <v>-66.584897499999997</v>
      </c>
      <c r="DZ18" s="99">
        <f t="shared" si="5"/>
        <v>0</v>
      </c>
      <c r="EA18" s="97">
        <f>SUM(EB18:EC18)</f>
        <v>199.75469249999998</v>
      </c>
      <c r="EB18" s="19">
        <f t="shared" ref="EB18:EC19" si="231">SUM(CC18+DP18)</f>
        <v>199.75469249999998</v>
      </c>
      <c r="EC18" s="19">
        <f t="shared" si="231"/>
        <v>0</v>
      </c>
      <c r="ED18" s="97">
        <f>SUM(EE18:EF18)</f>
        <v>97.757000000000005</v>
      </c>
      <c r="EE18" s="19">
        <f t="shared" ref="EE18:EI19" si="232">SUM(CF18+DS18)</f>
        <v>97.757000000000005</v>
      </c>
      <c r="EF18" s="19">
        <f t="shared" si="232"/>
        <v>0</v>
      </c>
      <c r="EG18" s="19">
        <f t="shared" si="232"/>
        <v>228.8</v>
      </c>
      <c r="EH18" s="19">
        <f t="shared" si="232"/>
        <v>228.8</v>
      </c>
      <c r="EI18" s="19">
        <f t="shared" si="232"/>
        <v>0</v>
      </c>
      <c r="EJ18" s="97">
        <f>SUM(EK18:EL18)</f>
        <v>-101.99769249999997</v>
      </c>
      <c r="EK18" s="99">
        <f t="shared" si="7"/>
        <v>-101.99769249999997</v>
      </c>
      <c r="EL18" s="99">
        <f t="shared" si="7"/>
        <v>0</v>
      </c>
      <c r="EM18" s="94">
        <f>SUM(EN18:EO18)</f>
        <v>22.194965833333331</v>
      </c>
      <c r="EN18" s="16">
        <f t="shared" ref="EN18:EN19" si="233">SUM(GA18/12)</f>
        <v>22.194965833333331</v>
      </c>
      <c r="EO18" s="16">
        <f t="shared" ref="EO18:EO19" si="234">SUM(GB18/12)</f>
        <v>0</v>
      </c>
      <c r="EP18" s="94">
        <f>SUM(EQ18:ER18)</f>
        <v>0</v>
      </c>
      <c r="EQ18" s="89">
        <f>SUM('[19]ПОЛНАЯ СЕБЕСТОИМОСТЬ ВОДА 2019'!BQ18)</f>
        <v>0</v>
      </c>
      <c r="ER18" s="89">
        <f>SUM('[19]ПОЛНАЯ СЕБЕСТОИМОСТЬ ВОДА 2019'!BR18)</f>
        <v>0</v>
      </c>
      <c r="ES18" s="96">
        <v>27.23</v>
      </c>
      <c r="ET18" s="96">
        <f>SUM(ES18)</f>
        <v>27.23</v>
      </c>
      <c r="EU18" s="96">
        <v>0</v>
      </c>
      <c r="EV18" s="94">
        <f>SUM(EW18:EX18)</f>
        <v>22.194965833333331</v>
      </c>
      <c r="EW18" s="16">
        <f t="shared" ref="EW18:EW19" si="235">SUM(GA18/12)</f>
        <v>22.194965833333331</v>
      </c>
      <c r="EX18" s="16">
        <f t="shared" ref="EX18:EX19" si="236">SUM(GB18/12)</f>
        <v>0</v>
      </c>
      <c r="EY18" s="94">
        <f>SUM(EZ18:FA18)</f>
        <v>0</v>
      </c>
      <c r="EZ18" s="89">
        <f>SUM('[19]ПОЛНАЯ СЕБЕСТОИМОСТЬ ВОДА 2019'!BT18)</f>
        <v>0</v>
      </c>
      <c r="FA18" s="89">
        <f>SUM('[19]ПОЛНАЯ СЕБЕСТОИМОСТЬ ВОДА 2019'!BU18)</f>
        <v>0</v>
      </c>
      <c r="FB18" s="96">
        <v>26.65</v>
      </c>
      <c r="FC18" s="96">
        <f>SUM(FB18)</f>
        <v>26.65</v>
      </c>
      <c r="FD18" s="96">
        <v>0</v>
      </c>
      <c r="FE18" s="94">
        <f>SUM(FF18:FG18)</f>
        <v>22.194965833333331</v>
      </c>
      <c r="FF18" s="16">
        <f t="shared" ref="FF18:FF19" si="237">SUM(GA18/12)</f>
        <v>22.194965833333331</v>
      </c>
      <c r="FG18" s="16">
        <f t="shared" ref="FG18:FG19" si="238">SUM(GB18/12)</f>
        <v>0</v>
      </c>
      <c r="FH18" s="94">
        <f>SUM(FI18:FJ18)</f>
        <v>0</v>
      </c>
      <c r="FI18" s="89">
        <f>SUM('[19]ПОЛНАЯ СЕБЕСТОИМОСТЬ ВОДА 2019'!BW18)</f>
        <v>0</v>
      </c>
      <c r="FJ18" s="89">
        <f>SUM('[19]ПОЛНАЯ СЕБЕСТОИМОСТЬ ВОДА 2019'!BX18)</f>
        <v>0</v>
      </c>
      <c r="FK18" s="96">
        <v>27.6</v>
      </c>
      <c r="FL18" s="96">
        <f>SUM(FK18)</f>
        <v>27.6</v>
      </c>
      <c r="FM18" s="96">
        <v>0</v>
      </c>
      <c r="FN18" s="97">
        <f>SUM(FO18:FP18)</f>
        <v>66.584897499999997</v>
      </c>
      <c r="FO18" s="19">
        <f t="shared" ref="FO18:FP19" si="239">SUM(EN18+EW18+FF18)</f>
        <v>66.584897499999997</v>
      </c>
      <c r="FP18" s="19">
        <f t="shared" si="239"/>
        <v>0</v>
      </c>
      <c r="FQ18" s="97">
        <f>SUM(FR18:FS18)</f>
        <v>0</v>
      </c>
      <c r="FR18" s="19">
        <f t="shared" ref="FR18:FV19" si="240">SUM(EQ18+EZ18+FI18)</f>
        <v>0</v>
      </c>
      <c r="FS18" s="19">
        <f t="shared" si="240"/>
        <v>0</v>
      </c>
      <c r="FT18" s="98">
        <f t="shared" si="240"/>
        <v>81.47999999999999</v>
      </c>
      <c r="FU18" s="98">
        <f t="shared" si="240"/>
        <v>81.47999999999999</v>
      </c>
      <c r="FV18" s="98">
        <f t="shared" si="240"/>
        <v>0</v>
      </c>
      <c r="FW18" s="97">
        <f>SUM(FX18:FY18)</f>
        <v>-66.584897499999997</v>
      </c>
      <c r="FX18" s="99">
        <f t="shared" si="9"/>
        <v>-66.584897499999997</v>
      </c>
      <c r="FY18" s="99">
        <f t="shared" si="9"/>
        <v>0</v>
      </c>
      <c r="FZ18" s="97">
        <f>SUM(GA18:GB18)</f>
        <v>266.33958999999999</v>
      </c>
      <c r="GA18" s="97">
        <f>SUM([19]объемы!AX53)</f>
        <v>266.33958999999999</v>
      </c>
      <c r="GB18" s="97">
        <f>SUM([19]объемы!AY53)</f>
        <v>0</v>
      </c>
      <c r="GC18" s="97">
        <f>SUM(GD18:GE18)</f>
        <v>97.757000000000005</v>
      </c>
      <c r="GD18" s="98">
        <f t="shared" ref="GD18:GE19" si="241">SUM(EE18+FR18)</f>
        <v>97.757000000000005</v>
      </c>
      <c r="GE18" s="98">
        <f t="shared" si="241"/>
        <v>0</v>
      </c>
      <c r="GF18" s="98">
        <f>SUM(EG18+FT18)</f>
        <v>310.27999999999997</v>
      </c>
      <c r="GG18" s="98">
        <f t="shared" ref="GG18:GH19" si="242">SUM(EH18+FU18)</f>
        <v>310.27999999999997</v>
      </c>
      <c r="GH18" s="98">
        <f t="shared" si="242"/>
        <v>0</v>
      </c>
      <c r="GI18" s="97">
        <f>SUM(GJ18:GK18)</f>
        <v>-168.58258999999998</v>
      </c>
      <c r="GJ18" s="99">
        <f t="shared" si="12"/>
        <v>-168.58258999999998</v>
      </c>
      <c r="GK18" s="99">
        <f t="shared" si="12"/>
        <v>0</v>
      </c>
      <c r="GL18" s="83"/>
    </row>
    <row r="19" spans="1:194" ht="18.75" x14ac:dyDescent="0.3">
      <c r="A19" s="60" t="s">
        <v>100</v>
      </c>
      <c r="B19" s="94">
        <f>SUM(C19:D19)</f>
        <v>3.202666666666667</v>
      </c>
      <c r="C19" s="94">
        <f t="shared" si="129"/>
        <v>3.202666666666667</v>
      </c>
      <c r="D19" s="94">
        <f t="shared" si="129"/>
        <v>0</v>
      </c>
      <c r="E19" s="94">
        <f>SUM(F19:G19)</f>
        <v>0</v>
      </c>
      <c r="F19" s="95">
        <f>SUM('[19]ПОЛНАЯ СЕБЕСТОИМОСТЬ ВОДА 2019'!F19)</f>
        <v>0</v>
      </c>
      <c r="G19" s="95">
        <f>SUM('[19]ПОЛНАЯ СЕБЕСТОИМОСТЬ ВОДА 2019'!G19)</f>
        <v>0</v>
      </c>
      <c r="H19" s="96">
        <v>0</v>
      </c>
      <c r="I19" s="96">
        <v>0</v>
      </c>
      <c r="J19" s="96">
        <v>0</v>
      </c>
      <c r="K19" s="94">
        <f>SUM(L19:M19)</f>
        <v>3.202666666666667</v>
      </c>
      <c r="L19" s="94">
        <f>SUM(GA19/12)</f>
        <v>3.202666666666667</v>
      </c>
      <c r="M19" s="94">
        <f>SUM(GB19/12)</f>
        <v>0</v>
      </c>
      <c r="N19" s="94">
        <f>SUM(O19:P19)</f>
        <v>0</v>
      </c>
      <c r="O19" s="95">
        <f>SUM('[19]ПОЛНАЯ СЕБЕСТОИМОСТЬ ВОДА 2019'!I19)</f>
        <v>0</v>
      </c>
      <c r="P19" s="95">
        <f>SUM('[19]ПОЛНАЯ СЕБЕСТОИМОСТЬ ВОДА 2019'!J19)</f>
        <v>0</v>
      </c>
      <c r="Q19" s="96">
        <v>0</v>
      </c>
      <c r="R19" s="96">
        <v>0</v>
      </c>
      <c r="S19" s="96">
        <v>0</v>
      </c>
      <c r="T19" s="94">
        <f>SUM(U19:V19)</f>
        <v>3.202666666666667</v>
      </c>
      <c r="U19" s="94">
        <f>SUM(GA19/12)</f>
        <v>3.202666666666667</v>
      </c>
      <c r="V19" s="94">
        <f>SUM(GB19/12)</f>
        <v>0</v>
      </c>
      <c r="W19" s="94">
        <f>SUM(X19:Y19)</f>
        <v>0</v>
      </c>
      <c r="X19" s="95">
        <f>SUM('[19]ПОЛНАЯ СЕБЕСТОИМОСТЬ ВОДА 2019'!L19)</f>
        <v>0</v>
      </c>
      <c r="Y19" s="95">
        <f>SUM('[19]ПОЛНАЯ СЕБЕСТОИМОСТЬ ВОДА 2019'!M19)</f>
        <v>0</v>
      </c>
      <c r="Z19" s="96">
        <v>0</v>
      </c>
      <c r="AA19" s="96">
        <v>0</v>
      </c>
      <c r="AB19" s="96">
        <v>0</v>
      </c>
      <c r="AC19" s="97">
        <f>SUM(AD19:AE19)</f>
        <v>9.6080000000000005</v>
      </c>
      <c r="AD19" s="19">
        <f t="shared" si="215"/>
        <v>9.6080000000000005</v>
      </c>
      <c r="AE19" s="19">
        <f t="shared" si="215"/>
        <v>0</v>
      </c>
      <c r="AF19" s="97">
        <f>SUM(AG19:AH19)</f>
        <v>0</v>
      </c>
      <c r="AG19" s="19">
        <f t="shared" si="216"/>
        <v>0</v>
      </c>
      <c r="AH19" s="19">
        <f t="shared" si="216"/>
        <v>0</v>
      </c>
      <c r="AI19" s="98">
        <f t="shared" si="216"/>
        <v>0</v>
      </c>
      <c r="AJ19" s="98">
        <f t="shared" si="216"/>
        <v>0</v>
      </c>
      <c r="AK19" s="98">
        <f t="shared" si="216"/>
        <v>0</v>
      </c>
      <c r="AL19" s="97">
        <f>SUM(AM19:AN19)</f>
        <v>-9.6080000000000005</v>
      </c>
      <c r="AM19" s="19">
        <f t="shared" si="217"/>
        <v>-9.6080000000000005</v>
      </c>
      <c r="AN19" s="19">
        <f t="shared" si="217"/>
        <v>0</v>
      </c>
      <c r="AO19" s="94">
        <f>SUM(AP19:AQ19)</f>
        <v>3.202666666666667</v>
      </c>
      <c r="AP19" s="94">
        <f>SUM(GA19/12)</f>
        <v>3.202666666666667</v>
      </c>
      <c r="AQ19" s="94">
        <f>SUM(GB19/12)</f>
        <v>0</v>
      </c>
      <c r="AR19" s="94">
        <f>SUM(AS19:AT19)</f>
        <v>0</v>
      </c>
      <c r="AS19" s="89">
        <f>SUM('[19]ПОЛНАЯ СЕБЕСТОИМОСТЬ ВОДА 2019'!U19)</f>
        <v>0</v>
      </c>
      <c r="AT19" s="89">
        <f>SUM('[19]ПОЛНАЯ СЕБЕСТОИМОСТЬ ВОДА 2019'!V19)</f>
        <v>0</v>
      </c>
      <c r="AU19" s="96">
        <v>0</v>
      </c>
      <c r="AV19" s="96">
        <v>0</v>
      </c>
      <c r="AW19" s="96">
        <v>0</v>
      </c>
      <c r="AX19" s="94">
        <f>SUM(AY19:AZ19)</f>
        <v>3.202666666666667</v>
      </c>
      <c r="AY19" s="94">
        <f>SUM(GA19/12)</f>
        <v>3.202666666666667</v>
      </c>
      <c r="AZ19" s="94">
        <f>SUM(GB19/12)</f>
        <v>0</v>
      </c>
      <c r="BA19" s="94">
        <f>SUM(BB19:BC19)</f>
        <v>0</v>
      </c>
      <c r="BB19" s="89">
        <f>SUM('[19]ПОЛНАЯ СЕБЕСТОИМОСТЬ ВОДА 2019'!X19)</f>
        <v>0</v>
      </c>
      <c r="BC19" s="89">
        <f>SUM('[19]ПОЛНАЯ СЕБЕСТОИМОСТЬ ВОДА 2019'!Y19)</f>
        <v>0</v>
      </c>
      <c r="BD19" s="96">
        <v>0</v>
      </c>
      <c r="BE19" s="96">
        <v>0</v>
      </c>
      <c r="BF19" s="96">
        <v>0</v>
      </c>
      <c r="BG19" s="94">
        <f>SUM(BH19:BI19)</f>
        <v>3.202666666666667</v>
      </c>
      <c r="BH19" s="94">
        <f>SUM(GA19/12)</f>
        <v>3.202666666666667</v>
      </c>
      <c r="BI19" s="94">
        <f>SUM(GB19/12)</f>
        <v>0</v>
      </c>
      <c r="BJ19" s="94">
        <f>SUM(BK19:BL19)</f>
        <v>0</v>
      </c>
      <c r="BK19" s="89">
        <f>SUM('[19]ПОЛНАЯ СЕБЕСТОИМОСТЬ ВОДА 2019'!AA19)</f>
        <v>0</v>
      </c>
      <c r="BL19" s="89">
        <f>SUM('[19]ПОЛНАЯ СЕБЕСТОИМОСТЬ ВОДА 2019'!AB19)</f>
        <v>0</v>
      </c>
      <c r="BM19" s="96">
        <v>0</v>
      </c>
      <c r="BN19" s="96">
        <v>0</v>
      </c>
      <c r="BO19" s="96">
        <v>0</v>
      </c>
      <c r="BP19" s="97">
        <f>SUM(BQ19:BR19)</f>
        <v>9.6080000000000005</v>
      </c>
      <c r="BQ19" s="19">
        <f t="shared" si="218"/>
        <v>9.6080000000000005</v>
      </c>
      <c r="BR19" s="19">
        <f t="shared" si="218"/>
        <v>0</v>
      </c>
      <c r="BS19" s="97">
        <f>SUM(BT19:BU19)</f>
        <v>0</v>
      </c>
      <c r="BT19" s="19">
        <f t="shared" si="219"/>
        <v>0</v>
      </c>
      <c r="BU19" s="19">
        <f t="shared" si="219"/>
        <v>0</v>
      </c>
      <c r="BV19" s="98">
        <f t="shared" si="219"/>
        <v>0</v>
      </c>
      <c r="BW19" s="19">
        <f t="shared" si="219"/>
        <v>0</v>
      </c>
      <c r="BX19" s="19">
        <f t="shared" si="219"/>
        <v>0</v>
      </c>
      <c r="BY19" s="97">
        <f>SUM(BZ19:CA19)</f>
        <v>-9.6080000000000005</v>
      </c>
      <c r="BZ19" s="19">
        <f t="shared" si="220"/>
        <v>-9.6080000000000005</v>
      </c>
      <c r="CA19" s="19">
        <f t="shared" si="220"/>
        <v>0</v>
      </c>
      <c r="CB19" s="97">
        <f>SUM(CC19:CD19)</f>
        <v>19.216000000000001</v>
      </c>
      <c r="CC19" s="19">
        <f t="shared" si="221"/>
        <v>19.216000000000001</v>
      </c>
      <c r="CD19" s="19">
        <f t="shared" si="221"/>
        <v>0</v>
      </c>
      <c r="CE19" s="97">
        <f>SUM(CF19:CG19)</f>
        <v>0</v>
      </c>
      <c r="CF19" s="19">
        <f t="shared" si="222"/>
        <v>0</v>
      </c>
      <c r="CG19" s="19">
        <f t="shared" si="222"/>
        <v>0</v>
      </c>
      <c r="CH19" s="98">
        <f>SUM(AI19+BV19)</f>
        <v>0</v>
      </c>
      <c r="CI19" s="98">
        <f t="shared" si="223"/>
        <v>0</v>
      </c>
      <c r="CJ19" s="98">
        <f t="shared" si="223"/>
        <v>0</v>
      </c>
      <c r="CK19" s="97">
        <f>SUM(CL19:CM19)</f>
        <v>-19.216000000000001</v>
      </c>
      <c r="CL19" s="99">
        <f t="shared" si="3"/>
        <v>-19.216000000000001</v>
      </c>
      <c r="CM19" s="99">
        <f t="shared" si="3"/>
        <v>0</v>
      </c>
      <c r="CN19" s="94">
        <f>SUM(CO19:CP19)</f>
        <v>3.202666666666667</v>
      </c>
      <c r="CO19" s="16">
        <f t="shared" si="224"/>
        <v>3.202666666666667</v>
      </c>
      <c r="CP19" s="16">
        <f t="shared" si="225"/>
        <v>0</v>
      </c>
      <c r="CQ19" s="94">
        <f>SUM(CR19:CS19)</f>
        <v>0</v>
      </c>
      <c r="CR19" s="89">
        <f>SUM('[19]ПОЛНАЯ СЕБЕСТОИМОСТЬ ВОДА 2019'!AS19)</f>
        <v>0</v>
      </c>
      <c r="CS19" s="89">
        <f>SUM('[19]ПОЛНАЯ СЕБЕСТОИМОСТЬ ВОДА 2019'!AT19)</f>
        <v>0</v>
      </c>
      <c r="CT19" s="96">
        <v>0</v>
      </c>
      <c r="CU19" s="96">
        <v>0</v>
      </c>
      <c r="CV19" s="96">
        <v>0</v>
      </c>
      <c r="CW19" s="94">
        <f>SUM(CX19:CY19)</f>
        <v>3.202666666666667</v>
      </c>
      <c r="CX19" s="16">
        <f t="shared" si="226"/>
        <v>3.202666666666667</v>
      </c>
      <c r="CY19" s="16">
        <f t="shared" si="227"/>
        <v>0</v>
      </c>
      <c r="CZ19" s="94">
        <f>SUM(DA19:DB19)</f>
        <v>0</v>
      </c>
      <c r="DA19" s="89">
        <f>SUM('[19]ПОЛНАЯ СЕБЕСТОИМОСТЬ ВОДА 2019'!AV19)</f>
        <v>0</v>
      </c>
      <c r="DB19" s="89">
        <f>SUM('[19]ПОЛНАЯ СЕБЕСТОИМОСТЬ ВОДА 2019'!AW19)</f>
        <v>0</v>
      </c>
      <c r="DC19" s="96">
        <v>0</v>
      </c>
      <c r="DD19" s="96">
        <v>0</v>
      </c>
      <c r="DE19" s="96">
        <v>0</v>
      </c>
      <c r="DF19" s="94">
        <f>SUM(DG19:DH19)</f>
        <v>3.202666666666667</v>
      </c>
      <c r="DG19" s="16">
        <f t="shared" si="164"/>
        <v>3.202666666666667</v>
      </c>
      <c r="DH19" s="16">
        <f t="shared" si="228"/>
        <v>0</v>
      </c>
      <c r="DI19" s="94">
        <f>SUM(DJ19:DK19)</f>
        <v>0</v>
      </c>
      <c r="DJ19" s="89">
        <f>SUM('[19]ПОЛНАЯ СЕБЕСТОИМОСТЬ ВОДА 2019'!AY19)</f>
        <v>0</v>
      </c>
      <c r="DK19" s="89">
        <f>SUM('[19]ПОЛНАЯ СЕБЕСТОИМОСТЬ ВОДА 2019'!AZ19)</f>
        <v>0</v>
      </c>
      <c r="DL19" s="96">
        <v>0</v>
      </c>
      <c r="DM19" s="96">
        <v>0</v>
      </c>
      <c r="DN19" s="96">
        <v>0</v>
      </c>
      <c r="DO19" s="97">
        <f>SUM(DP19:DQ19)</f>
        <v>9.6080000000000005</v>
      </c>
      <c r="DP19" s="19">
        <f t="shared" si="229"/>
        <v>9.6080000000000005</v>
      </c>
      <c r="DQ19" s="19">
        <f t="shared" si="229"/>
        <v>0</v>
      </c>
      <c r="DR19" s="97">
        <f>SUM(DS19:DT19)</f>
        <v>0</v>
      </c>
      <c r="DS19" s="19">
        <f t="shared" si="230"/>
        <v>0</v>
      </c>
      <c r="DT19" s="19">
        <f t="shared" si="230"/>
        <v>0</v>
      </c>
      <c r="DU19" s="98">
        <f t="shared" si="230"/>
        <v>0</v>
      </c>
      <c r="DV19" s="19">
        <f t="shared" si="230"/>
        <v>0</v>
      </c>
      <c r="DW19" s="19">
        <f t="shared" si="230"/>
        <v>0</v>
      </c>
      <c r="DX19" s="97">
        <f>SUM(DY19:DZ19)</f>
        <v>-9.6080000000000005</v>
      </c>
      <c r="DY19" s="99">
        <f t="shared" si="5"/>
        <v>-9.6080000000000005</v>
      </c>
      <c r="DZ19" s="99">
        <f t="shared" si="5"/>
        <v>0</v>
      </c>
      <c r="EA19" s="97">
        <f>SUM(EB19:EC19)</f>
        <v>28.824000000000002</v>
      </c>
      <c r="EB19" s="19">
        <f t="shared" si="231"/>
        <v>28.824000000000002</v>
      </c>
      <c r="EC19" s="19">
        <f t="shared" si="231"/>
        <v>0</v>
      </c>
      <c r="ED19" s="97">
        <f>SUM(EE19:EF19)</f>
        <v>0</v>
      </c>
      <c r="EE19" s="19">
        <f t="shared" si="232"/>
        <v>0</v>
      </c>
      <c r="EF19" s="19">
        <f t="shared" si="232"/>
        <v>0</v>
      </c>
      <c r="EG19" s="19">
        <f t="shared" si="232"/>
        <v>0</v>
      </c>
      <c r="EH19" s="19">
        <f t="shared" si="232"/>
        <v>0</v>
      </c>
      <c r="EI19" s="19">
        <f t="shared" si="232"/>
        <v>0</v>
      </c>
      <c r="EJ19" s="97">
        <f>SUM(EK19:EL19)</f>
        <v>-28.824000000000002</v>
      </c>
      <c r="EK19" s="99">
        <f t="shared" si="7"/>
        <v>-28.824000000000002</v>
      </c>
      <c r="EL19" s="99">
        <f t="shared" si="7"/>
        <v>0</v>
      </c>
      <c r="EM19" s="94">
        <f>SUM(EN19:EO19)</f>
        <v>3.202666666666667</v>
      </c>
      <c r="EN19" s="16">
        <f t="shared" si="233"/>
        <v>3.202666666666667</v>
      </c>
      <c r="EO19" s="16">
        <f t="shared" si="234"/>
        <v>0</v>
      </c>
      <c r="EP19" s="94">
        <f>SUM(EQ19:ER19)</f>
        <v>0</v>
      </c>
      <c r="EQ19" s="89">
        <f>SUM('[19]ПОЛНАЯ СЕБЕСТОИМОСТЬ ВОДА 2019'!BQ19)</f>
        <v>0</v>
      </c>
      <c r="ER19" s="89">
        <f>SUM('[19]ПОЛНАЯ СЕБЕСТОИМОСТЬ ВОДА 2019'!BR19)</f>
        <v>0</v>
      </c>
      <c r="ES19" s="96">
        <v>0</v>
      </c>
      <c r="ET19" s="96">
        <v>0</v>
      </c>
      <c r="EU19" s="96">
        <v>0</v>
      </c>
      <c r="EV19" s="94">
        <f>SUM(EW19:EX19)</f>
        <v>3.202666666666667</v>
      </c>
      <c r="EW19" s="16">
        <f t="shared" si="235"/>
        <v>3.202666666666667</v>
      </c>
      <c r="EX19" s="16">
        <f t="shared" si="236"/>
        <v>0</v>
      </c>
      <c r="EY19" s="94">
        <f>SUM(EZ19:FA19)</f>
        <v>0</v>
      </c>
      <c r="EZ19" s="89">
        <f>SUM('[19]ПОЛНАЯ СЕБЕСТОИМОСТЬ ВОДА 2019'!BT19)</f>
        <v>0</v>
      </c>
      <c r="FA19" s="89">
        <f>SUM('[19]ПОЛНАЯ СЕБЕСТОИМОСТЬ ВОДА 2019'!BU19)</f>
        <v>0</v>
      </c>
      <c r="FB19" s="96">
        <v>0</v>
      </c>
      <c r="FC19" s="96">
        <v>0</v>
      </c>
      <c r="FD19" s="96">
        <v>0</v>
      </c>
      <c r="FE19" s="94">
        <f>SUM(FF19:FG19)</f>
        <v>3.202666666666667</v>
      </c>
      <c r="FF19" s="16">
        <f t="shared" si="237"/>
        <v>3.202666666666667</v>
      </c>
      <c r="FG19" s="16">
        <f t="shared" si="238"/>
        <v>0</v>
      </c>
      <c r="FH19" s="94">
        <f>SUM(FI19:FJ19)</f>
        <v>0</v>
      </c>
      <c r="FI19" s="89">
        <f>SUM('[19]ПОЛНАЯ СЕБЕСТОИМОСТЬ ВОДА 2019'!BW19)</f>
        <v>0</v>
      </c>
      <c r="FJ19" s="89">
        <f>SUM('[19]ПОЛНАЯ СЕБЕСТОИМОСТЬ ВОДА 2019'!BX19)</f>
        <v>0</v>
      </c>
      <c r="FK19" s="96">
        <v>0</v>
      </c>
      <c r="FL19" s="96">
        <v>0</v>
      </c>
      <c r="FM19" s="96">
        <v>0</v>
      </c>
      <c r="FN19" s="97">
        <f>SUM(FO19:FP19)</f>
        <v>9.6080000000000005</v>
      </c>
      <c r="FO19" s="19">
        <f t="shared" si="239"/>
        <v>9.6080000000000005</v>
      </c>
      <c r="FP19" s="19">
        <f t="shared" si="239"/>
        <v>0</v>
      </c>
      <c r="FQ19" s="97">
        <f>SUM(FR19:FS19)</f>
        <v>0</v>
      </c>
      <c r="FR19" s="19">
        <f t="shared" si="240"/>
        <v>0</v>
      </c>
      <c r="FS19" s="19">
        <f t="shared" si="240"/>
        <v>0</v>
      </c>
      <c r="FT19" s="98">
        <f t="shared" si="240"/>
        <v>0</v>
      </c>
      <c r="FU19" s="98">
        <f t="shared" si="240"/>
        <v>0</v>
      </c>
      <c r="FV19" s="98">
        <f t="shared" si="240"/>
        <v>0</v>
      </c>
      <c r="FW19" s="97">
        <f>SUM(FX19:FY19)</f>
        <v>-9.6080000000000005</v>
      </c>
      <c r="FX19" s="99">
        <f t="shared" si="9"/>
        <v>-9.6080000000000005</v>
      </c>
      <c r="FY19" s="99">
        <f t="shared" si="9"/>
        <v>0</v>
      </c>
      <c r="FZ19" s="97">
        <f>SUM(GA19:GB19)</f>
        <v>38.432000000000002</v>
      </c>
      <c r="GA19" s="97">
        <f>SUM([19]объемы!AX54)</f>
        <v>38.432000000000002</v>
      </c>
      <c r="GB19" s="97">
        <f>SUM([19]объемы!AY54)</f>
        <v>0</v>
      </c>
      <c r="GC19" s="97">
        <f>SUM(GD19:GE19)</f>
        <v>0</v>
      </c>
      <c r="GD19" s="98">
        <f t="shared" si="241"/>
        <v>0</v>
      </c>
      <c r="GE19" s="98">
        <f t="shared" si="241"/>
        <v>0</v>
      </c>
      <c r="GF19" s="100">
        <f>SUM(EG19+FT19)</f>
        <v>0</v>
      </c>
      <c r="GG19" s="100">
        <f t="shared" si="242"/>
        <v>0</v>
      </c>
      <c r="GH19" s="100">
        <f t="shared" si="242"/>
        <v>0</v>
      </c>
      <c r="GI19" s="97">
        <f>SUM(GJ19:GK19)</f>
        <v>-38.432000000000002</v>
      </c>
      <c r="GJ19" s="99">
        <f t="shared" si="12"/>
        <v>-38.432000000000002</v>
      </c>
      <c r="GK19" s="99">
        <f t="shared" si="12"/>
        <v>0</v>
      </c>
      <c r="GL19" s="83"/>
    </row>
    <row r="20" spans="1:194" ht="18.75" x14ac:dyDescent="0.3">
      <c r="A20" s="41" t="s">
        <v>35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6"/>
      <c r="GL20" s="83"/>
    </row>
    <row r="21" spans="1:194" ht="20.25" customHeight="1" x14ac:dyDescent="0.2">
      <c r="A21" s="189" t="s">
        <v>3</v>
      </c>
      <c r="B21" s="185" t="s">
        <v>4</v>
      </c>
      <c r="C21" s="186"/>
      <c r="D21" s="186"/>
      <c r="E21" s="187"/>
      <c r="F21" s="187"/>
      <c r="G21" s="187"/>
      <c r="H21" s="187"/>
      <c r="I21" s="184"/>
      <c r="J21" s="188"/>
      <c r="K21" s="185" t="s">
        <v>5</v>
      </c>
      <c r="L21" s="186"/>
      <c r="M21" s="186"/>
      <c r="N21" s="187"/>
      <c r="O21" s="187"/>
      <c r="P21" s="187"/>
      <c r="Q21" s="187"/>
      <c r="R21" s="184"/>
      <c r="S21" s="188"/>
      <c r="T21" s="185" t="s">
        <v>6</v>
      </c>
      <c r="U21" s="186"/>
      <c r="V21" s="186"/>
      <c r="W21" s="187"/>
      <c r="X21" s="187"/>
      <c r="Y21" s="187"/>
      <c r="Z21" s="187"/>
      <c r="AA21" s="190"/>
      <c r="AB21" s="191"/>
      <c r="AC21" s="181" t="s">
        <v>7</v>
      </c>
      <c r="AD21" s="182"/>
      <c r="AE21" s="182"/>
      <c r="AF21" s="183"/>
      <c r="AG21" s="183"/>
      <c r="AH21" s="183"/>
      <c r="AI21" s="183"/>
      <c r="AJ21" s="183"/>
      <c r="AK21" s="183"/>
      <c r="AL21" s="183"/>
      <c r="AM21" s="183"/>
      <c r="AN21" s="183"/>
      <c r="AO21" s="185" t="s">
        <v>8</v>
      </c>
      <c r="AP21" s="186"/>
      <c r="AQ21" s="186"/>
      <c r="AR21" s="187"/>
      <c r="AS21" s="187"/>
      <c r="AT21" s="187"/>
      <c r="AU21" s="187"/>
      <c r="AV21" s="190"/>
      <c r="AW21" s="191"/>
      <c r="AX21" s="185" t="s">
        <v>9</v>
      </c>
      <c r="AY21" s="186"/>
      <c r="AZ21" s="186"/>
      <c r="BA21" s="187"/>
      <c r="BB21" s="187"/>
      <c r="BC21" s="187"/>
      <c r="BD21" s="187"/>
      <c r="BE21" s="184"/>
      <c r="BF21" s="188"/>
      <c r="BG21" s="185" t="s">
        <v>10</v>
      </c>
      <c r="BH21" s="186"/>
      <c r="BI21" s="186"/>
      <c r="BJ21" s="187"/>
      <c r="BK21" s="187"/>
      <c r="BL21" s="187"/>
      <c r="BM21" s="187"/>
      <c r="BN21" s="184"/>
      <c r="BO21" s="188"/>
      <c r="BP21" s="181" t="s">
        <v>11</v>
      </c>
      <c r="BQ21" s="182"/>
      <c r="BR21" s="182"/>
      <c r="BS21" s="183"/>
      <c r="BT21" s="183"/>
      <c r="BU21" s="183"/>
      <c r="BV21" s="183"/>
      <c r="BW21" s="183"/>
      <c r="BX21" s="183"/>
      <c r="BY21" s="184"/>
      <c r="BZ21" s="184"/>
      <c r="CA21" s="184"/>
      <c r="CB21" s="181" t="s">
        <v>12</v>
      </c>
      <c r="CC21" s="182"/>
      <c r="CD21" s="182"/>
      <c r="CE21" s="183"/>
      <c r="CF21" s="183"/>
      <c r="CG21" s="183"/>
      <c r="CH21" s="183"/>
      <c r="CI21" s="183"/>
      <c r="CJ21" s="183"/>
      <c r="CK21" s="184"/>
      <c r="CL21" s="184"/>
      <c r="CM21" s="184"/>
      <c r="CN21" s="185" t="s">
        <v>13</v>
      </c>
      <c r="CO21" s="186"/>
      <c r="CP21" s="186"/>
      <c r="CQ21" s="187"/>
      <c r="CR21" s="187"/>
      <c r="CS21" s="187"/>
      <c r="CT21" s="187"/>
      <c r="CU21" s="184"/>
      <c r="CV21" s="188"/>
      <c r="CW21" s="185" t="s">
        <v>14</v>
      </c>
      <c r="CX21" s="186"/>
      <c r="CY21" s="186"/>
      <c r="CZ21" s="187"/>
      <c r="DA21" s="187"/>
      <c r="DB21" s="187"/>
      <c r="DC21" s="187"/>
      <c r="DD21" s="184"/>
      <c r="DE21" s="188"/>
      <c r="DF21" s="185" t="s">
        <v>15</v>
      </c>
      <c r="DG21" s="186"/>
      <c r="DH21" s="186"/>
      <c r="DI21" s="187"/>
      <c r="DJ21" s="187"/>
      <c r="DK21" s="187"/>
      <c r="DL21" s="187"/>
      <c r="DM21" s="184"/>
      <c r="DN21" s="188"/>
      <c r="DO21" s="181" t="s">
        <v>16</v>
      </c>
      <c r="DP21" s="182"/>
      <c r="DQ21" s="182"/>
      <c r="DR21" s="183"/>
      <c r="DS21" s="183"/>
      <c r="DT21" s="183"/>
      <c r="DU21" s="183"/>
      <c r="DV21" s="183"/>
      <c r="DW21" s="183"/>
      <c r="DX21" s="184"/>
      <c r="DY21" s="184"/>
      <c r="DZ21" s="184"/>
      <c r="EA21" s="181" t="s">
        <v>17</v>
      </c>
      <c r="EB21" s="182"/>
      <c r="EC21" s="182"/>
      <c r="ED21" s="183"/>
      <c r="EE21" s="183"/>
      <c r="EF21" s="183"/>
      <c r="EG21" s="183"/>
      <c r="EH21" s="183"/>
      <c r="EI21" s="183"/>
      <c r="EJ21" s="184"/>
      <c r="EK21" s="184"/>
      <c r="EL21" s="184"/>
      <c r="EM21" s="185" t="s">
        <v>18</v>
      </c>
      <c r="EN21" s="186"/>
      <c r="EO21" s="186"/>
      <c r="EP21" s="187"/>
      <c r="EQ21" s="187"/>
      <c r="ER21" s="187"/>
      <c r="ES21" s="187"/>
      <c r="ET21" s="184"/>
      <c r="EU21" s="188"/>
      <c r="EV21" s="185" t="s">
        <v>19</v>
      </c>
      <c r="EW21" s="186"/>
      <c r="EX21" s="186"/>
      <c r="EY21" s="187"/>
      <c r="EZ21" s="187"/>
      <c r="FA21" s="187"/>
      <c r="FB21" s="187"/>
      <c r="FC21" s="184"/>
      <c r="FD21" s="188"/>
      <c r="FE21" s="185" t="s">
        <v>20</v>
      </c>
      <c r="FF21" s="186"/>
      <c r="FG21" s="186"/>
      <c r="FH21" s="187"/>
      <c r="FI21" s="187"/>
      <c r="FJ21" s="187"/>
      <c r="FK21" s="187"/>
      <c r="FL21" s="184"/>
      <c r="FM21" s="188"/>
      <c r="FN21" s="181" t="s">
        <v>21</v>
      </c>
      <c r="FO21" s="182"/>
      <c r="FP21" s="182"/>
      <c r="FQ21" s="183"/>
      <c r="FR21" s="183"/>
      <c r="FS21" s="183"/>
      <c r="FT21" s="183"/>
      <c r="FU21" s="183"/>
      <c r="FV21" s="183"/>
      <c r="FW21" s="184"/>
      <c r="FX21" s="184"/>
      <c r="FY21" s="184"/>
      <c r="FZ21" s="181" t="s">
        <v>22</v>
      </c>
      <c r="GA21" s="182"/>
      <c r="GB21" s="182"/>
      <c r="GC21" s="183"/>
      <c r="GD21" s="183"/>
      <c r="GE21" s="183"/>
      <c r="GF21" s="183"/>
      <c r="GG21" s="183"/>
      <c r="GH21" s="183"/>
      <c r="GI21" s="184"/>
      <c r="GJ21" s="184"/>
      <c r="GK21" s="188"/>
      <c r="GL21" s="83"/>
    </row>
    <row r="22" spans="1:194" ht="20.25" customHeight="1" x14ac:dyDescent="0.2">
      <c r="A22" s="189"/>
      <c r="B22" s="175" t="s">
        <v>23</v>
      </c>
      <c r="C22" s="176"/>
      <c r="D22" s="177"/>
      <c r="E22" s="175" t="s">
        <v>24</v>
      </c>
      <c r="F22" s="176"/>
      <c r="G22" s="177"/>
      <c r="H22" s="175" t="s">
        <v>25</v>
      </c>
      <c r="I22" s="176"/>
      <c r="J22" s="177"/>
      <c r="K22" s="175" t="s">
        <v>23</v>
      </c>
      <c r="L22" s="176"/>
      <c r="M22" s="177"/>
      <c r="N22" s="175" t="s">
        <v>24</v>
      </c>
      <c r="O22" s="176"/>
      <c r="P22" s="177"/>
      <c r="Q22" s="175" t="s">
        <v>25</v>
      </c>
      <c r="R22" s="176"/>
      <c r="S22" s="177"/>
      <c r="T22" s="175" t="s">
        <v>23</v>
      </c>
      <c r="U22" s="176"/>
      <c r="V22" s="177"/>
      <c r="W22" s="175" t="s">
        <v>24</v>
      </c>
      <c r="X22" s="176"/>
      <c r="Y22" s="177"/>
      <c r="Z22" s="175" t="s">
        <v>25</v>
      </c>
      <c r="AA22" s="176"/>
      <c r="AB22" s="177"/>
      <c r="AC22" s="169" t="s">
        <v>23</v>
      </c>
      <c r="AD22" s="170"/>
      <c r="AE22" s="171"/>
      <c r="AF22" s="172" t="s">
        <v>24</v>
      </c>
      <c r="AG22" s="173"/>
      <c r="AH22" s="174"/>
      <c r="AI22" s="172" t="s">
        <v>25</v>
      </c>
      <c r="AJ22" s="173"/>
      <c r="AK22" s="174"/>
      <c r="AL22" s="169" t="s">
        <v>26</v>
      </c>
      <c r="AM22" s="170"/>
      <c r="AN22" s="171"/>
      <c r="AO22" s="175" t="s">
        <v>23</v>
      </c>
      <c r="AP22" s="176"/>
      <c r="AQ22" s="177"/>
      <c r="AR22" s="175" t="s">
        <v>24</v>
      </c>
      <c r="AS22" s="176"/>
      <c r="AT22" s="177"/>
      <c r="AU22" s="175" t="s">
        <v>25</v>
      </c>
      <c r="AV22" s="176"/>
      <c r="AW22" s="177"/>
      <c r="AX22" s="175" t="s">
        <v>23</v>
      </c>
      <c r="AY22" s="176"/>
      <c r="AZ22" s="177"/>
      <c r="BA22" s="175" t="s">
        <v>24</v>
      </c>
      <c r="BB22" s="176"/>
      <c r="BC22" s="177"/>
      <c r="BD22" s="175" t="s">
        <v>25</v>
      </c>
      <c r="BE22" s="176"/>
      <c r="BF22" s="177"/>
      <c r="BG22" s="175" t="s">
        <v>23</v>
      </c>
      <c r="BH22" s="176"/>
      <c r="BI22" s="177"/>
      <c r="BJ22" s="175" t="s">
        <v>24</v>
      </c>
      <c r="BK22" s="176"/>
      <c r="BL22" s="177"/>
      <c r="BM22" s="175" t="s">
        <v>25</v>
      </c>
      <c r="BN22" s="176"/>
      <c r="BO22" s="177"/>
      <c r="BP22" s="169" t="s">
        <v>23</v>
      </c>
      <c r="BQ22" s="170"/>
      <c r="BR22" s="171"/>
      <c r="BS22" s="172" t="s">
        <v>24</v>
      </c>
      <c r="BT22" s="173"/>
      <c r="BU22" s="174"/>
      <c r="BV22" s="172" t="s">
        <v>25</v>
      </c>
      <c r="BW22" s="173"/>
      <c r="BX22" s="174"/>
      <c r="BY22" s="169" t="s">
        <v>26</v>
      </c>
      <c r="BZ22" s="170"/>
      <c r="CA22" s="171"/>
      <c r="CB22" s="169" t="s">
        <v>23</v>
      </c>
      <c r="CC22" s="170"/>
      <c r="CD22" s="171"/>
      <c r="CE22" s="172" t="s">
        <v>24</v>
      </c>
      <c r="CF22" s="173"/>
      <c r="CG22" s="174"/>
      <c r="CH22" s="172" t="s">
        <v>25</v>
      </c>
      <c r="CI22" s="173"/>
      <c r="CJ22" s="174"/>
      <c r="CK22" s="169" t="s">
        <v>26</v>
      </c>
      <c r="CL22" s="170"/>
      <c r="CM22" s="171"/>
      <c r="CN22" s="175" t="s">
        <v>23</v>
      </c>
      <c r="CO22" s="176"/>
      <c r="CP22" s="177"/>
      <c r="CQ22" s="175" t="s">
        <v>24</v>
      </c>
      <c r="CR22" s="176"/>
      <c r="CS22" s="177"/>
      <c r="CT22" s="175" t="s">
        <v>25</v>
      </c>
      <c r="CU22" s="176"/>
      <c r="CV22" s="177"/>
      <c r="CW22" s="175" t="s">
        <v>23</v>
      </c>
      <c r="CX22" s="176"/>
      <c r="CY22" s="177"/>
      <c r="CZ22" s="175" t="s">
        <v>24</v>
      </c>
      <c r="DA22" s="176"/>
      <c r="DB22" s="177"/>
      <c r="DC22" s="175" t="s">
        <v>25</v>
      </c>
      <c r="DD22" s="176"/>
      <c r="DE22" s="177"/>
      <c r="DF22" s="175" t="s">
        <v>23</v>
      </c>
      <c r="DG22" s="176"/>
      <c r="DH22" s="177"/>
      <c r="DI22" s="175" t="s">
        <v>24</v>
      </c>
      <c r="DJ22" s="176"/>
      <c r="DK22" s="177"/>
      <c r="DL22" s="175" t="s">
        <v>25</v>
      </c>
      <c r="DM22" s="176"/>
      <c r="DN22" s="177"/>
      <c r="DO22" s="169" t="s">
        <v>23</v>
      </c>
      <c r="DP22" s="170"/>
      <c r="DQ22" s="171"/>
      <c r="DR22" s="172" t="s">
        <v>24</v>
      </c>
      <c r="DS22" s="173"/>
      <c r="DT22" s="174"/>
      <c r="DU22" s="172" t="s">
        <v>25</v>
      </c>
      <c r="DV22" s="173"/>
      <c r="DW22" s="174"/>
      <c r="DX22" s="169" t="s">
        <v>26</v>
      </c>
      <c r="DY22" s="170"/>
      <c r="DZ22" s="171"/>
      <c r="EA22" s="169" t="s">
        <v>23</v>
      </c>
      <c r="EB22" s="170"/>
      <c r="EC22" s="171"/>
      <c r="ED22" s="172" t="s">
        <v>24</v>
      </c>
      <c r="EE22" s="173"/>
      <c r="EF22" s="174"/>
      <c r="EG22" s="172" t="s">
        <v>25</v>
      </c>
      <c r="EH22" s="173"/>
      <c r="EI22" s="174"/>
      <c r="EJ22" s="169" t="s">
        <v>26</v>
      </c>
      <c r="EK22" s="170"/>
      <c r="EL22" s="171"/>
      <c r="EM22" s="175" t="s">
        <v>23</v>
      </c>
      <c r="EN22" s="176"/>
      <c r="EO22" s="177"/>
      <c r="EP22" s="175" t="s">
        <v>24</v>
      </c>
      <c r="EQ22" s="176"/>
      <c r="ER22" s="177"/>
      <c r="ES22" s="175" t="s">
        <v>25</v>
      </c>
      <c r="ET22" s="176"/>
      <c r="EU22" s="177"/>
      <c r="EV22" s="175" t="s">
        <v>23</v>
      </c>
      <c r="EW22" s="176"/>
      <c r="EX22" s="177"/>
      <c r="EY22" s="175" t="s">
        <v>24</v>
      </c>
      <c r="EZ22" s="176"/>
      <c r="FA22" s="177"/>
      <c r="FB22" s="175" t="s">
        <v>25</v>
      </c>
      <c r="FC22" s="176"/>
      <c r="FD22" s="177"/>
      <c r="FE22" s="175" t="s">
        <v>23</v>
      </c>
      <c r="FF22" s="176"/>
      <c r="FG22" s="177"/>
      <c r="FH22" s="175" t="s">
        <v>24</v>
      </c>
      <c r="FI22" s="176"/>
      <c r="FJ22" s="177"/>
      <c r="FK22" s="175" t="s">
        <v>25</v>
      </c>
      <c r="FL22" s="176"/>
      <c r="FM22" s="177"/>
      <c r="FN22" s="169" t="s">
        <v>23</v>
      </c>
      <c r="FO22" s="170"/>
      <c r="FP22" s="171"/>
      <c r="FQ22" s="172" t="s">
        <v>24</v>
      </c>
      <c r="FR22" s="173"/>
      <c r="FS22" s="174"/>
      <c r="FT22" s="172" t="s">
        <v>25</v>
      </c>
      <c r="FU22" s="173"/>
      <c r="FV22" s="174"/>
      <c r="FW22" s="169" t="s">
        <v>26</v>
      </c>
      <c r="FX22" s="170"/>
      <c r="FY22" s="171"/>
      <c r="FZ22" s="169" t="s">
        <v>23</v>
      </c>
      <c r="GA22" s="170"/>
      <c r="GB22" s="171"/>
      <c r="GC22" s="172" t="s">
        <v>24</v>
      </c>
      <c r="GD22" s="173"/>
      <c r="GE22" s="174"/>
      <c r="GF22" s="172" t="s">
        <v>25</v>
      </c>
      <c r="GG22" s="173"/>
      <c r="GH22" s="174"/>
      <c r="GI22" s="169" t="s">
        <v>26</v>
      </c>
      <c r="GJ22" s="170"/>
      <c r="GK22" s="171"/>
      <c r="GL22" s="83"/>
    </row>
    <row r="23" spans="1:194" ht="25.5" customHeight="1" x14ac:dyDescent="0.2">
      <c r="A23" s="189"/>
      <c r="B23" s="4" t="s">
        <v>27</v>
      </c>
      <c r="C23" s="4" t="s">
        <v>87</v>
      </c>
      <c r="D23" s="4" t="s">
        <v>88</v>
      </c>
      <c r="E23" s="4" t="s">
        <v>27</v>
      </c>
      <c r="F23" s="4" t="s">
        <v>87</v>
      </c>
      <c r="G23" s="4" t="s">
        <v>88</v>
      </c>
      <c r="H23" s="4" t="s">
        <v>27</v>
      </c>
      <c r="I23" s="4" t="s">
        <v>87</v>
      </c>
      <c r="J23" s="4" t="s">
        <v>88</v>
      </c>
      <c r="K23" s="4" t="s">
        <v>27</v>
      </c>
      <c r="L23" s="4" t="s">
        <v>87</v>
      </c>
      <c r="M23" s="4" t="s">
        <v>88</v>
      </c>
      <c r="N23" s="4" t="s">
        <v>27</v>
      </c>
      <c r="O23" s="4" t="s">
        <v>87</v>
      </c>
      <c r="P23" s="4" t="s">
        <v>88</v>
      </c>
      <c r="Q23" s="4" t="s">
        <v>27</v>
      </c>
      <c r="R23" s="4" t="s">
        <v>87</v>
      </c>
      <c r="S23" s="4" t="s">
        <v>88</v>
      </c>
      <c r="T23" s="4" t="s">
        <v>27</v>
      </c>
      <c r="U23" s="4" t="s">
        <v>87</v>
      </c>
      <c r="V23" s="4" t="s">
        <v>88</v>
      </c>
      <c r="W23" s="4" t="s">
        <v>27</v>
      </c>
      <c r="X23" s="4" t="s">
        <v>87</v>
      </c>
      <c r="Y23" s="4" t="s">
        <v>88</v>
      </c>
      <c r="Z23" s="4" t="s">
        <v>27</v>
      </c>
      <c r="AA23" s="4" t="s">
        <v>87</v>
      </c>
      <c r="AB23" s="4" t="s">
        <v>88</v>
      </c>
      <c r="AC23" s="5" t="s">
        <v>27</v>
      </c>
      <c r="AD23" s="5" t="s">
        <v>87</v>
      </c>
      <c r="AE23" s="5" t="s">
        <v>88</v>
      </c>
      <c r="AF23" s="5" t="s">
        <v>27</v>
      </c>
      <c r="AG23" s="5" t="s">
        <v>87</v>
      </c>
      <c r="AH23" s="5" t="s">
        <v>88</v>
      </c>
      <c r="AI23" s="5" t="s">
        <v>27</v>
      </c>
      <c r="AJ23" s="5" t="s">
        <v>87</v>
      </c>
      <c r="AK23" s="5" t="s">
        <v>88</v>
      </c>
      <c r="AL23" s="5" t="s">
        <v>27</v>
      </c>
      <c r="AM23" s="5" t="s">
        <v>87</v>
      </c>
      <c r="AN23" s="5" t="s">
        <v>88</v>
      </c>
      <c r="AO23" s="4" t="s">
        <v>27</v>
      </c>
      <c r="AP23" s="4" t="s">
        <v>87</v>
      </c>
      <c r="AQ23" s="4" t="s">
        <v>88</v>
      </c>
      <c r="AR23" s="4" t="s">
        <v>27</v>
      </c>
      <c r="AS23" s="4" t="s">
        <v>87</v>
      </c>
      <c r="AT23" s="4" t="s">
        <v>88</v>
      </c>
      <c r="AU23" s="4" t="s">
        <v>27</v>
      </c>
      <c r="AV23" s="4" t="s">
        <v>87</v>
      </c>
      <c r="AW23" s="4" t="s">
        <v>88</v>
      </c>
      <c r="AX23" s="4" t="s">
        <v>27</v>
      </c>
      <c r="AY23" s="4" t="s">
        <v>87</v>
      </c>
      <c r="AZ23" s="4" t="s">
        <v>88</v>
      </c>
      <c r="BA23" s="4" t="s">
        <v>27</v>
      </c>
      <c r="BB23" s="4" t="s">
        <v>87</v>
      </c>
      <c r="BC23" s="4" t="s">
        <v>88</v>
      </c>
      <c r="BD23" s="4" t="s">
        <v>27</v>
      </c>
      <c r="BE23" s="4" t="s">
        <v>87</v>
      </c>
      <c r="BF23" s="4" t="s">
        <v>88</v>
      </c>
      <c r="BG23" s="4" t="s">
        <v>27</v>
      </c>
      <c r="BH23" s="4" t="s">
        <v>87</v>
      </c>
      <c r="BI23" s="4" t="s">
        <v>88</v>
      </c>
      <c r="BJ23" s="4" t="s">
        <v>27</v>
      </c>
      <c r="BK23" s="4" t="s">
        <v>87</v>
      </c>
      <c r="BL23" s="4" t="s">
        <v>88</v>
      </c>
      <c r="BM23" s="4" t="s">
        <v>27</v>
      </c>
      <c r="BN23" s="4" t="s">
        <v>87</v>
      </c>
      <c r="BO23" s="4" t="s">
        <v>88</v>
      </c>
      <c r="BP23" s="5" t="s">
        <v>27</v>
      </c>
      <c r="BQ23" s="5" t="s">
        <v>87</v>
      </c>
      <c r="BR23" s="5" t="s">
        <v>88</v>
      </c>
      <c r="BS23" s="5" t="s">
        <v>27</v>
      </c>
      <c r="BT23" s="5" t="s">
        <v>87</v>
      </c>
      <c r="BU23" s="5" t="s">
        <v>88</v>
      </c>
      <c r="BV23" s="5" t="s">
        <v>27</v>
      </c>
      <c r="BW23" s="5" t="s">
        <v>87</v>
      </c>
      <c r="BX23" s="5" t="s">
        <v>88</v>
      </c>
      <c r="BY23" s="5" t="s">
        <v>27</v>
      </c>
      <c r="BZ23" s="5" t="s">
        <v>87</v>
      </c>
      <c r="CA23" s="5" t="s">
        <v>88</v>
      </c>
      <c r="CB23" s="5" t="s">
        <v>27</v>
      </c>
      <c r="CC23" s="5" t="s">
        <v>87</v>
      </c>
      <c r="CD23" s="5" t="s">
        <v>88</v>
      </c>
      <c r="CE23" s="5" t="s">
        <v>27</v>
      </c>
      <c r="CF23" s="5" t="s">
        <v>87</v>
      </c>
      <c r="CG23" s="5" t="s">
        <v>88</v>
      </c>
      <c r="CH23" s="5" t="s">
        <v>27</v>
      </c>
      <c r="CI23" s="5" t="s">
        <v>87</v>
      </c>
      <c r="CJ23" s="5" t="s">
        <v>88</v>
      </c>
      <c r="CK23" s="5" t="s">
        <v>27</v>
      </c>
      <c r="CL23" s="5" t="s">
        <v>87</v>
      </c>
      <c r="CM23" s="5" t="s">
        <v>88</v>
      </c>
      <c r="CN23" s="4" t="s">
        <v>27</v>
      </c>
      <c r="CO23" s="4" t="s">
        <v>87</v>
      </c>
      <c r="CP23" s="4" t="s">
        <v>88</v>
      </c>
      <c r="CQ23" s="4" t="s">
        <v>27</v>
      </c>
      <c r="CR23" s="4" t="s">
        <v>87</v>
      </c>
      <c r="CS23" s="4" t="s">
        <v>88</v>
      </c>
      <c r="CT23" s="4" t="s">
        <v>27</v>
      </c>
      <c r="CU23" s="4" t="s">
        <v>87</v>
      </c>
      <c r="CV23" s="4" t="s">
        <v>88</v>
      </c>
      <c r="CW23" s="4" t="s">
        <v>27</v>
      </c>
      <c r="CX23" s="4" t="s">
        <v>87</v>
      </c>
      <c r="CY23" s="4" t="s">
        <v>88</v>
      </c>
      <c r="CZ23" s="4" t="s">
        <v>27</v>
      </c>
      <c r="DA23" s="4" t="s">
        <v>87</v>
      </c>
      <c r="DB23" s="4" t="s">
        <v>88</v>
      </c>
      <c r="DC23" s="4" t="s">
        <v>27</v>
      </c>
      <c r="DD23" s="4" t="s">
        <v>87</v>
      </c>
      <c r="DE23" s="4" t="s">
        <v>88</v>
      </c>
      <c r="DF23" s="4" t="s">
        <v>27</v>
      </c>
      <c r="DG23" s="4" t="s">
        <v>87</v>
      </c>
      <c r="DH23" s="4" t="s">
        <v>88</v>
      </c>
      <c r="DI23" s="4" t="s">
        <v>27</v>
      </c>
      <c r="DJ23" s="4" t="s">
        <v>87</v>
      </c>
      <c r="DK23" s="4" t="s">
        <v>88</v>
      </c>
      <c r="DL23" s="4" t="s">
        <v>27</v>
      </c>
      <c r="DM23" s="4" t="s">
        <v>87</v>
      </c>
      <c r="DN23" s="4" t="s">
        <v>88</v>
      </c>
      <c r="DO23" s="5" t="s">
        <v>27</v>
      </c>
      <c r="DP23" s="5" t="s">
        <v>87</v>
      </c>
      <c r="DQ23" s="5" t="s">
        <v>88</v>
      </c>
      <c r="DR23" s="5" t="s">
        <v>27</v>
      </c>
      <c r="DS23" s="5" t="s">
        <v>87</v>
      </c>
      <c r="DT23" s="5" t="s">
        <v>88</v>
      </c>
      <c r="DU23" s="5" t="s">
        <v>27</v>
      </c>
      <c r="DV23" s="5" t="s">
        <v>87</v>
      </c>
      <c r="DW23" s="5" t="s">
        <v>88</v>
      </c>
      <c r="DX23" s="5" t="s">
        <v>27</v>
      </c>
      <c r="DY23" s="5" t="s">
        <v>87</v>
      </c>
      <c r="DZ23" s="5" t="s">
        <v>88</v>
      </c>
      <c r="EA23" s="5" t="s">
        <v>27</v>
      </c>
      <c r="EB23" s="5" t="s">
        <v>87</v>
      </c>
      <c r="EC23" s="5" t="s">
        <v>88</v>
      </c>
      <c r="ED23" s="5" t="s">
        <v>27</v>
      </c>
      <c r="EE23" s="5" t="s">
        <v>87</v>
      </c>
      <c r="EF23" s="5" t="s">
        <v>88</v>
      </c>
      <c r="EG23" s="5" t="s">
        <v>27</v>
      </c>
      <c r="EH23" s="5" t="s">
        <v>87</v>
      </c>
      <c r="EI23" s="5" t="s">
        <v>88</v>
      </c>
      <c r="EJ23" s="5" t="s">
        <v>27</v>
      </c>
      <c r="EK23" s="5" t="s">
        <v>87</v>
      </c>
      <c r="EL23" s="5" t="s">
        <v>88</v>
      </c>
      <c r="EM23" s="4" t="s">
        <v>27</v>
      </c>
      <c r="EN23" s="4" t="s">
        <v>87</v>
      </c>
      <c r="EO23" s="4" t="s">
        <v>88</v>
      </c>
      <c r="EP23" s="4" t="s">
        <v>27</v>
      </c>
      <c r="EQ23" s="4" t="s">
        <v>87</v>
      </c>
      <c r="ER23" s="4" t="s">
        <v>88</v>
      </c>
      <c r="ES23" s="4" t="s">
        <v>27</v>
      </c>
      <c r="ET23" s="4" t="s">
        <v>87</v>
      </c>
      <c r="EU23" s="4" t="s">
        <v>88</v>
      </c>
      <c r="EV23" s="4" t="s">
        <v>27</v>
      </c>
      <c r="EW23" s="4" t="s">
        <v>87</v>
      </c>
      <c r="EX23" s="4" t="s">
        <v>88</v>
      </c>
      <c r="EY23" s="4" t="s">
        <v>27</v>
      </c>
      <c r="EZ23" s="4" t="s">
        <v>87</v>
      </c>
      <c r="FA23" s="4" t="s">
        <v>88</v>
      </c>
      <c r="FB23" s="4" t="s">
        <v>27</v>
      </c>
      <c r="FC23" s="4" t="s">
        <v>87</v>
      </c>
      <c r="FD23" s="4" t="s">
        <v>88</v>
      </c>
      <c r="FE23" s="4" t="s">
        <v>27</v>
      </c>
      <c r="FF23" s="4" t="s">
        <v>87</v>
      </c>
      <c r="FG23" s="4" t="s">
        <v>88</v>
      </c>
      <c r="FH23" s="4" t="s">
        <v>27</v>
      </c>
      <c r="FI23" s="4" t="s">
        <v>87</v>
      </c>
      <c r="FJ23" s="4" t="s">
        <v>88</v>
      </c>
      <c r="FK23" s="4" t="s">
        <v>27</v>
      </c>
      <c r="FL23" s="4" t="s">
        <v>87</v>
      </c>
      <c r="FM23" s="4" t="s">
        <v>88</v>
      </c>
      <c r="FN23" s="5" t="s">
        <v>27</v>
      </c>
      <c r="FO23" s="5" t="s">
        <v>87</v>
      </c>
      <c r="FP23" s="5" t="s">
        <v>88</v>
      </c>
      <c r="FQ23" s="5" t="s">
        <v>27</v>
      </c>
      <c r="FR23" s="5" t="s">
        <v>87</v>
      </c>
      <c r="FS23" s="5" t="s">
        <v>88</v>
      </c>
      <c r="FT23" s="5" t="s">
        <v>27</v>
      </c>
      <c r="FU23" s="5" t="s">
        <v>87</v>
      </c>
      <c r="FV23" s="5" t="s">
        <v>88</v>
      </c>
      <c r="FW23" s="5" t="s">
        <v>27</v>
      </c>
      <c r="FX23" s="5" t="s">
        <v>87</v>
      </c>
      <c r="FY23" s="5" t="s">
        <v>88</v>
      </c>
      <c r="FZ23" s="5" t="s">
        <v>27</v>
      </c>
      <c r="GA23" s="5" t="s">
        <v>87</v>
      </c>
      <c r="GB23" s="5" t="s">
        <v>88</v>
      </c>
      <c r="GC23" s="5" t="s">
        <v>27</v>
      </c>
      <c r="GD23" s="5" t="s">
        <v>87</v>
      </c>
      <c r="GE23" s="5" t="s">
        <v>88</v>
      </c>
      <c r="GF23" s="5" t="s">
        <v>27</v>
      </c>
      <c r="GG23" s="5" t="s">
        <v>87</v>
      </c>
      <c r="GH23" s="5" t="s">
        <v>88</v>
      </c>
      <c r="GI23" s="5" t="s">
        <v>27</v>
      </c>
      <c r="GJ23" s="5" t="s">
        <v>87</v>
      </c>
      <c r="GK23" s="5" t="s">
        <v>88</v>
      </c>
      <c r="GL23" s="83"/>
    </row>
    <row r="24" spans="1:194" ht="18.75" x14ac:dyDescent="0.3">
      <c r="A24" s="45" t="s">
        <v>36</v>
      </c>
      <c r="B24" s="101">
        <f t="shared" ref="B24:B31" si="243">SUM(C24:D24)</f>
        <v>6212.2125530064031</v>
      </c>
      <c r="C24" s="102">
        <f>SUM(C15*C33)</f>
        <v>6212.2125530064031</v>
      </c>
      <c r="D24" s="102"/>
      <c r="E24" s="101">
        <f t="shared" ref="E24:E31" si="244">SUM(F24:G24)</f>
        <v>6529.32</v>
      </c>
      <c r="F24" s="103">
        <v>6529.32</v>
      </c>
      <c r="G24" s="103"/>
      <c r="H24" s="104">
        <f>SUM(I24:J24)</f>
        <v>6190.3</v>
      </c>
      <c r="I24" s="104">
        <v>6190.3</v>
      </c>
      <c r="J24" s="104"/>
      <c r="K24" s="101">
        <f t="shared" ref="K24:K31" si="245">SUM(L24:M24)</f>
        <v>6212.2125530064031</v>
      </c>
      <c r="L24" s="102">
        <f>SUM(L15*L33)</f>
        <v>6212.2125530064031</v>
      </c>
      <c r="M24" s="102"/>
      <c r="N24" s="101">
        <f t="shared" ref="N24:N31" si="246">SUM(O24:P24)</f>
        <v>6028.38</v>
      </c>
      <c r="O24" s="103">
        <v>6028.38</v>
      </c>
      <c r="P24" s="103"/>
      <c r="Q24" s="104">
        <f>SUM(R24:S24)</f>
        <v>6016.06</v>
      </c>
      <c r="R24" s="104">
        <v>6016.06</v>
      </c>
      <c r="S24" s="104"/>
      <c r="T24" s="101">
        <f t="shared" ref="T24:T31" si="247">SUM(U24:V24)</f>
        <v>6212.2125530064031</v>
      </c>
      <c r="U24" s="102">
        <f>SUM(U15*U33)</f>
        <v>6212.2125530064031</v>
      </c>
      <c r="V24" s="102"/>
      <c r="W24" s="101">
        <f t="shared" ref="W24:W31" si="248">SUM(X24:Y24)</f>
        <v>5802.42</v>
      </c>
      <c r="X24" s="103">
        <v>5802.42</v>
      </c>
      <c r="Y24" s="103"/>
      <c r="Z24" s="104">
        <f>SUM(AA24:AB24)</f>
        <v>5701.6</v>
      </c>
      <c r="AA24" s="104">
        <v>5701.6</v>
      </c>
      <c r="AB24" s="104"/>
      <c r="AC24" s="70">
        <f t="shared" ref="AC24:AK31" si="249">SUM(B24+K24+T24)</f>
        <v>18636.637659019209</v>
      </c>
      <c r="AD24" s="70">
        <f t="shared" si="249"/>
        <v>18636.637659019209</v>
      </c>
      <c r="AE24" s="70">
        <f t="shared" si="249"/>
        <v>0</v>
      </c>
      <c r="AF24" s="70">
        <f t="shared" si="249"/>
        <v>18360.120000000003</v>
      </c>
      <c r="AG24" s="70">
        <f t="shared" si="249"/>
        <v>18360.120000000003</v>
      </c>
      <c r="AH24" s="70">
        <f t="shared" si="249"/>
        <v>0</v>
      </c>
      <c r="AI24" s="70">
        <f t="shared" si="249"/>
        <v>17907.96</v>
      </c>
      <c r="AJ24" s="70">
        <f t="shared" si="249"/>
        <v>17907.96</v>
      </c>
      <c r="AK24" s="70">
        <f t="shared" si="249"/>
        <v>0</v>
      </c>
      <c r="AL24" s="69">
        <f t="shared" ref="AL24:AN36" si="250">SUM(AF24-AC24)</f>
        <v>-276.51765901920589</v>
      </c>
      <c r="AM24" s="69">
        <f t="shared" si="250"/>
        <v>-276.51765901920589</v>
      </c>
      <c r="AN24" s="69">
        <f t="shared" si="250"/>
        <v>0</v>
      </c>
      <c r="AO24" s="101">
        <f t="shared" ref="AO24:AO31" si="251">SUM(AP24:AQ24)</f>
        <v>6212.2125530064031</v>
      </c>
      <c r="AP24" s="102">
        <f>SUM(AP15*AP33)</f>
        <v>6212.2125530064031</v>
      </c>
      <c r="AQ24" s="102"/>
      <c r="AR24" s="101">
        <f t="shared" ref="AR24:AR31" si="252">SUM(AS24:AT24)</f>
        <v>5941.93</v>
      </c>
      <c r="AS24" s="103">
        <v>5941.93</v>
      </c>
      <c r="AT24" s="103"/>
      <c r="AU24" s="104">
        <f>SUM(AV24:AW24)</f>
        <v>6076.44</v>
      </c>
      <c r="AV24" s="104">
        <v>6076.44</v>
      </c>
      <c r="AW24" s="104"/>
      <c r="AX24" s="101">
        <f t="shared" ref="AX24:AX31" si="253">SUM(AY24:AZ24)</f>
        <v>6212.2125530064031</v>
      </c>
      <c r="AY24" s="102">
        <f>SUM(AY15*AY33)</f>
        <v>6212.2125530064031</v>
      </c>
      <c r="AZ24" s="102"/>
      <c r="BA24" s="101">
        <f t="shared" ref="BA24:BA31" si="254">SUM(BB24:BC24)</f>
        <v>0</v>
      </c>
      <c r="BB24" s="103"/>
      <c r="BC24" s="103"/>
      <c r="BD24" s="104">
        <f>SUM(BE24:BF24)</f>
        <v>5819.48</v>
      </c>
      <c r="BE24" s="104">
        <v>5819.48</v>
      </c>
      <c r="BF24" s="104"/>
      <c r="BG24" s="101">
        <f t="shared" ref="BG24:BG31" si="255">SUM(BH24:BI24)</f>
        <v>6212.2125530064031</v>
      </c>
      <c r="BH24" s="102">
        <f>SUM(BH15*BH33)</f>
        <v>6212.2125530064031</v>
      </c>
      <c r="BI24" s="102"/>
      <c r="BJ24" s="101">
        <f t="shared" ref="BJ24:BJ31" si="256">SUM(BK24:BL24)</f>
        <v>0</v>
      </c>
      <c r="BK24" s="103"/>
      <c r="BL24" s="103"/>
      <c r="BM24" s="104">
        <f>SUM(BN24:BO24)</f>
        <v>6306.23</v>
      </c>
      <c r="BN24" s="104">
        <v>6306.23</v>
      </c>
      <c r="BO24" s="104"/>
      <c r="BP24" s="70">
        <f t="shared" ref="BP24:BX31" si="257">SUM(AO24+AX24+BG24)</f>
        <v>18636.637659019209</v>
      </c>
      <c r="BQ24" s="70">
        <f t="shared" si="257"/>
        <v>18636.637659019209</v>
      </c>
      <c r="BR24" s="70">
        <f t="shared" si="257"/>
        <v>0</v>
      </c>
      <c r="BS24" s="70">
        <f t="shared" si="257"/>
        <v>5941.93</v>
      </c>
      <c r="BT24" s="70">
        <f t="shared" si="257"/>
        <v>5941.93</v>
      </c>
      <c r="BU24" s="70">
        <f t="shared" si="257"/>
        <v>0</v>
      </c>
      <c r="BV24" s="70">
        <f t="shared" si="257"/>
        <v>18202.149999999998</v>
      </c>
      <c r="BW24" s="70">
        <f t="shared" si="257"/>
        <v>18202.149999999998</v>
      </c>
      <c r="BX24" s="70">
        <f t="shared" si="257"/>
        <v>0</v>
      </c>
      <c r="BY24" s="69">
        <f t="shared" ref="BY24:CA36" si="258">SUM(BS24-BP24)</f>
        <v>-12694.707659019208</v>
      </c>
      <c r="BZ24" s="69">
        <f t="shared" si="258"/>
        <v>-12694.707659019208</v>
      </c>
      <c r="CA24" s="69">
        <f t="shared" si="258"/>
        <v>0</v>
      </c>
      <c r="CB24" s="70">
        <f t="shared" ref="CB24:CJ31" si="259">SUM(AC24+BP24)</f>
        <v>37273.275318038417</v>
      </c>
      <c r="CC24" s="70">
        <f t="shared" si="259"/>
        <v>37273.275318038417</v>
      </c>
      <c r="CD24" s="70">
        <f t="shared" si="259"/>
        <v>0</v>
      </c>
      <c r="CE24" s="70">
        <f t="shared" si="259"/>
        <v>24302.050000000003</v>
      </c>
      <c r="CF24" s="70">
        <f t="shared" si="259"/>
        <v>24302.050000000003</v>
      </c>
      <c r="CG24" s="70">
        <f t="shared" si="259"/>
        <v>0</v>
      </c>
      <c r="CH24" s="70">
        <f t="shared" si="259"/>
        <v>36110.11</v>
      </c>
      <c r="CI24" s="70">
        <f t="shared" si="259"/>
        <v>36110.11</v>
      </c>
      <c r="CJ24" s="70">
        <f t="shared" si="259"/>
        <v>0</v>
      </c>
      <c r="CK24" s="69">
        <f t="shared" ref="CK24:CM36" si="260">SUM(CE24-CB24)</f>
        <v>-12971.225318038414</v>
      </c>
      <c r="CL24" s="69">
        <f t="shared" si="260"/>
        <v>-12971.225318038414</v>
      </c>
      <c r="CM24" s="69">
        <f t="shared" si="260"/>
        <v>0</v>
      </c>
      <c r="CN24" s="101">
        <f t="shared" ref="CN24:CN31" si="261">SUM(CO24:CP24)</f>
        <v>6355.0934417255503</v>
      </c>
      <c r="CO24" s="102">
        <f>SUM(CO15*CO33)</f>
        <v>6355.0934417255503</v>
      </c>
      <c r="CP24" s="102"/>
      <c r="CQ24" s="101">
        <f t="shared" ref="CQ24:CQ31" si="262">SUM(CR24:CS24)</f>
        <v>0</v>
      </c>
      <c r="CR24" s="103"/>
      <c r="CS24" s="103"/>
      <c r="CT24" s="104">
        <f>SUM(CU24:CV24)</f>
        <v>5795.55</v>
      </c>
      <c r="CU24" s="104">
        <v>5795.55</v>
      </c>
      <c r="CV24" s="104"/>
      <c r="CW24" s="101">
        <f t="shared" ref="CW24:CW31" si="263">SUM(CX24:CY24)</f>
        <v>6355.0934417255503</v>
      </c>
      <c r="CX24" s="102">
        <f>SUM(CX15*CX33)</f>
        <v>6355.0934417255503</v>
      </c>
      <c r="CY24" s="102"/>
      <c r="CZ24" s="101">
        <f t="shared" ref="CZ24:CZ31" si="264">SUM(DA24:DB24)</f>
        <v>0</v>
      </c>
      <c r="DA24" s="103"/>
      <c r="DB24" s="103"/>
      <c r="DC24" s="104">
        <f>SUM(DD24:DE24)</f>
        <v>6368.85</v>
      </c>
      <c r="DD24" s="104">
        <v>6368.85</v>
      </c>
      <c r="DE24" s="104"/>
      <c r="DF24" s="101">
        <f t="shared" ref="DF24:DF31" si="265">SUM(DG24:DH24)</f>
        <v>6355.0934417255503</v>
      </c>
      <c r="DG24" s="102">
        <f>SUM(DG15*DG33)</f>
        <v>6355.0934417255503</v>
      </c>
      <c r="DH24" s="102"/>
      <c r="DI24" s="101">
        <f t="shared" ref="DI24:DI31" si="266">SUM(DJ24:DK24)</f>
        <v>0</v>
      </c>
      <c r="DJ24" s="103"/>
      <c r="DK24" s="103"/>
      <c r="DL24" s="104">
        <f>SUM(DM24:DN24)</f>
        <v>5967.04</v>
      </c>
      <c r="DM24" s="104">
        <v>5967.04</v>
      </c>
      <c r="DN24" s="104"/>
      <c r="DO24" s="70">
        <f t="shared" ref="DO24:DW31" si="267">SUM(CN24+CW24+DF24)</f>
        <v>19065.280325176653</v>
      </c>
      <c r="DP24" s="70">
        <f t="shared" si="267"/>
        <v>19065.280325176653</v>
      </c>
      <c r="DQ24" s="70">
        <f t="shared" si="267"/>
        <v>0</v>
      </c>
      <c r="DR24" s="70">
        <f t="shared" si="267"/>
        <v>0</v>
      </c>
      <c r="DS24" s="70">
        <f t="shared" si="267"/>
        <v>0</v>
      </c>
      <c r="DT24" s="70">
        <f t="shared" si="267"/>
        <v>0</v>
      </c>
      <c r="DU24" s="70">
        <f t="shared" si="267"/>
        <v>18131.440000000002</v>
      </c>
      <c r="DV24" s="70">
        <f t="shared" si="267"/>
        <v>18131.440000000002</v>
      </c>
      <c r="DW24" s="70">
        <f t="shared" si="267"/>
        <v>0</v>
      </c>
      <c r="DX24" s="69">
        <f t="shared" ref="DX24:DZ36" si="268">SUM(DR24-DO24)</f>
        <v>-19065.280325176653</v>
      </c>
      <c r="DY24" s="69">
        <f t="shared" si="268"/>
        <v>-19065.280325176653</v>
      </c>
      <c r="DZ24" s="69">
        <f t="shared" si="268"/>
        <v>0</v>
      </c>
      <c r="EA24" s="70">
        <f t="shared" ref="EA24:EI31" si="269">SUM(CB24+DO24)</f>
        <v>56338.55564321507</v>
      </c>
      <c r="EB24" s="70">
        <f t="shared" si="269"/>
        <v>56338.55564321507</v>
      </c>
      <c r="EC24" s="70">
        <f t="shared" si="269"/>
        <v>0</v>
      </c>
      <c r="ED24" s="70">
        <f t="shared" si="269"/>
        <v>24302.050000000003</v>
      </c>
      <c r="EE24" s="70">
        <f t="shared" si="269"/>
        <v>24302.050000000003</v>
      </c>
      <c r="EF24" s="70">
        <f t="shared" si="269"/>
        <v>0</v>
      </c>
      <c r="EG24" s="70">
        <f t="shared" si="269"/>
        <v>54241.55</v>
      </c>
      <c r="EH24" s="70">
        <f t="shared" si="269"/>
        <v>54241.55</v>
      </c>
      <c r="EI24" s="70">
        <f t="shared" si="269"/>
        <v>0</v>
      </c>
      <c r="EJ24" s="69">
        <f t="shared" ref="EJ24:EL36" si="270">SUM(ED24-EA24)</f>
        <v>-32036.505643215067</v>
      </c>
      <c r="EK24" s="69">
        <f t="shared" si="270"/>
        <v>-32036.505643215067</v>
      </c>
      <c r="EL24" s="69">
        <f t="shared" si="270"/>
        <v>0</v>
      </c>
      <c r="EM24" s="101">
        <f t="shared" ref="EM24:EM31" si="271">SUM(EN24:EO24)</f>
        <v>6355.0934417255503</v>
      </c>
      <c r="EN24" s="102">
        <f>SUM(EN15*EN33)</f>
        <v>6355.0934417255503</v>
      </c>
      <c r="EO24" s="102"/>
      <c r="EP24" s="101">
        <f t="shared" ref="EP24:EP31" si="272">SUM(EQ24:ER24)</f>
        <v>0</v>
      </c>
      <c r="EQ24" s="103"/>
      <c r="ER24" s="103"/>
      <c r="ES24" s="104">
        <f>SUM(ET24:EU24)</f>
        <v>6074.15</v>
      </c>
      <c r="ET24" s="104">
        <v>6074.15</v>
      </c>
      <c r="EU24" s="104"/>
      <c r="EV24" s="101">
        <f t="shared" ref="EV24:EV31" si="273">SUM(EW24:EX24)</f>
        <v>6355.0934417255503</v>
      </c>
      <c r="EW24" s="102">
        <f>SUM(EW15*EW33)</f>
        <v>6355.0934417255503</v>
      </c>
      <c r="EX24" s="102"/>
      <c r="EY24" s="101">
        <f t="shared" ref="EY24:EY31" si="274">SUM(EZ24:FA24)</f>
        <v>0</v>
      </c>
      <c r="EZ24" s="103"/>
      <c r="FA24" s="103"/>
      <c r="FB24" s="104">
        <f>SUM(FC24:FD24)</f>
        <v>5881.31</v>
      </c>
      <c r="FC24" s="104">
        <v>5881.31</v>
      </c>
      <c r="FD24" s="104"/>
      <c r="FE24" s="101">
        <f t="shared" ref="FE24:FE31" si="275">SUM(FF24:FG24)</f>
        <v>6355.0934417255503</v>
      </c>
      <c r="FF24" s="102">
        <f>SUM(FF15*FF33)</f>
        <v>6355.0934417255503</v>
      </c>
      <c r="FG24" s="102"/>
      <c r="FH24" s="101">
        <f t="shared" ref="FH24:FH30" si="276">SUM(FI24:FJ24)</f>
        <v>0</v>
      </c>
      <c r="FI24" s="103"/>
      <c r="FJ24" s="103"/>
      <c r="FK24" s="104">
        <f>SUM(FL24:FM24)</f>
        <v>5573.05</v>
      </c>
      <c r="FL24" s="104">
        <v>5573.05</v>
      </c>
      <c r="FM24" s="104"/>
      <c r="FN24" s="70">
        <f t="shared" ref="FN24:FV31" si="277">SUM(EM24+EV24+FE24)</f>
        <v>19065.280325176653</v>
      </c>
      <c r="FO24" s="70">
        <f t="shared" si="277"/>
        <v>19065.280325176653</v>
      </c>
      <c r="FP24" s="70">
        <f t="shared" si="277"/>
        <v>0</v>
      </c>
      <c r="FQ24" s="70">
        <f t="shared" si="277"/>
        <v>0</v>
      </c>
      <c r="FR24" s="70">
        <f t="shared" si="277"/>
        <v>0</v>
      </c>
      <c r="FS24" s="70">
        <f t="shared" si="277"/>
        <v>0</v>
      </c>
      <c r="FT24" s="70">
        <f t="shared" si="277"/>
        <v>17528.509999999998</v>
      </c>
      <c r="FU24" s="70">
        <f t="shared" si="277"/>
        <v>17528.509999999998</v>
      </c>
      <c r="FV24" s="70">
        <f t="shared" si="277"/>
        <v>0</v>
      </c>
      <c r="FW24" s="69">
        <f t="shared" ref="FW24:FY36" si="278">SUM(FQ24-FN24)</f>
        <v>-19065.280325176653</v>
      </c>
      <c r="FX24" s="69">
        <f t="shared" si="278"/>
        <v>-19065.280325176653</v>
      </c>
      <c r="FY24" s="69">
        <f t="shared" si="278"/>
        <v>0</v>
      </c>
      <c r="FZ24" s="70">
        <f t="shared" ref="FZ24:GA31" si="279">SUM(EA24+FN24)</f>
        <v>75403.835968391722</v>
      </c>
      <c r="GA24" s="70">
        <f>SUM(EB24+FO24)</f>
        <v>75403.835968391722</v>
      </c>
      <c r="GB24" s="70">
        <f t="shared" ref="GB24:GH31" si="280">SUM(EC24+FP24)</f>
        <v>0</v>
      </c>
      <c r="GC24" s="70">
        <f t="shared" si="280"/>
        <v>24302.050000000003</v>
      </c>
      <c r="GD24" s="70">
        <f t="shared" si="280"/>
        <v>24302.050000000003</v>
      </c>
      <c r="GE24" s="70">
        <f t="shared" si="280"/>
        <v>0</v>
      </c>
      <c r="GF24" s="70">
        <f t="shared" si="280"/>
        <v>71770.06</v>
      </c>
      <c r="GG24" s="70">
        <f t="shared" si="280"/>
        <v>71770.06</v>
      </c>
      <c r="GH24" s="70">
        <f t="shared" si="280"/>
        <v>0</v>
      </c>
      <c r="GI24" s="69">
        <f t="shared" ref="GI24:GK36" si="281">SUM(GC24-FZ24)</f>
        <v>-51101.78596839172</v>
      </c>
      <c r="GJ24" s="69">
        <f t="shared" si="281"/>
        <v>-51101.78596839172</v>
      </c>
      <c r="GK24" s="69">
        <f t="shared" si="281"/>
        <v>0</v>
      </c>
      <c r="GL24" s="83"/>
    </row>
    <row r="25" spans="1:194" ht="18.75" x14ac:dyDescent="0.3">
      <c r="A25" s="45" t="s">
        <v>37</v>
      </c>
      <c r="B25" s="101">
        <f t="shared" si="243"/>
        <v>1344.0821573969995</v>
      </c>
      <c r="C25" s="102">
        <f>SUM(C15*C34)</f>
        <v>1344.0821573969995</v>
      </c>
      <c r="D25" s="102"/>
      <c r="E25" s="101">
        <f t="shared" si="244"/>
        <v>1411.46</v>
      </c>
      <c r="F25" s="103">
        <v>1411.46</v>
      </c>
      <c r="G25" s="103"/>
      <c r="H25" s="104">
        <f t="shared" ref="H25:H30" si="282">SUM(I25:J25)</f>
        <v>1511.36</v>
      </c>
      <c r="I25" s="104">
        <v>1511.36</v>
      </c>
      <c r="J25" s="104"/>
      <c r="K25" s="101">
        <f t="shared" si="245"/>
        <v>1344.0821573969995</v>
      </c>
      <c r="L25" s="102">
        <f>SUM(L15*L34)</f>
        <v>1344.0821573969995</v>
      </c>
      <c r="M25" s="102"/>
      <c r="N25" s="101">
        <f t="shared" si="246"/>
        <v>1303.1600000000001</v>
      </c>
      <c r="O25" s="103">
        <v>1303.1600000000001</v>
      </c>
      <c r="P25" s="103"/>
      <c r="Q25" s="104">
        <f t="shared" ref="Q25:Q27" si="283">SUM(R25:S25)</f>
        <v>1468.81</v>
      </c>
      <c r="R25" s="104">
        <v>1468.81</v>
      </c>
      <c r="S25" s="104"/>
      <c r="T25" s="101">
        <f t="shared" si="247"/>
        <v>1344.0821573969995</v>
      </c>
      <c r="U25" s="102">
        <f>SUM(U15*U34)</f>
        <v>1344.0821573969995</v>
      </c>
      <c r="V25" s="102"/>
      <c r="W25" s="101">
        <f t="shared" si="248"/>
        <v>1254.32</v>
      </c>
      <c r="X25" s="103">
        <v>1254.32</v>
      </c>
      <c r="Y25" s="103"/>
      <c r="Z25" s="104">
        <f t="shared" ref="Z25:Z27" si="284">SUM(AA25:AB25)</f>
        <v>1392.04</v>
      </c>
      <c r="AA25" s="104">
        <v>1392.04</v>
      </c>
      <c r="AB25" s="104"/>
      <c r="AC25" s="70">
        <f t="shared" si="249"/>
        <v>4032.2464721909982</v>
      </c>
      <c r="AD25" s="70">
        <f t="shared" si="249"/>
        <v>4032.2464721909982</v>
      </c>
      <c r="AE25" s="70">
        <f t="shared" si="249"/>
        <v>0</v>
      </c>
      <c r="AF25" s="70">
        <f t="shared" si="249"/>
        <v>3968.9399999999996</v>
      </c>
      <c r="AG25" s="70">
        <f t="shared" si="249"/>
        <v>3968.9399999999996</v>
      </c>
      <c r="AH25" s="70">
        <f t="shared" si="249"/>
        <v>0</v>
      </c>
      <c r="AI25" s="70">
        <f t="shared" si="249"/>
        <v>4372.21</v>
      </c>
      <c r="AJ25" s="70">
        <f t="shared" si="249"/>
        <v>4372.21</v>
      </c>
      <c r="AK25" s="70">
        <f t="shared" si="249"/>
        <v>0</v>
      </c>
      <c r="AL25" s="69">
        <f t="shared" si="250"/>
        <v>-63.306472190998647</v>
      </c>
      <c r="AM25" s="69">
        <f t="shared" si="250"/>
        <v>-63.306472190998647</v>
      </c>
      <c r="AN25" s="69">
        <f t="shared" si="250"/>
        <v>0</v>
      </c>
      <c r="AO25" s="101">
        <f t="shared" si="251"/>
        <v>1344.0821573969995</v>
      </c>
      <c r="AP25" s="102">
        <f>SUM(AP15*AP34)</f>
        <v>1344.0821573969995</v>
      </c>
      <c r="AQ25" s="102"/>
      <c r="AR25" s="101">
        <f t="shared" si="252"/>
        <v>1284.47</v>
      </c>
      <c r="AS25" s="103">
        <v>1284.47</v>
      </c>
      <c r="AT25" s="103"/>
      <c r="AU25" s="104">
        <f t="shared" ref="AU25:AU27" si="285">SUM(AV25:AW25)</f>
        <v>1483.56</v>
      </c>
      <c r="AV25" s="104">
        <v>1483.56</v>
      </c>
      <c r="AW25" s="104"/>
      <c r="AX25" s="101">
        <f t="shared" si="253"/>
        <v>1344.0821573969995</v>
      </c>
      <c r="AY25" s="102">
        <f>SUM(AY15*AY34)</f>
        <v>1344.0821573969995</v>
      </c>
      <c r="AZ25" s="102"/>
      <c r="BA25" s="101">
        <f t="shared" si="254"/>
        <v>0</v>
      </c>
      <c r="BB25" s="103"/>
      <c r="BC25" s="103"/>
      <c r="BD25" s="104">
        <f t="shared" ref="BD25:BD27" si="286">SUM(BE25:BF25)</f>
        <v>1420.82</v>
      </c>
      <c r="BE25" s="104">
        <v>1420.82</v>
      </c>
      <c r="BF25" s="104"/>
      <c r="BG25" s="101">
        <f t="shared" si="255"/>
        <v>1344.0821573969995</v>
      </c>
      <c r="BH25" s="102">
        <f>SUM(BH15*BH34)</f>
        <v>1344.0821573969995</v>
      </c>
      <c r="BI25" s="102"/>
      <c r="BJ25" s="101">
        <f t="shared" si="256"/>
        <v>0</v>
      </c>
      <c r="BK25" s="103"/>
      <c r="BL25" s="103"/>
      <c r="BM25" s="104">
        <f t="shared" ref="BM25:BM27" si="287">SUM(BN25:BO25)</f>
        <v>1539.66</v>
      </c>
      <c r="BN25" s="104">
        <v>1539.66</v>
      </c>
      <c r="BO25" s="104"/>
      <c r="BP25" s="70">
        <f t="shared" si="257"/>
        <v>4032.2464721909982</v>
      </c>
      <c r="BQ25" s="70">
        <f t="shared" si="257"/>
        <v>4032.2464721909982</v>
      </c>
      <c r="BR25" s="70">
        <f t="shared" si="257"/>
        <v>0</v>
      </c>
      <c r="BS25" s="70">
        <f t="shared" si="257"/>
        <v>1284.47</v>
      </c>
      <c r="BT25" s="70">
        <f t="shared" si="257"/>
        <v>1284.47</v>
      </c>
      <c r="BU25" s="70">
        <f t="shared" si="257"/>
        <v>0</v>
      </c>
      <c r="BV25" s="70">
        <f t="shared" si="257"/>
        <v>4444.04</v>
      </c>
      <c r="BW25" s="70">
        <f t="shared" si="257"/>
        <v>4444.04</v>
      </c>
      <c r="BX25" s="70">
        <f t="shared" si="257"/>
        <v>0</v>
      </c>
      <c r="BY25" s="69">
        <f t="shared" si="258"/>
        <v>-2747.776472190998</v>
      </c>
      <c r="BZ25" s="69">
        <f t="shared" si="258"/>
        <v>-2747.776472190998</v>
      </c>
      <c r="CA25" s="69">
        <f t="shared" si="258"/>
        <v>0</v>
      </c>
      <c r="CB25" s="70">
        <f t="shared" si="259"/>
        <v>8064.4929443819965</v>
      </c>
      <c r="CC25" s="70">
        <f t="shared" si="259"/>
        <v>8064.4929443819965</v>
      </c>
      <c r="CD25" s="70">
        <f t="shared" si="259"/>
        <v>0</v>
      </c>
      <c r="CE25" s="70">
        <f t="shared" si="259"/>
        <v>5253.41</v>
      </c>
      <c r="CF25" s="70">
        <f t="shared" si="259"/>
        <v>5253.41</v>
      </c>
      <c r="CG25" s="70">
        <f t="shared" si="259"/>
        <v>0</v>
      </c>
      <c r="CH25" s="70">
        <f t="shared" si="259"/>
        <v>8816.25</v>
      </c>
      <c r="CI25" s="70">
        <f t="shared" si="259"/>
        <v>8816.25</v>
      </c>
      <c r="CJ25" s="70">
        <f t="shared" si="259"/>
        <v>0</v>
      </c>
      <c r="CK25" s="69">
        <f t="shared" si="260"/>
        <v>-2811.0829443819966</v>
      </c>
      <c r="CL25" s="69">
        <f t="shared" si="260"/>
        <v>-2811.0829443819966</v>
      </c>
      <c r="CM25" s="69">
        <f t="shared" si="260"/>
        <v>0</v>
      </c>
      <c r="CN25" s="101">
        <f t="shared" si="261"/>
        <v>1459.7410236111059</v>
      </c>
      <c r="CO25" s="102">
        <f>SUM(CO15*CO34)</f>
        <v>1459.7410236111059</v>
      </c>
      <c r="CP25" s="102"/>
      <c r="CQ25" s="101">
        <f t="shared" si="262"/>
        <v>0</v>
      </c>
      <c r="CR25" s="103"/>
      <c r="CS25" s="103"/>
      <c r="CT25" s="104">
        <f t="shared" ref="CT25:CT27" si="288">SUM(CU25:CV25)</f>
        <v>1252.81</v>
      </c>
      <c r="CU25" s="104">
        <v>1252.81</v>
      </c>
      <c r="CV25" s="104"/>
      <c r="CW25" s="101">
        <f t="shared" si="263"/>
        <v>1459.7410236111059</v>
      </c>
      <c r="CX25" s="102">
        <f>SUM(CX15*CX34)</f>
        <v>1459.7410236111059</v>
      </c>
      <c r="CY25" s="102"/>
      <c r="CZ25" s="101">
        <f t="shared" si="264"/>
        <v>0</v>
      </c>
      <c r="DA25" s="103"/>
      <c r="DB25" s="103"/>
      <c r="DC25" s="104">
        <f t="shared" ref="DC25:DC27" si="289">SUM(DD25:DE25)</f>
        <v>1376.91</v>
      </c>
      <c r="DD25" s="104">
        <v>1376.91</v>
      </c>
      <c r="DE25" s="104"/>
      <c r="DF25" s="101">
        <f t="shared" si="265"/>
        <v>1459.7410236111059</v>
      </c>
      <c r="DG25" s="102">
        <f>SUM(DG15*DG34)</f>
        <v>1459.7410236111059</v>
      </c>
      <c r="DH25" s="102"/>
      <c r="DI25" s="101">
        <f t="shared" si="266"/>
        <v>0</v>
      </c>
      <c r="DJ25" s="103"/>
      <c r="DK25" s="103"/>
      <c r="DL25" s="104">
        <f t="shared" ref="DL25:DL27" si="290">SUM(DM25:DN25)</f>
        <v>1290.05</v>
      </c>
      <c r="DM25" s="104">
        <v>1290.05</v>
      </c>
      <c r="DN25" s="104"/>
      <c r="DO25" s="70">
        <f t="shared" si="267"/>
        <v>4379.2230708333173</v>
      </c>
      <c r="DP25" s="70">
        <f t="shared" si="267"/>
        <v>4379.2230708333173</v>
      </c>
      <c r="DQ25" s="70">
        <f t="shared" si="267"/>
        <v>0</v>
      </c>
      <c r="DR25" s="70">
        <f t="shared" si="267"/>
        <v>0</v>
      </c>
      <c r="DS25" s="70">
        <f t="shared" si="267"/>
        <v>0</v>
      </c>
      <c r="DT25" s="70">
        <f t="shared" si="267"/>
        <v>0</v>
      </c>
      <c r="DU25" s="70">
        <f t="shared" si="267"/>
        <v>3919.7700000000004</v>
      </c>
      <c r="DV25" s="70">
        <f t="shared" si="267"/>
        <v>3919.7700000000004</v>
      </c>
      <c r="DW25" s="70">
        <f t="shared" si="267"/>
        <v>0</v>
      </c>
      <c r="DX25" s="69">
        <f t="shared" si="268"/>
        <v>-4379.2230708333173</v>
      </c>
      <c r="DY25" s="69">
        <f t="shared" si="268"/>
        <v>-4379.2230708333173</v>
      </c>
      <c r="DZ25" s="69">
        <f t="shared" si="268"/>
        <v>0</v>
      </c>
      <c r="EA25" s="70">
        <f t="shared" si="269"/>
        <v>12443.716015215314</v>
      </c>
      <c r="EB25" s="70">
        <f t="shared" si="269"/>
        <v>12443.716015215314</v>
      </c>
      <c r="EC25" s="70">
        <f t="shared" si="269"/>
        <v>0</v>
      </c>
      <c r="ED25" s="70">
        <f t="shared" si="269"/>
        <v>5253.41</v>
      </c>
      <c r="EE25" s="70">
        <f t="shared" si="269"/>
        <v>5253.41</v>
      </c>
      <c r="EF25" s="70">
        <f t="shared" si="269"/>
        <v>0</v>
      </c>
      <c r="EG25" s="70">
        <f t="shared" si="269"/>
        <v>12736.02</v>
      </c>
      <c r="EH25" s="70">
        <f t="shared" si="269"/>
        <v>12736.02</v>
      </c>
      <c r="EI25" s="70">
        <f t="shared" si="269"/>
        <v>0</v>
      </c>
      <c r="EJ25" s="69">
        <f t="shared" si="270"/>
        <v>-7190.3060152153139</v>
      </c>
      <c r="EK25" s="69">
        <f t="shared" si="270"/>
        <v>-7190.3060152153139</v>
      </c>
      <c r="EL25" s="69">
        <f t="shared" si="270"/>
        <v>0</v>
      </c>
      <c r="EM25" s="101">
        <f t="shared" si="271"/>
        <v>1459.7410236111059</v>
      </c>
      <c r="EN25" s="102">
        <f>SUM(EN15*EN34)</f>
        <v>1459.7410236111059</v>
      </c>
      <c r="EO25" s="102"/>
      <c r="EP25" s="101">
        <f t="shared" si="272"/>
        <v>0</v>
      </c>
      <c r="EQ25" s="103"/>
      <c r="ER25" s="103"/>
      <c r="ES25" s="104">
        <f t="shared" ref="ES25:ES27" si="291">SUM(ET25:EU25)</f>
        <v>1313.18</v>
      </c>
      <c r="ET25" s="104">
        <v>1313.18</v>
      </c>
      <c r="EU25" s="104"/>
      <c r="EV25" s="101">
        <f t="shared" si="273"/>
        <v>1459.7410236111059</v>
      </c>
      <c r="EW25" s="102">
        <f>SUM(EW15*EW34)</f>
        <v>1459.7410236111059</v>
      </c>
      <c r="EX25" s="102"/>
      <c r="EY25" s="101">
        <f t="shared" si="274"/>
        <v>0</v>
      </c>
      <c r="EZ25" s="103"/>
      <c r="FA25" s="103"/>
      <c r="FB25" s="104">
        <f t="shared" ref="FB25:FB27" si="292">SUM(FC25:FD25)</f>
        <v>1271.5</v>
      </c>
      <c r="FC25" s="104">
        <v>1271.5</v>
      </c>
      <c r="FD25" s="104"/>
      <c r="FE25" s="101">
        <f t="shared" si="275"/>
        <v>1459.7410236111059</v>
      </c>
      <c r="FF25" s="102">
        <f>SUM(FF15*FF34)</f>
        <v>1459.7410236111059</v>
      </c>
      <c r="FG25" s="102"/>
      <c r="FH25" s="101">
        <f t="shared" si="276"/>
        <v>0</v>
      </c>
      <c r="FI25" s="103"/>
      <c r="FJ25" s="103"/>
      <c r="FK25" s="104">
        <f t="shared" ref="FK25:FK27" si="293">SUM(FL25:FM25)</f>
        <v>1206.18</v>
      </c>
      <c r="FL25" s="104">
        <v>1206.18</v>
      </c>
      <c r="FM25" s="104"/>
      <c r="FN25" s="70">
        <f t="shared" si="277"/>
        <v>4379.2230708333173</v>
      </c>
      <c r="FO25" s="70">
        <f t="shared" si="277"/>
        <v>4379.2230708333173</v>
      </c>
      <c r="FP25" s="70">
        <f t="shared" si="277"/>
        <v>0</v>
      </c>
      <c r="FQ25" s="70">
        <f t="shared" si="277"/>
        <v>0</v>
      </c>
      <c r="FR25" s="70">
        <f t="shared" si="277"/>
        <v>0</v>
      </c>
      <c r="FS25" s="70">
        <f t="shared" si="277"/>
        <v>0</v>
      </c>
      <c r="FT25" s="70">
        <f t="shared" si="277"/>
        <v>3790.8600000000006</v>
      </c>
      <c r="FU25" s="70">
        <f t="shared" si="277"/>
        <v>3790.8600000000006</v>
      </c>
      <c r="FV25" s="70">
        <f t="shared" si="277"/>
        <v>0</v>
      </c>
      <c r="FW25" s="69">
        <f t="shared" si="278"/>
        <v>-4379.2230708333173</v>
      </c>
      <c r="FX25" s="69">
        <f t="shared" si="278"/>
        <v>-4379.2230708333173</v>
      </c>
      <c r="FY25" s="69">
        <f t="shared" si="278"/>
        <v>0</v>
      </c>
      <c r="FZ25" s="70">
        <f t="shared" si="279"/>
        <v>16822.939086048631</v>
      </c>
      <c r="GA25" s="70">
        <f t="shared" si="279"/>
        <v>16822.939086048631</v>
      </c>
      <c r="GB25" s="70">
        <f t="shared" si="280"/>
        <v>0</v>
      </c>
      <c r="GC25" s="70">
        <f t="shared" si="280"/>
        <v>5253.41</v>
      </c>
      <c r="GD25" s="70">
        <f t="shared" si="280"/>
        <v>5253.41</v>
      </c>
      <c r="GE25" s="70">
        <f t="shared" si="280"/>
        <v>0</v>
      </c>
      <c r="GF25" s="70">
        <f t="shared" si="280"/>
        <v>16526.88</v>
      </c>
      <c r="GG25" s="70">
        <f t="shared" si="280"/>
        <v>16526.88</v>
      </c>
      <c r="GH25" s="70">
        <f t="shared" si="280"/>
        <v>0</v>
      </c>
      <c r="GI25" s="69">
        <f t="shared" si="281"/>
        <v>-11569.529086048631</v>
      </c>
      <c r="GJ25" s="69">
        <f t="shared" si="281"/>
        <v>-11569.529086048631</v>
      </c>
      <c r="GK25" s="69">
        <f t="shared" si="281"/>
        <v>0</v>
      </c>
      <c r="GL25" s="83"/>
    </row>
    <row r="26" spans="1:194" ht="18.75" x14ac:dyDescent="0.3">
      <c r="A26" s="45" t="s">
        <v>39</v>
      </c>
      <c r="B26" s="101">
        <f t="shared" si="243"/>
        <v>2749.3590362395048</v>
      </c>
      <c r="C26" s="102">
        <f>SUM(C16*C35)</f>
        <v>2749.3590362395048</v>
      </c>
      <c r="D26" s="102"/>
      <c r="E26" s="101">
        <f t="shared" si="244"/>
        <v>2612.2399999999998</v>
      </c>
      <c r="F26" s="103">
        <v>2612.2399999999998</v>
      </c>
      <c r="G26" s="103"/>
      <c r="H26" s="104">
        <f t="shared" si="282"/>
        <v>2783.93</v>
      </c>
      <c r="I26" s="104">
        <v>2783.93</v>
      </c>
      <c r="J26" s="104"/>
      <c r="K26" s="101">
        <f t="shared" si="245"/>
        <v>2749.3590362395048</v>
      </c>
      <c r="L26" s="102">
        <f>SUM(L16*L35)</f>
        <v>2749.3590362395048</v>
      </c>
      <c r="M26" s="102"/>
      <c r="N26" s="101">
        <f t="shared" si="246"/>
        <v>2676.18</v>
      </c>
      <c r="O26" s="103">
        <v>2676.18</v>
      </c>
      <c r="P26" s="103"/>
      <c r="Q26" s="104">
        <f t="shared" si="283"/>
        <v>2862.23</v>
      </c>
      <c r="R26" s="104">
        <v>2862.23</v>
      </c>
      <c r="S26" s="104"/>
      <c r="T26" s="101">
        <f t="shared" si="247"/>
        <v>2749.3590362395048</v>
      </c>
      <c r="U26" s="102">
        <f>SUM(U16*U35)</f>
        <v>2749.3590362395048</v>
      </c>
      <c r="V26" s="102"/>
      <c r="W26" s="101">
        <f t="shared" si="248"/>
        <v>2541.2399999999998</v>
      </c>
      <c r="X26" s="103">
        <v>2541.2399999999998</v>
      </c>
      <c r="Y26" s="103"/>
      <c r="Z26" s="104">
        <f t="shared" si="284"/>
        <v>2722.34</v>
      </c>
      <c r="AA26" s="104">
        <v>2722.34</v>
      </c>
      <c r="AB26" s="104"/>
      <c r="AC26" s="70">
        <f t="shared" si="249"/>
        <v>8248.0771087185149</v>
      </c>
      <c r="AD26" s="70">
        <f t="shared" si="249"/>
        <v>8248.0771087185149</v>
      </c>
      <c r="AE26" s="70">
        <f t="shared" si="249"/>
        <v>0</v>
      </c>
      <c r="AF26" s="70">
        <f t="shared" si="249"/>
        <v>7829.66</v>
      </c>
      <c r="AG26" s="70">
        <f t="shared" si="249"/>
        <v>7829.66</v>
      </c>
      <c r="AH26" s="70">
        <f t="shared" si="249"/>
        <v>0</v>
      </c>
      <c r="AI26" s="70">
        <f t="shared" si="249"/>
        <v>8368.5</v>
      </c>
      <c r="AJ26" s="70">
        <f t="shared" si="249"/>
        <v>8368.5</v>
      </c>
      <c r="AK26" s="70">
        <f t="shared" si="249"/>
        <v>0</v>
      </c>
      <c r="AL26" s="69">
        <f t="shared" si="250"/>
        <v>-418.41710871851501</v>
      </c>
      <c r="AM26" s="69">
        <f t="shared" si="250"/>
        <v>-418.41710871851501</v>
      </c>
      <c r="AN26" s="69">
        <f t="shared" si="250"/>
        <v>0</v>
      </c>
      <c r="AO26" s="16">
        <f t="shared" si="251"/>
        <v>2749.3590362395048</v>
      </c>
      <c r="AP26" s="89">
        <f>SUM(AP16*AP35)</f>
        <v>2749.3590362395048</v>
      </c>
      <c r="AQ26" s="89"/>
      <c r="AR26" s="16">
        <f t="shared" si="252"/>
        <v>2700.72</v>
      </c>
      <c r="AS26" s="105">
        <v>2700.72</v>
      </c>
      <c r="AT26" s="105"/>
      <c r="AU26" s="90">
        <f t="shared" si="285"/>
        <v>3047.97</v>
      </c>
      <c r="AV26" s="90">
        <v>3047.97</v>
      </c>
      <c r="AW26" s="90"/>
      <c r="AX26" s="101">
        <f t="shared" si="253"/>
        <v>2749.3590362395048</v>
      </c>
      <c r="AY26" s="102">
        <f>SUM(AY16*AY35)</f>
        <v>2749.3590362395048</v>
      </c>
      <c r="AZ26" s="102"/>
      <c r="BA26" s="101">
        <f t="shared" si="254"/>
        <v>0</v>
      </c>
      <c r="BB26" s="103"/>
      <c r="BC26" s="103"/>
      <c r="BD26" s="104">
        <f t="shared" si="286"/>
        <v>2814.87</v>
      </c>
      <c r="BE26" s="104">
        <v>2814.87</v>
      </c>
      <c r="BF26" s="104"/>
      <c r="BG26" s="101">
        <f t="shared" si="255"/>
        <v>2749.3590362395048</v>
      </c>
      <c r="BH26" s="102">
        <f>SUM(BH16*BH35)</f>
        <v>2749.3590362395048</v>
      </c>
      <c r="BI26" s="102"/>
      <c r="BJ26" s="101">
        <f t="shared" si="256"/>
        <v>0</v>
      </c>
      <c r="BK26" s="103"/>
      <c r="BL26" s="103"/>
      <c r="BM26" s="104">
        <f t="shared" si="287"/>
        <v>2894.63</v>
      </c>
      <c r="BN26" s="104">
        <v>2894.63</v>
      </c>
      <c r="BO26" s="104"/>
      <c r="BP26" s="70">
        <f t="shared" si="257"/>
        <v>8248.0771087185149</v>
      </c>
      <c r="BQ26" s="70">
        <f t="shared" si="257"/>
        <v>8248.0771087185149</v>
      </c>
      <c r="BR26" s="70">
        <f t="shared" si="257"/>
        <v>0</v>
      </c>
      <c r="BS26" s="70">
        <f t="shared" si="257"/>
        <v>2700.72</v>
      </c>
      <c r="BT26" s="70">
        <f t="shared" si="257"/>
        <v>2700.72</v>
      </c>
      <c r="BU26" s="70">
        <f t="shared" si="257"/>
        <v>0</v>
      </c>
      <c r="BV26" s="70">
        <f t="shared" si="257"/>
        <v>8757.4700000000012</v>
      </c>
      <c r="BW26" s="70">
        <f t="shared" si="257"/>
        <v>8757.4700000000012</v>
      </c>
      <c r="BX26" s="70">
        <f t="shared" si="257"/>
        <v>0</v>
      </c>
      <c r="BY26" s="69">
        <f t="shared" si="258"/>
        <v>-5547.3571087185155</v>
      </c>
      <c r="BZ26" s="69">
        <f t="shared" si="258"/>
        <v>-5547.3571087185155</v>
      </c>
      <c r="CA26" s="69">
        <f t="shared" si="258"/>
        <v>0</v>
      </c>
      <c r="CB26" s="70">
        <f t="shared" si="259"/>
        <v>16496.15421743703</v>
      </c>
      <c r="CC26" s="70">
        <f t="shared" si="259"/>
        <v>16496.15421743703</v>
      </c>
      <c r="CD26" s="70">
        <f t="shared" si="259"/>
        <v>0</v>
      </c>
      <c r="CE26" s="70">
        <f t="shared" si="259"/>
        <v>10530.38</v>
      </c>
      <c r="CF26" s="70">
        <f t="shared" si="259"/>
        <v>10530.38</v>
      </c>
      <c r="CG26" s="70">
        <f t="shared" si="259"/>
        <v>0</v>
      </c>
      <c r="CH26" s="70">
        <f t="shared" si="259"/>
        <v>17125.97</v>
      </c>
      <c r="CI26" s="70">
        <f t="shared" si="259"/>
        <v>17125.97</v>
      </c>
      <c r="CJ26" s="70">
        <f t="shared" si="259"/>
        <v>0</v>
      </c>
      <c r="CK26" s="69">
        <f t="shared" si="260"/>
        <v>-5965.7742174370305</v>
      </c>
      <c r="CL26" s="69">
        <f t="shared" si="260"/>
        <v>-5965.7742174370305</v>
      </c>
      <c r="CM26" s="69">
        <f t="shared" si="260"/>
        <v>0</v>
      </c>
      <c r="CN26" s="101">
        <f t="shared" si="261"/>
        <v>2843.4287673306226</v>
      </c>
      <c r="CO26" s="102">
        <f>SUM(CO16*CO35)</f>
        <v>2843.4287673306226</v>
      </c>
      <c r="CP26" s="102"/>
      <c r="CQ26" s="101">
        <f t="shared" si="262"/>
        <v>0</v>
      </c>
      <c r="CR26" s="103"/>
      <c r="CS26" s="103"/>
      <c r="CT26" s="104">
        <f t="shared" si="288"/>
        <v>2587.84</v>
      </c>
      <c r="CU26" s="104">
        <v>2587.84</v>
      </c>
      <c r="CV26" s="104"/>
      <c r="CW26" s="101">
        <f t="shared" si="263"/>
        <v>2843.4287673306226</v>
      </c>
      <c r="CX26" s="102">
        <f>SUM(CX16*CX35)</f>
        <v>2843.4287673306226</v>
      </c>
      <c r="CY26" s="102"/>
      <c r="CZ26" s="101">
        <f t="shared" si="264"/>
        <v>0</v>
      </c>
      <c r="DA26" s="103"/>
      <c r="DB26" s="103"/>
      <c r="DC26" s="104">
        <f t="shared" si="289"/>
        <v>2437.04</v>
      </c>
      <c r="DD26" s="104">
        <v>2437.04</v>
      </c>
      <c r="DE26" s="104"/>
      <c r="DF26" s="101">
        <f t="shared" si="265"/>
        <v>2843.4287673306226</v>
      </c>
      <c r="DG26" s="102">
        <f>SUM(DG16*DG35)</f>
        <v>2843.4287673306226</v>
      </c>
      <c r="DH26" s="102"/>
      <c r="DI26" s="101">
        <f t="shared" si="266"/>
        <v>0</v>
      </c>
      <c r="DJ26" s="103"/>
      <c r="DK26" s="103"/>
      <c r="DL26" s="104">
        <f t="shared" si="290"/>
        <v>2983.62</v>
      </c>
      <c r="DM26" s="104">
        <v>2983.62</v>
      </c>
      <c r="DN26" s="104"/>
      <c r="DO26" s="70">
        <f t="shared" si="267"/>
        <v>8530.2863019918677</v>
      </c>
      <c r="DP26" s="70">
        <f t="shared" si="267"/>
        <v>8530.2863019918677</v>
      </c>
      <c r="DQ26" s="70">
        <f t="shared" si="267"/>
        <v>0</v>
      </c>
      <c r="DR26" s="70">
        <f t="shared" si="267"/>
        <v>0</v>
      </c>
      <c r="DS26" s="70">
        <f t="shared" si="267"/>
        <v>0</v>
      </c>
      <c r="DT26" s="70">
        <f t="shared" si="267"/>
        <v>0</v>
      </c>
      <c r="DU26" s="70">
        <f t="shared" si="267"/>
        <v>8008.5</v>
      </c>
      <c r="DV26" s="70">
        <f t="shared" si="267"/>
        <v>8008.5</v>
      </c>
      <c r="DW26" s="70">
        <f t="shared" si="267"/>
        <v>0</v>
      </c>
      <c r="DX26" s="69">
        <f t="shared" si="268"/>
        <v>-8530.2863019918677</v>
      </c>
      <c r="DY26" s="69">
        <f t="shared" si="268"/>
        <v>-8530.2863019918677</v>
      </c>
      <c r="DZ26" s="69">
        <f t="shared" si="268"/>
        <v>0</v>
      </c>
      <c r="EA26" s="70">
        <f t="shared" si="269"/>
        <v>25026.440519428899</v>
      </c>
      <c r="EB26" s="70">
        <f t="shared" si="269"/>
        <v>25026.440519428899</v>
      </c>
      <c r="EC26" s="70">
        <f t="shared" si="269"/>
        <v>0</v>
      </c>
      <c r="ED26" s="70">
        <f t="shared" si="269"/>
        <v>10530.38</v>
      </c>
      <c r="EE26" s="70">
        <f t="shared" si="269"/>
        <v>10530.38</v>
      </c>
      <c r="EF26" s="70">
        <f t="shared" si="269"/>
        <v>0</v>
      </c>
      <c r="EG26" s="70">
        <f t="shared" si="269"/>
        <v>25134.47</v>
      </c>
      <c r="EH26" s="70">
        <f t="shared" si="269"/>
        <v>25134.47</v>
      </c>
      <c r="EI26" s="70">
        <f t="shared" si="269"/>
        <v>0</v>
      </c>
      <c r="EJ26" s="69">
        <f t="shared" si="270"/>
        <v>-14496.0605194289</v>
      </c>
      <c r="EK26" s="69">
        <f t="shared" si="270"/>
        <v>-14496.0605194289</v>
      </c>
      <c r="EL26" s="69">
        <f t="shared" si="270"/>
        <v>0</v>
      </c>
      <c r="EM26" s="101">
        <f t="shared" si="271"/>
        <v>2843.4287673306226</v>
      </c>
      <c r="EN26" s="102">
        <f>SUM(EN16*EN35)</f>
        <v>2843.4287673306226</v>
      </c>
      <c r="EO26" s="102"/>
      <c r="EP26" s="101">
        <f t="shared" si="272"/>
        <v>0</v>
      </c>
      <c r="EQ26" s="103"/>
      <c r="ER26" s="103"/>
      <c r="ES26" s="104">
        <f t="shared" si="291"/>
        <v>2716.43</v>
      </c>
      <c r="ET26" s="104">
        <v>2716.43</v>
      </c>
      <c r="EU26" s="104"/>
      <c r="EV26" s="101">
        <f t="shared" si="273"/>
        <v>2843.4287673306226</v>
      </c>
      <c r="EW26" s="102">
        <f>SUM(EW16*EW35)</f>
        <v>2843.4287673306226</v>
      </c>
      <c r="EX26" s="102"/>
      <c r="EY26" s="101">
        <f t="shared" si="274"/>
        <v>0</v>
      </c>
      <c r="EZ26" s="103"/>
      <c r="FA26" s="103"/>
      <c r="FB26" s="104">
        <f t="shared" si="292"/>
        <v>2782.8</v>
      </c>
      <c r="FC26" s="104">
        <v>2782.8</v>
      </c>
      <c r="FD26" s="104"/>
      <c r="FE26" s="101">
        <f t="shared" si="275"/>
        <v>2843.4287673306226</v>
      </c>
      <c r="FF26" s="102">
        <f>SUM(FF16*FF35)</f>
        <v>2843.4287673306226</v>
      </c>
      <c r="FG26" s="102"/>
      <c r="FH26" s="101">
        <f t="shared" si="276"/>
        <v>0</v>
      </c>
      <c r="FI26" s="103"/>
      <c r="FJ26" s="103"/>
      <c r="FK26" s="104">
        <f t="shared" si="293"/>
        <v>3035.55</v>
      </c>
      <c r="FL26" s="104">
        <v>3035.55</v>
      </c>
      <c r="FM26" s="104"/>
      <c r="FN26" s="70">
        <f t="shared" si="277"/>
        <v>8530.2863019918677</v>
      </c>
      <c r="FO26" s="70">
        <f t="shared" si="277"/>
        <v>8530.2863019918677</v>
      </c>
      <c r="FP26" s="70">
        <f t="shared" si="277"/>
        <v>0</v>
      </c>
      <c r="FQ26" s="70">
        <f t="shared" si="277"/>
        <v>0</v>
      </c>
      <c r="FR26" s="70">
        <f t="shared" si="277"/>
        <v>0</v>
      </c>
      <c r="FS26" s="70">
        <f t="shared" si="277"/>
        <v>0</v>
      </c>
      <c r="FT26" s="70">
        <f t="shared" si="277"/>
        <v>8534.7799999999988</v>
      </c>
      <c r="FU26" s="70">
        <f t="shared" si="277"/>
        <v>8534.7799999999988</v>
      </c>
      <c r="FV26" s="70">
        <f t="shared" si="277"/>
        <v>0</v>
      </c>
      <c r="FW26" s="69">
        <f t="shared" si="278"/>
        <v>-8530.2863019918677</v>
      </c>
      <c r="FX26" s="69">
        <f t="shared" si="278"/>
        <v>-8530.2863019918677</v>
      </c>
      <c r="FY26" s="69">
        <f t="shared" si="278"/>
        <v>0</v>
      </c>
      <c r="FZ26" s="70">
        <f t="shared" si="279"/>
        <v>33556.726821420765</v>
      </c>
      <c r="GA26" s="70">
        <f t="shared" si="279"/>
        <v>33556.726821420765</v>
      </c>
      <c r="GB26" s="70">
        <f t="shared" si="280"/>
        <v>0</v>
      </c>
      <c r="GC26" s="70">
        <f t="shared" si="280"/>
        <v>10530.38</v>
      </c>
      <c r="GD26" s="70">
        <f t="shared" si="280"/>
        <v>10530.38</v>
      </c>
      <c r="GE26" s="70">
        <f t="shared" si="280"/>
        <v>0</v>
      </c>
      <c r="GF26" s="70">
        <f t="shared" si="280"/>
        <v>33669.25</v>
      </c>
      <c r="GG26" s="70">
        <f t="shared" si="280"/>
        <v>33669.25</v>
      </c>
      <c r="GH26" s="70">
        <f t="shared" si="280"/>
        <v>0</v>
      </c>
      <c r="GI26" s="69">
        <f t="shared" si="281"/>
        <v>-23026.346821420768</v>
      </c>
      <c r="GJ26" s="69">
        <f t="shared" si="281"/>
        <v>-23026.346821420768</v>
      </c>
      <c r="GK26" s="69">
        <f t="shared" si="281"/>
        <v>0</v>
      </c>
      <c r="GL26" s="83"/>
    </row>
    <row r="27" spans="1:194" ht="18.75" x14ac:dyDescent="0.3">
      <c r="A27" s="45" t="s">
        <v>101</v>
      </c>
      <c r="B27" s="101">
        <f t="shared" si="243"/>
        <v>2.5676035386232714</v>
      </c>
      <c r="C27" s="102"/>
      <c r="D27" s="102">
        <f>SUM(D16*D36)</f>
        <v>2.5676035386232714</v>
      </c>
      <c r="E27" s="101">
        <f t="shared" si="244"/>
        <v>2.09</v>
      </c>
      <c r="F27" s="103"/>
      <c r="G27" s="103">
        <v>2.09</v>
      </c>
      <c r="H27" s="104">
        <f t="shared" si="282"/>
        <v>2.46</v>
      </c>
      <c r="I27" s="104"/>
      <c r="J27" s="104">
        <v>2.46</v>
      </c>
      <c r="K27" s="101">
        <f t="shared" si="245"/>
        <v>2.5676035386232714</v>
      </c>
      <c r="L27" s="102"/>
      <c r="M27" s="102">
        <f>SUM(M16*M36)</f>
        <v>2.5676035386232714</v>
      </c>
      <c r="N27" s="101">
        <f t="shared" si="246"/>
        <v>1.57</v>
      </c>
      <c r="O27" s="103"/>
      <c r="P27" s="103">
        <v>1.57</v>
      </c>
      <c r="Q27" s="104">
        <f t="shared" si="283"/>
        <v>3.19</v>
      </c>
      <c r="R27" s="104"/>
      <c r="S27" s="104">
        <v>3.19</v>
      </c>
      <c r="T27" s="101">
        <f t="shared" si="247"/>
        <v>2.5676035386232714</v>
      </c>
      <c r="U27" s="102"/>
      <c r="V27" s="102">
        <f>SUM(V16*V36)</f>
        <v>2.5676035386232714</v>
      </c>
      <c r="W27" s="101">
        <f t="shared" si="248"/>
        <v>1.3</v>
      </c>
      <c r="X27" s="103"/>
      <c r="Y27" s="103">
        <v>1.3</v>
      </c>
      <c r="Z27" s="104">
        <f t="shared" si="284"/>
        <v>2.29</v>
      </c>
      <c r="AA27" s="104">
        <v>0</v>
      </c>
      <c r="AB27" s="104">
        <v>2.29</v>
      </c>
      <c r="AC27" s="70">
        <f t="shared" si="249"/>
        <v>7.7028106158698142</v>
      </c>
      <c r="AD27" s="70">
        <f t="shared" si="249"/>
        <v>0</v>
      </c>
      <c r="AE27" s="70">
        <f t="shared" si="249"/>
        <v>7.7028106158698142</v>
      </c>
      <c r="AF27" s="70">
        <f t="shared" si="249"/>
        <v>4.96</v>
      </c>
      <c r="AG27" s="70">
        <f t="shared" si="249"/>
        <v>0</v>
      </c>
      <c r="AH27" s="70">
        <f t="shared" si="249"/>
        <v>4.96</v>
      </c>
      <c r="AI27" s="70">
        <f t="shared" si="249"/>
        <v>7.94</v>
      </c>
      <c r="AJ27" s="70">
        <f t="shared" si="249"/>
        <v>0</v>
      </c>
      <c r="AK27" s="70">
        <f t="shared" si="249"/>
        <v>7.94</v>
      </c>
      <c r="AL27" s="69">
        <f t="shared" si="250"/>
        <v>-2.7428106158698142</v>
      </c>
      <c r="AM27" s="69">
        <f t="shared" si="250"/>
        <v>0</v>
      </c>
      <c r="AN27" s="69">
        <f t="shared" si="250"/>
        <v>-2.7428106158698142</v>
      </c>
      <c r="AO27" s="16">
        <f t="shared" si="251"/>
        <v>2.5676035386232714</v>
      </c>
      <c r="AP27" s="89"/>
      <c r="AQ27" s="89">
        <f>SUM(AQ16*AQ36)</f>
        <v>2.5676035386232714</v>
      </c>
      <c r="AR27" s="16">
        <f t="shared" si="252"/>
        <v>1.65</v>
      </c>
      <c r="AS27" s="105"/>
      <c r="AT27" s="105">
        <v>1.65</v>
      </c>
      <c r="AU27" s="90">
        <f t="shared" si="285"/>
        <v>5.67</v>
      </c>
      <c r="AV27" s="90"/>
      <c r="AW27" s="90">
        <v>5.67</v>
      </c>
      <c r="AX27" s="101">
        <f t="shared" si="253"/>
        <v>2.5676035386232714</v>
      </c>
      <c r="AY27" s="102"/>
      <c r="AZ27" s="102">
        <f>SUM(AZ16*AZ36)</f>
        <v>2.5676035386232714</v>
      </c>
      <c r="BA27" s="101">
        <f t="shared" si="254"/>
        <v>0</v>
      </c>
      <c r="BB27" s="103"/>
      <c r="BC27" s="103"/>
      <c r="BD27" s="104">
        <f t="shared" si="286"/>
        <v>1.81</v>
      </c>
      <c r="BE27" s="104"/>
      <c r="BF27" s="104">
        <v>1.81</v>
      </c>
      <c r="BG27" s="101">
        <f t="shared" si="255"/>
        <v>2.5676035386232714</v>
      </c>
      <c r="BH27" s="102"/>
      <c r="BI27" s="102">
        <f>SUM(BI16*BI36)</f>
        <v>2.5676035386232714</v>
      </c>
      <c r="BJ27" s="101">
        <f t="shared" si="256"/>
        <v>0</v>
      </c>
      <c r="BK27" s="103"/>
      <c r="BL27" s="103"/>
      <c r="BM27" s="104">
        <f t="shared" si="287"/>
        <v>1.53</v>
      </c>
      <c r="BN27" s="104"/>
      <c r="BO27" s="104">
        <v>1.53</v>
      </c>
      <c r="BP27" s="70">
        <f t="shared" si="257"/>
        <v>7.7028106158698142</v>
      </c>
      <c r="BQ27" s="70">
        <f t="shared" si="257"/>
        <v>0</v>
      </c>
      <c r="BR27" s="70">
        <f t="shared" si="257"/>
        <v>7.7028106158698142</v>
      </c>
      <c r="BS27" s="70">
        <f t="shared" si="257"/>
        <v>1.65</v>
      </c>
      <c r="BT27" s="70">
        <f t="shared" si="257"/>
        <v>0</v>
      </c>
      <c r="BU27" s="70">
        <f t="shared" si="257"/>
        <v>1.65</v>
      </c>
      <c r="BV27" s="70">
        <f t="shared" si="257"/>
        <v>9.01</v>
      </c>
      <c r="BW27" s="70">
        <f t="shared" si="257"/>
        <v>0</v>
      </c>
      <c r="BX27" s="70">
        <f t="shared" si="257"/>
        <v>9.01</v>
      </c>
      <c r="BY27" s="69">
        <f t="shared" si="258"/>
        <v>-6.0528106158698147</v>
      </c>
      <c r="BZ27" s="69">
        <f t="shared" si="258"/>
        <v>0</v>
      </c>
      <c r="CA27" s="69">
        <f t="shared" si="258"/>
        <v>-6.0528106158698147</v>
      </c>
      <c r="CB27" s="70">
        <f t="shared" si="259"/>
        <v>15.405621231739628</v>
      </c>
      <c r="CC27" s="70">
        <f t="shared" si="259"/>
        <v>0</v>
      </c>
      <c r="CD27" s="70">
        <f t="shared" si="259"/>
        <v>15.405621231739628</v>
      </c>
      <c r="CE27" s="70">
        <f t="shared" si="259"/>
        <v>6.6099999999999994</v>
      </c>
      <c r="CF27" s="70">
        <f t="shared" si="259"/>
        <v>0</v>
      </c>
      <c r="CG27" s="70">
        <f t="shared" si="259"/>
        <v>6.6099999999999994</v>
      </c>
      <c r="CH27" s="70">
        <f t="shared" si="259"/>
        <v>16.95</v>
      </c>
      <c r="CI27" s="70">
        <f t="shared" si="259"/>
        <v>0</v>
      </c>
      <c r="CJ27" s="70">
        <f t="shared" si="259"/>
        <v>16.95</v>
      </c>
      <c r="CK27" s="69">
        <f t="shared" si="260"/>
        <v>-8.795621231739629</v>
      </c>
      <c r="CL27" s="69">
        <f t="shared" si="260"/>
        <v>0</v>
      </c>
      <c r="CM27" s="69">
        <f t="shared" si="260"/>
        <v>-8.795621231739629</v>
      </c>
      <c r="CN27" s="101">
        <f t="shared" si="261"/>
        <v>2.5676035386232714</v>
      </c>
      <c r="CO27" s="102"/>
      <c r="CP27" s="102">
        <f>SUM(CP16*CP36)</f>
        <v>2.5676035386232714</v>
      </c>
      <c r="CQ27" s="101">
        <f t="shared" si="262"/>
        <v>0</v>
      </c>
      <c r="CR27" s="103"/>
      <c r="CS27" s="103"/>
      <c r="CT27" s="104">
        <f t="shared" si="288"/>
        <v>2.82</v>
      </c>
      <c r="CU27" s="104"/>
      <c r="CV27" s="104">
        <v>2.82</v>
      </c>
      <c r="CW27" s="101">
        <f t="shared" si="263"/>
        <v>2.5676035386232714</v>
      </c>
      <c r="CX27" s="102"/>
      <c r="CY27" s="102">
        <f>SUM(CY16*CY36)</f>
        <v>2.5676035386232714</v>
      </c>
      <c r="CZ27" s="101">
        <f t="shared" si="264"/>
        <v>0</v>
      </c>
      <c r="DA27" s="103"/>
      <c r="DB27" s="103"/>
      <c r="DC27" s="104">
        <f t="shared" si="289"/>
        <v>2.82</v>
      </c>
      <c r="DD27" s="104"/>
      <c r="DE27" s="104">
        <v>2.82</v>
      </c>
      <c r="DF27" s="101">
        <f t="shared" si="265"/>
        <v>2.5676035386232714</v>
      </c>
      <c r="DG27" s="102"/>
      <c r="DH27" s="102">
        <f>SUM(DH16*DH36)</f>
        <v>2.5676035386232714</v>
      </c>
      <c r="DI27" s="101">
        <f t="shared" si="266"/>
        <v>0</v>
      </c>
      <c r="DJ27" s="103"/>
      <c r="DK27" s="103"/>
      <c r="DL27" s="104">
        <f t="shared" si="290"/>
        <v>3.22</v>
      </c>
      <c r="DM27" s="104"/>
      <c r="DN27" s="104">
        <v>3.22</v>
      </c>
      <c r="DO27" s="70">
        <f t="shared" si="267"/>
        <v>7.7028106158698142</v>
      </c>
      <c r="DP27" s="70">
        <f t="shared" si="267"/>
        <v>0</v>
      </c>
      <c r="DQ27" s="70">
        <f t="shared" si="267"/>
        <v>7.7028106158698142</v>
      </c>
      <c r="DR27" s="70">
        <f t="shared" si="267"/>
        <v>0</v>
      </c>
      <c r="DS27" s="70">
        <f t="shared" si="267"/>
        <v>0</v>
      </c>
      <c r="DT27" s="70">
        <f t="shared" si="267"/>
        <v>0</v>
      </c>
      <c r="DU27" s="70">
        <f t="shared" si="267"/>
        <v>8.86</v>
      </c>
      <c r="DV27" s="70">
        <f t="shared" si="267"/>
        <v>0</v>
      </c>
      <c r="DW27" s="70">
        <f t="shared" si="267"/>
        <v>8.86</v>
      </c>
      <c r="DX27" s="69">
        <f t="shared" si="268"/>
        <v>-7.7028106158698142</v>
      </c>
      <c r="DY27" s="69">
        <f t="shared" si="268"/>
        <v>0</v>
      </c>
      <c r="DZ27" s="69">
        <f t="shared" si="268"/>
        <v>-7.7028106158698142</v>
      </c>
      <c r="EA27" s="70">
        <f t="shared" si="269"/>
        <v>23.108431847609442</v>
      </c>
      <c r="EB27" s="70">
        <f t="shared" si="269"/>
        <v>0</v>
      </c>
      <c r="EC27" s="70">
        <f t="shared" si="269"/>
        <v>23.108431847609442</v>
      </c>
      <c r="ED27" s="70">
        <f t="shared" si="269"/>
        <v>6.6099999999999994</v>
      </c>
      <c r="EE27" s="70">
        <f t="shared" si="269"/>
        <v>0</v>
      </c>
      <c r="EF27" s="70">
        <f t="shared" si="269"/>
        <v>6.6099999999999994</v>
      </c>
      <c r="EG27" s="70">
        <f t="shared" si="269"/>
        <v>25.81</v>
      </c>
      <c r="EH27" s="70">
        <f t="shared" si="269"/>
        <v>0</v>
      </c>
      <c r="EI27" s="70">
        <f t="shared" si="269"/>
        <v>25.81</v>
      </c>
      <c r="EJ27" s="69">
        <f t="shared" si="270"/>
        <v>-16.498431847609442</v>
      </c>
      <c r="EK27" s="69">
        <f t="shared" si="270"/>
        <v>0</v>
      </c>
      <c r="EL27" s="69">
        <f t="shared" si="270"/>
        <v>-16.498431847609442</v>
      </c>
      <c r="EM27" s="101">
        <f t="shared" si="271"/>
        <v>2.5676035386232714</v>
      </c>
      <c r="EN27" s="102"/>
      <c r="EO27" s="102">
        <f>SUM(EO16*EO36)</f>
        <v>2.5676035386232714</v>
      </c>
      <c r="EP27" s="101">
        <f t="shared" si="272"/>
        <v>0</v>
      </c>
      <c r="EQ27" s="103"/>
      <c r="ER27" s="103"/>
      <c r="ES27" s="104">
        <f t="shared" si="291"/>
        <v>3.18</v>
      </c>
      <c r="ET27" s="104"/>
      <c r="EU27" s="104">
        <v>3.18</v>
      </c>
      <c r="EV27" s="101">
        <f t="shared" si="273"/>
        <v>2.5676035386232714</v>
      </c>
      <c r="EW27" s="102"/>
      <c r="EX27" s="102">
        <f>SUM(EX16*EX36)</f>
        <v>2.5676035386232714</v>
      </c>
      <c r="EY27" s="101">
        <f t="shared" si="274"/>
        <v>0</v>
      </c>
      <c r="EZ27" s="103"/>
      <c r="FA27" s="103"/>
      <c r="FB27" s="104">
        <f t="shared" si="292"/>
        <v>3.26</v>
      </c>
      <c r="FC27" s="104"/>
      <c r="FD27" s="104">
        <v>3.26</v>
      </c>
      <c r="FE27" s="101">
        <f t="shared" si="275"/>
        <v>2.5676035386232714</v>
      </c>
      <c r="FF27" s="102"/>
      <c r="FG27" s="102">
        <f>SUM(FG16*FG36)</f>
        <v>2.5676035386232714</v>
      </c>
      <c r="FH27" s="101">
        <f t="shared" si="276"/>
        <v>0</v>
      </c>
      <c r="FI27" s="103"/>
      <c r="FJ27" s="103"/>
      <c r="FK27" s="104">
        <f t="shared" si="293"/>
        <v>0</v>
      </c>
      <c r="FL27" s="104"/>
      <c r="FM27" s="104">
        <v>0</v>
      </c>
      <c r="FN27" s="70">
        <f t="shared" si="277"/>
        <v>7.7028106158698142</v>
      </c>
      <c r="FO27" s="70">
        <f t="shared" si="277"/>
        <v>0</v>
      </c>
      <c r="FP27" s="70">
        <f t="shared" si="277"/>
        <v>7.7028106158698142</v>
      </c>
      <c r="FQ27" s="70">
        <f t="shared" si="277"/>
        <v>0</v>
      </c>
      <c r="FR27" s="70">
        <f t="shared" si="277"/>
        <v>0</v>
      </c>
      <c r="FS27" s="70">
        <f t="shared" si="277"/>
        <v>0</v>
      </c>
      <c r="FT27" s="70">
        <f t="shared" si="277"/>
        <v>6.4399999999999995</v>
      </c>
      <c r="FU27" s="70">
        <f t="shared" si="277"/>
        <v>0</v>
      </c>
      <c r="FV27" s="70">
        <f t="shared" si="277"/>
        <v>6.4399999999999995</v>
      </c>
      <c r="FW27" s="69">
        <f t="shared" si="278"/>
        <v>-7.7028106158698142</v>
      </c>
      <c r="FX27" s="69">
        <f t="shared" si="278"/>
        <v>0</v>
      </c>
      <c r="FY27" s="69">
        <f t="shared" si="278"/>
        <v>-7.7028106158698142</v>
      </c>
      <c r="FZ27" s="70">
        <f t="shared" si="279"/>
        <v>30.811242463479257</v>
      </c>
      <c r="GA27" s="70">
        <f t="shared" si="279"/>
        <v>0</v>
      </c>
      <c r="GB27" s="70">
        <f t="shared" si="280"/>
        <v>30.811242463479257</v>
      </c>
      <c r="GC27" s="70">
        <f t="shared" si="280"/>
        <v>6.6099999999999994</v>
      </c>
      <c r="GD27" s="70">
        <f t="shared" si="280"/>
        <v>0</v>
      </c>
      <c r="GE27" s="70">
        <f t="shared" si="280"/>
        <v>6.6099999999999994</v>
      </c>
      <c r="GF27" s="70">
        <f t="shared" si="280"/>
        <v>32.25</v>
      </c>
      <c r="GG27" s="70">
        <f t="shared" si="280"/>
        <v>0</v>
      </c>
      <c r="GH27" s="70">
        <f t="shared" si="280"/>
        <v>32.25</v>
      </c>
      <c r="GI27" s="69">
        <f t="shared" si="281"/>
        <v>-24.201242463479257</v>
      </c>
      <c r="GJ27" s="69">
        <f t="shared" si="281"/>
        <v>0</v>
      </c>
      <c r="GK27" s="69">
        <f t="shared" si="281"/>
        <v>-24.201242463479257</v>
      </c>
      <c r="GL27" s="83"/>
    </row>
    <row r="28" spans="1:194" ht="18.75" x14ac:dyDescent="0.3">
      <c r="A28" s="45" t="s">
        <v>102</v>
      </c>
      <c r="B28" s="101">
        <f t="shared" si="243"/>
        <v>935.937946737983</v>
      </c>
      <c r="C28" s="102">
        <f>SUM(C29:C30)</f>
        <v>935.937946737983</v>
      </c>
      <c r="D28" s="102"/>
      <c r="E28" s="101">
        <f t="shared" si="244"/>
        <v>923.35</v>
      </c>
      <c r="F28" s="102">
        <f>SUM(F29:F30)</f>
        <v>923.35</v>
      </c>
      <c r="G28" s="102"/>
      <c r="H28" s="102">
        <f>SUM(H29:H30)</f>
        <v>1014.32</v>
      </c>
      <c r="I28" s="102">
        <f>SUM(I29:I30)</f>
        <v>1014.32</v>
      </c>
      <c r="J28" s="102"/>
      <c r="K28" s="101">
        <f t="shared" si="245"/>
        <v>935.937946737983</v>
      </c>
      <c r="L28" s="102">
        <f>SUM(L29:L30)</f>
        <v>935.937946737983</v>
      </c>
      <c r="M28" s="102"/>
      <c r="N28" s="101">
        <f t="shared" si="246"/>
        <v>933.48</v>
      </c>
      <c r="O28" s="102">
        <f>SUM(O29:O30)</f>
        <v>933.48</v>
      </c>
      <c r="P28" s="102"/>
      <c r="Q28" s="102">
        <f>SUM(Q29:Q30)</f>
        <v>1016.01</v>
      </c>
      <c r="R28" s="102">
        <f>SUM(R29:R30)</f>
        <v>1016.01</v>
      </c>
      <c r="S28" s="102"/>
      <c r="T28" s="101">
        <f t="shared" si="247"/>
        <v>935.937946737983</v>
      </c>
      <c r="U28" s="102">
        <f>SUM(U29:U30)</f>
        <v>935.937946737983</v>
      </c>
      <c r="V28" s="102"/>
      <c r="W28" s="101">
        <f t="shared" si="248"/>
        <v>798.25</v>
      </c>
      <c r="X28" s="102">
        <f>SUM(X29:X30)</f>
        <v>798.25</v>
      </c>
      <c r="Y28" s="102"/>
      <c r="Z28" s="102">
        <f>SUM(Z29:Z30)</f>
        <v>893.54</v>
      </c>
      <c r="AA28" s="102">
        <f>SUM(AA29:AA30)</f>
        <v>893.54</v>
      </c>
      <c r="AB28" s="102"/>
      <c r="AC28" s="70">
        <f t="shared" si="249"/>
        <v>2807.8138402139489</v>
      </c>
      <c r="AD28" s="70">
        <f t="shared" si="249"/>
        <v>2807.8138402139489</v>
      </c>
      <c r="AE28" s="70">
        <f t="shared" si="249"/>
        <v>0</v>
      </c>
      <c r="AF28" s="70">
        <f t="shared" si="249"/>
        <v>2655.08</v>
      </c>
      <c r="AG28" s="70">
        <f t="shared" si="249"/>
        <v>2655.08</v>
      </c>
      <c r="AH28" s="70">
        <f t="shared" si="249"/>
        <v>0</v>
      </c>
      <c r="AI28" s="70">
        <f t="shared" si="249"/>
        <v>2923.87</v>
      </c>
      <c r="AJ28" s="70">
        <f t="shared" si="249"/>
        <v>2923.87</v>
      </c>
      <c r="AK28" s="70">
        <f t="shared" si="249"/>
        <v>0</v>
      </c>
      <c r="AL28" s="69">
        <f t="shared" si="250"/>
        <v>-152.73384021394895</v>
      </c>
      <c r="AM28" s="69">
        <f t="shared" si="250"/>
        <v>-152.73384021394895</v>
      </c>
      <c r="AN28" s="69">
        <f t="shared" si="250"/>
        <v>0</v>
      </c>
      <c r="AO28" s="16">
        <f t="shared" si="251"/>
        <v>935.937946737983</v>
      </c>
      <c r="AP28" s="89">
        <f>SUM(AP29:AP30)</f>
        <v>935.937946737983</v>
      </c>
      <c r="AQ28" s="89"/>
      <c r="AR28" s="16">
        <f t="shared" si="252"/>
        <v>947.34</v>
      </c>
      <c r="AS28" s="89">
        <f>SUM(AS29:AS30)</f>
        <v>947.34</v>
      </c>
      <c r="AT28" s="89"/>
      <c r="AU28" s="89">
        <f>SUM(AU29:AU30)</f>
        <v>928.49</v>
      </c>
      <c r="AV28" s="89">
        <f>SUM(AV29:AV30)</f>
        <v>928.49</v>
      </c>
      <c r="AW28" s="89"/>
      <c r="AX28" s="101">
        <f t="shared" si="253"/>
        <v>935.937946737983</v>
      </c>
      <c r="AY28" s="102">
        <f>SUM(AY29:AY30)</f>
        <v>935.937946737983</v>
      </c>
      <c r="AZ28" s="102"/>
      <c r="BA28" s="101">
        <f t="shared" si="254"/>
        <v>0</v>
      </c>
      <c r="BB28" s="102">
        <f>SUM(BB29:BB30)</f>
        <v>0</v>
      </c>
      <c r="BC28" s="102"/>
      <c r="BD28" s="102">
        <f>SUM(BD29:BD30)</f>
        <v>933.21</v>
      </c>
      <c r="BE28" s="102">
        <f>SUM(BE29:BE30)</f>
        <v>933.21</v>
      </c>
      <c r="BF28" s="102"/>
      <c r="BG28" s="101">
        <f t="shared" si="255"/>
        <v>935.937946737983</v>
      </c>
      <c r="BH28" s="102">
        <f>SUM(BH29:BH30)</f>
        <v>935.937946737983</v>
      </c>
      <c r="BI28" s="102"/>
      <c r="BJ28" s="101">
        <f t="shared" si="256"/>
        <v>0</v>
      </c>
      <c r="BK28" s="102">
        <f>SUM(BK29:BK30)</f>
        <v>0</v>
      </c>
      <c r="BL28" s="102"/>
      <c r="BM28" s="102">
        <f>SUM(BM29:BM30)</f>
        <v>965.03</v>
      </c>
      <c r="BN28" s="102">
        <f>SUM(BN29:BN30)</f>
        <v>965.03</v>
      </c>
      <c r="BO28" s="102"/>
      <c r="BP28" s="70">
        <f t="shared" si="257"/>
        <v>2807.8138402139489</v>
      </c>
      <c r="BQ28" s="70">
        <f t="shared" si="257"/>
        <v>2807.8138402139489</v>
      </c>
      <c r="BR28" s="70">
        <f t="shared" si="257"/>
        <v>0</v>
      </c>
      <c r="BS28" s="70">
        <f t="shared" si="257"/>
        <v>947.34</v>
      </c>
      <c r="BT28" s="70">
        <f t="shared" si="257"/>
        <v>947.34</v>
      </c>
      <c r="BU28" s="70">
        <f t="shared" si="257"/>
        <v>0</v>
      </c>
      <c r="BV28" s="70">
        <f t="shared" si="257"/>
        <v>2826.73</v>
      </c>
      <c r="BW28" s="70">
        <f t="shared" si="257"/>
        <v>2826.73</v>
      </c>
      <c r="BX28" s="70">
        <f t="shared" si="257"/>
        <v>0</v>
      </c>
      <c r="BY28" s="69">
        <f t="shared" si="258"/>
        <v>-1860.4738402139487</v>
      </c>
      <c r="BZ28" s="69">
        <f t="shared" si="258"/>
        <v>-1860.4738402139487</v>
      </c>
      <c r="CA28" s="69">
        <f t="shared" si="258"/>
        <v>0</v>
      </c>
      <c r="CB28" s="70">
        <f t="shared" si="259"/>
        <v>5615.6276804278978</v>
      </c>
      <c r="CC28" s="70">
        <f t="shared" si="259"/>
        <v>5615.6276804278978</v>
      </c>
      <c r="CD28" s="70">
        <f t="shared" si="259"/>
        <v>0</v>
      </c>
      <c r="CE28" s="70">
        <f t="shared" si="259"/>
        <v>3602.42</v>
      </c>
      <c r="CF28" s="70">
        <f t="shared" si="259"/>
        <v>3602.42</v>
      </c>
      <c r="CG28" s="70">
        <f t="shared" si="259"/>
        <v>0</v>
      </c>
      <c r="CH28" s="70">
        <f t="shared" si="259"/>
        <v>5750.6</v>
      </c>
      <c r="CI28" s="70">
        <f t="shared" si="259"/>
        <v>5750.6</v>
      </c>
      <c r="CJ28" s="70">
        <f t="shared" si="259"/>
        <v>0</v>
      </c>
      <c r="CK28" s="69">
        <f t="shared" si="260"/>
        <v>-2013.2076804278977</v>
      </c>
      <c r="CL28" s="69">
        <f t="shared" si="260"/>
        <v>-2013.2076804278977</v>
      </c>
      <c r="CM28" s="69">
        <f t="shared" si="260"/>
        <v>0</v>
      </c>
      <c r="CN28" s="101">
        <f t="shared" si="261"/>
        <v>967.96120372519636</v>
      </c>
      <c r="CO28" s="102">
        <f>SUM(CO29:CO30)</f>
        <v>967.96120372519636</v>
      </c>
      <c r="CP28" s="102"/>
      <c r="CQ28" s="101">
        <f t="shared" si="262"/>
        <v>0</v>
      </c>
      <c r="CR28" s="102">
        <f>SUM(CR29:CR30)</f>
        <v>0</v>
      </c>
      <c r="CS28" s="102"/>
      <c r="CT28" s="102">
        <f>SUM(CT29:CT30)</f>
        <v>831.85</v>
      </c>
      <c r="CU28" s="102">
        <f>SUM(CU29:CU30)</f>
        <v>831.85</v>
      </c>
      <c r="CV28" s="102"/>
      <c r="CW28" s="101">
        <f t="shared" si="263"/>
        <v>967.96120372519636</v>
      </c>
      <c r="CX28" s="102">
        <f>SUM(CX29:CX30)</f>
        <v>967.96120372519636</v>
      </c>
      <c r="CY28" s="102"/>
      <c r="CZ28" s="101">
        <f t="shared" si="264"/>
        <v>0</v>
      </c>
      <c r="DA28" s="102">
        <f>SUM(DA29:DA30)</f>
        <v>0</v>
      </c>
      <c r="DB28" s="102"/>
      <c r="DC28" s="102">
        <f>SUM(DC29:DC30)</f>
        <v>714.2</v>
      </c>
      <c r="DD28" s="102">
        <f>SUM(DD29:DD30)</f>
        <v>714.2</v>
      </c>
      <c r="DE28" s="102"/>
      <c r="DF28" s="101">
        <f t="shared" si="265"/>
        <v>967.96120372519636</v>
      </c>
      <c r="DG28" s="102">
        <f>SUM(DG29:DG30)</f>
        <v>967.96120372519636</v>
      </c>
      <c r="DH28" s="102"/>
      <c r="DI28" s="101">
        <f t="shared" si="266"/>
        <v>0</v>
      </c>
      <c r="DJ28" s="102">
        <f>SUM(DJ29:DJ30)</f>
        <v>0</v>
      </c>
      <c r="DK28" s="102"/>
      <c r="DL28" s="102">
        <f>SUM(DL29:DL30)</f>
        <v>1003.64</v>
      </c>
      <c r="DM28" s="102">
        <f>SUM(DM29:DM30)</f>
        <v>1003.64</v>
      </c>
      <c r="DN28" s="102"/>
      <c r="DO28" s="70">
        <f t="shared" si="267"/>
        <v>2903.8836111755891</v>
      </c>
      <c r="DP28" s="70">
        <f t="shared" si="267"/>
        <v>2903.8836111755891</v>
      </c>
      <c r="DQ28" s="70">
        <f t="shared" si="267"/>
        <v>0</v>
      </c>
      <c r="DR28" s="70">
        <f t="shared" si="267"/>
        <v>0</v>
      </c>
      <c r="DS28" s="70">
        <f t="shared" si="267"/>
        <v>0</v>
      </c>
      <c r="DT28" s="70">
        <f t="shared" si="267"/>
        <v>0</v>
      </c>
      <c r="DU28" s="70">
        <f t="shared" si="267"/>
        <v>2549.69</v>
      </c>
      <c r="DV28" s="70">
        <f t="shared" si="267"/>
        <v>2549.69</v>
      </c>
      <c r="DW28" s="70">
        <f t="shared" si="267"/>
        <v>0</v>
      </c>
      <c r="DX28" s="69">
        <f t="shared" si="268"/>
        <v>-2903.8836111755891</v>
      </c>
      <c r="DY28" s="69">
        <f t="shared" si="268"/>
        <v>-2903.8836111755891</v>
      </c>
      <c r="DZ28" s="69">
        <f t="shared" si="268"/>
        <v>0</v>
      </c>
      <c r="EA28" s="70">
        <f t="shared" si="269"/>
        <v>8519.5112916034868</v>
      </c>
      <c r="EB28" s="70">
        <f t="shared" si="269"/>
        <v>8519.5112916034868</v>
      </c>
      <c r="EC28" s="70">
        <f t="shared" si="269"/>
        <v>0</v>
      </c>
      <c r="ED28" s="70">
        <f t="shared" si="269"/>
        <v>3602.42</v>
      </c>
      <c r="EE28" s="70">
        <f t="shared" si="269"/>
        <v>3602.42</v>
      </c>
      <c r="EF28" s="70">
        <f t="shared" si="269"/>
        <v>0</v>
      </c>
      <c r="EG28" s="70">
        <f t="shared" si="269"/>
        <v>8300.2900000000009</v>
      </c>
      <c r="EH28" s="70">
        <f t="shared" si="269"/>
        <v>8300.2900000000009</v>
      </c>
      <c r="EI28" s="70">
        <f t="shared" si="269"/>
        <v>0</v>
      </c>
      <c r="EJ28" s="69">
        <f t="shared" si="270"/>
        <v>-4917.0912916034868</v>
      </c>
      <c r="EK28" s="69">
        <f t="shared" si="270"/>
        <v>-4917.0912916034868</v>
      </c>
      <c r="EL28" s="69">
        <f t="shared" si="270"/>
        <v>0</v>
      </c>
      <c r="EM28" s="101">
        <f t="shared" si="271"/>
        <v>967.96120372519636</v>
      </c>
      <c r="EN28" s="102">
        <f>SUM(EN29:EN30)</f>
        <v>967.96120372519636</v>
      </c>
      <c r="EO28" s="102"/>
      <c r="EP28" s="101">
        <f t="shared" si="272"/>
        <v>0</v>
      </c>
      <c r="EQ28" s="102">
        <f>SUM(EQ29:EQ30)</f>
        <v>0</v>
      </c>
      <c r="ER28" s="102"/>
      <c r="ES28" s="102">
        <f>SUM(ES29:ES30)</f>
        <v>1003.35</v>
      </c>
      <c r="ET28" s="102">
        <f>SUM(ET29:ET30)</f>
        <v>1003.35</v>
      </c>
      <c r="EU28" s="102"/>
      <c r="EV28" s="101">
        <f t="shared" si="273"/>
        <v>967.96120372519636</v>
      </c>
      <c r="EW28" s="102">
        <f>SUM(EW29:EW30)</f>
        <v>967.96120372519636</v>
      </c>
      <c r="EX28" s="102"/>
      <c r="EY28" s="101">
        <f t="shared" si="274"/>
        <v>0</v>
      </c>
      <c r="EZ28" s="102">
        <f>SUM(EZ29:EZ30)</f>
        <v>0</v>
      </c>
      <c r="FA28" s="102"/>
      <c r="FB28" s="102">
        <f>SUM(FB29:FB30)</f>
        <v>982.35</v>
      </c>
      <c r="FC28" s="102">
        <f>SUM(FC29:FC30)</f>
        <v>982.35</v>
      </c>
      <c r="FD28" s="102"/>
      <c r="FE28" s="101">
        <f t="shared" si="275"/>
        <v>967.96120372519636</v>
      </c>
      <c r="FF28" s="102">
        <f>SUM(FF29:FF30)</f>
        <v>967.96120372519636</v>
      </c>
      <c r="FG28" s="102"/>
      <c r="FH28" s="101">
        <f t="shared" si="276"/>
        <v>0</v>
      </c>
      <c r="FI28" s="102">
        <f>SUM(FI29:FI30)</f>
        <v>0</v>
      </c>
      <c r="FJ28" s="102"/>
      <c r="FK28" s="102">
        <f>SUM(FK29:FK30)</f>
        <v>1017.02</v>
      </c>
      <c r="FL28" s="102">
        <f>SUM(FL29:FL30)</f>
        <v>1017.02</v>
      </c>
      <c r="FM28" s="102"/>
      <c r="FN28" s="70">
        <f t="shared" si="277"/>
        <v>2903.8836111755891</v>
      </c>
      <c r="FO28" s="70">
        <f t="shared" si="277"/>
        <v>2903.8836111755891</v>
      </c>
      <c r="FP28" s="70">
        <f t="shared" si="277"/>
        <v>0</v>
      </c>
      <c r="FQ28" s="70">
        <f t="shared" si="277"/>
        <v>0</v>
      </c>
      <c r="FR28" s="70">
        <f t="shared" si="277"/>
        <v>0</v>
      </c>
      <c r="FS28" s="70">
        <f t="shared" si="277"/>
        <v>0</v>
      </c>
      <c r="FT28" s="70">
        <f t="shared" si="277"/>
        <v>3002.7200000000003</v>
      </c>
      <c r="FU28" s="70">
        <f t="shared" si="277"/>
        <v>3002.7200000000003</v>
      </c>
      <c r="FV28" s="70">
        <f t="shared" si="277"/>
        <v>0</v>
      </c>
      <c r="FW28" s="69">
        <f t="shared" si="278"/>
        <v>-2903.8836111755891</v>
      </c>
      <c r="FX28" s="69">
        <f t="shared" si="278"/>
        <v>-2903.8836111755891</v>
      </c>
      <c r="FY28" s="69">
        <f t="shared" si="278"/>
        <v>0</v>
      </c>
      <c r="FZ28" s="70">
        <f t="shared" si="279"/>
        <v>11423.394902779077</v>
      </c>
      <c r="GA28" s="70">
        <f t="shared" si="279"/>
        <v>11423.394902779077</v>
      </c>
      <c r="GB28" s="70">
        <f t="shared" si="280"/>
        <v>0</v>
      </c>
      <c r="GC28" s="70">
        <f t="shared" si="280"/>
        <v>3602.42</v>
      </c>
      <c r="GD28" s="70">
        <f t="shared" si="280"/>
        <v>3602.42</v>
      </c>
      <c r="GE28" s="70">
        <f t="shared" si="280"/>
        <v>0</v>
      </c>
      <c r="GF28" s="70">
        <f t="shared" si="280"/>
        <v>11303.010000000002</v>
      </c>
      <c r="GG28" s="70">
        <f t="shared" si="280"/>
        <v>11303.010000000002</v>
      </c>
      <c r="GH28" s="70">
        <f t="shared" si="280"/>
        <v>0</v>
      </c>
      <c r="GI28" s="69">
        <f t="shared" si="281"/>
        <v>-7820.9749027790767</v>
      </c>
      <c r="GJ28" s="69">
        <f t="shared" si="281"/>
        <v>-7820.9749027790767</v>
      </c>
      <c r="GK28" s="69">
        <f t="shared" si="281"/>
        <v>0</v>
      </c>
      <c r="GL28" s="83"/>
    </row>
    <row r="29" spans="1:194" ht="18.75" x14ac:dyDescent="0.3">
      <c r="A29" s="36" t="s">
        <v>99</v>
      </c>
      <c r="B29" s="106">
        <f t="shared" si="243"/>
        <v>817.91524268924218</v>
      </c>
      <c r="C29" s="38">
        <f>SUM(C18*C35)</f>
        <v>817.91524268924218</v>
      </c>
      <c r="D29" s="38"/>
      <c r="E29" s="106">
        <f t="shared" si="244"/>
        <v>923.35</v>
      </c>
      <c r="F29" s="107">
        <v>923.35</v>
      </c>
      <c r="G29" s="107"/>
      <c r="H29" s="61">
        <f t="shared" si="282"/>
        <v>1014.32</v>
      </c>
      <c r="I29" s="61">
        <v>1014.32</v>
      </c>
      <c r="J29" s="61"/>
      <c r="K29" s="106">
        <f t="shared" si="245"/>
        <v>817.91524268924218</v>
      </c>
      <c r="L29" s="38">
        <f>SUM(L18*L35)</f>
        <v>817.91524268924218</v>
      </c>
      <c r="M29" s="38"/>
      <c r="N29" s="106">
        <f t="shared" si="246"/>
        <v>933.48</v>
      </c>
      <c r="O29" s="107">
        <v>933.48</v>
      </c>
      <c r="P29" s="107"/>
      <c r="Q29" s="61">
        <f t="shared" ref="Q29:Q30" si="294">SUM(R29:S29)</f>
        <v>1016.01</v>
      </c>
      <c r="R29" s="61">
        <v>1016.01</v>
      </c>
      <c r="S29" s="61"/>
      <c r="T29" s="106">
        <f t="shared" si="247"/>
        <v>817.91524268924218</v>
      </c>
      <c r="U29" s="38">
        <f>SUM(U18*U35)</f>
        <v>817.91524268924218</v>
      </c>
      <c r="V29" s="38"/>
      <c r="W29" s="106">
        <f t="shared" si="248"/>
        <v>798.25</v>
      </c>
      <c r="X29" s="107">
        <v>798.25</v>
      </c>
      <c r="Y29" s="107"/>
      <c r="Z29" s="61">
        <f t="shared" ref="Z29:Z30" si="295">SUM(AA29:AB29)</f>
        <v>893.54</v>
      </c>
      <c r="AA29" s="61">
        <v>893.54</v>
      </c>
      <c r="AB29" s="61"/>
      <c r="AC29" s="62">
        <f t="shared" si="249"/>
        <v>2453.7457280677263</v>
      </c>
      <c r="AD29" s="62">
        <f t="shared" si="249"/>
        <v>2453.7457280677263</v>
      </c>
      <c r="AE29" s="62">
        <f t="shared" si="249"/>
        <v>0</v>
      </c>
      <c r="AF29" s="62">
        <f>SUM(E29+N29+W29)</f>
        <v>2655.08</v>
      </c>
      <c r="AG29" s="62">
        <f t="shared" si="249"/>
        <v>2655.08</v>
      </c>
      <c r="AH29" s="62">
        <f t="shared" si="249"/>
        <v>0</v>
      </c>
      <c r="AI29" s="62">
        <f t="shared" si="249"/>
        <v>2923.87</v>
      </c>
      <c r="AJ29" s="62">
        <f t="shared" si="249"/>
        <v>2923.87</v>
      </c>
      <c r="AK29" s="62">
        <f t="shared" si="249"/>
        <v>0</v>
      </c>
      <c r="AL29" s="72">
        <f t="shared" si="250"/>
        <v>201.33427193227362</v>
      </c>
      <c r="AM29" s="72">
        <f t="shared" si="250"/>
        <v>201.33427193227362</v>
      </c>
      <c r="AN29" s="72">
        <f t="shared" si="250"/>
        <v>0</v>
      </c>
      <c r="AO29" s="94">
        <f t="shared" si="251"/>
        <v>817.91524268924218</v>
      </c>
      <c r="AP29" s="95">
        <f>SUM(AP18*AP35)</f>
        <v>817.91524268924218</v>
      </c>
      <c r="AQ29" s="95"/>
      <c r="AR29" s="94">
        <f t="shared" si="252"/>
        <v>947.34</v>
      </c>
      <c r="AS29" s="108">
        <v>947.34</v>
      </c>
      <c r="AT29" s="108"/>
      <c r="AU29" s="96">
        <f t="shared" ref="AU29:AU30" si="296">SUM(AV29:AW29)</f>
        <v>928.49</v>
      </c>
      <c r="AV29" s="96">
        <v>928.49</v>
      </c>
      <c r="AW29" s="96"/>
      <c r="AX29" s="106">
        <f t="shared" si="253"/>
        <v>817.91524268924218</v>
      </c>
      <c r="AY29" s="38">
        <f>SUM(AY18*AY35)</f>
        <v>817.91524268924218</v>
      </c>
      <c r="AZ29" s="38"/>
      <c r="BA29" s="106">
        <f t="shared" si="254"/>
        <v>0</v>
      </c>
      <c r="BB29" s="107"/>
      <c r="BC29" s="107"/>
      <c r="BD29" s="61">
        <f t="shared" ref="BD29:BD30" si="297">SUM(BE29:BF29)</f>
        <v>933.21</v>
      </c>
      <c r="BE29" s="61">
        <v>933.21</v>
      </c>
      <c r="BF29" s="61"/>
      <c r="BG29" s="106">
        <f t="shared" si="255"/>
        <v>817.91524268924218</v>
      </c>
      <c r="BH29" s="38">
        <f>SUM(BH18*BH35)</f>
        <v>817.91524268924218</v>
      </c>
      <c r="BI29" s="38"/>
      <c r="BJ29" s="106">
        <f t="shared" si="256"/>
        <v>0</v>
      </c>
      <c r="BK29" s="107"/>
      <c r="BL29" s="107"/>
      <c r="BM29" s="61">
        <f t="shared" ref="BM29:BM30" si="298">SUM(BN29:BO29)</f>
        <v>965.03</v>
      </c>
      <c r="BN29" s="61">
        <v>965.03</v>
      </c>
      <c r="BO29" s="61"/>
      <c r="BP29" s="62">
        <f t="shared" si="257"/>
        <v>2453.7457280677263</v>
      </c>
      <c r="BQ29" s="62">
        <f t="shared" si="257"/>
        <v>2453.7457280677263</v>
      </c>
      <c r="BR29" s="62">
        <f t="shared" si="257"/>
        <v>0</v>
      </c>
      <c r="BS29" s="62">
        <f t="shared" si="257"/>
        <v>947.34</v>
      </c>
      <c r="BT29" s="62">
        <f t="shared" si="257"/>
        <v>947.34</v>
      </c>
      <c r="BU29" s="62">
        <f t="shared" si="257"/>
        <v>0</v>
      </c>
      <c r="BV29" s="62">
        <f t="shared" si="257"/>
        <v>2826.73</v>
      </c>
      <c r="BW29" s="62">
        <f t="shared" si="257"/>
        <v>2826.73</v>
      </c>
      <c r="BX29" s="62">
        <f t="shared" si="257"/>
        <v>0</v>
      </c>
      <c r="BY29" s="72">
        <f t="shared" si="258"/>
        <v>-1506.4057280677262</v>
      </c>
      <c r="BZ29" s="72">
        <f t="shared" si="258"/>
        <v>-1506.4057280677262</v>
      </c>
      <c r="CA29" s="72">
        <f t="shared" si="258"/>
        <v>0</v>
      </c>
      <c r="CB29" s="62">
        <f t="shared" si="259"/>
        <v>4907.4914561354526</v>
      </c>
      <c r="CC29" s="62">
        <f t="shared" si="259"/>
        <v>4907.4914561354526</v>
      </c>
      <c r="CD29" s="62">
        <f t="shared" si="259"/>
        <v>0</v>
      </c>
      <c r="CE29" s="62">
        <f t="shared" si="259"/>
        <v>3602.42</v>
      </c>
      <c r="CF29" s="62">
        <f t="shared" si="259"/>
        <v>3602.42</v>
      </c>
      <c r="CG29" s="62">
        <f t="shared" si="259"/>
        <v>0</v>
      </c>
      <c r="CH29" s="62">
        <f t="shared" si="259"/>
        <v>5750.6</v>
      </c>
      <c r="CI29" s="62">
        <f t="shared" si="259"/>
        <v>5750.6</v>
      </c>
      <c r="CJ29" s="62">
        <f t="shared" si="259"/>
        <v>0</v>
      </c>
      <c r="CK29" s="72">
        <f t="shared" si="260"/>
        <v>-1305.0714561354525</v>
      </c>
      <c r="CL29" s="72">
        <f t="shared" si="260"/>
        <v>-1305.0714561354525</v>
      </c>
      <c r="CM29" s="72">
        <f t="shared" si="260"/>
        <v>0</v>
      </c>
      <c r="CN29" s="106">
        <f t="shared" si="261"/>
        <v>845.90033518568862</v>
      </c>
      <c r="CO29" s="38">
        <f>SUM(CO18*CO35)</f>
        <v>845.90033518568862</v>
      </c>
      <c r="CP29" s="38"/>
      <c r="CQ29" s="106">
        <f t="shared" si="262"/>
        <v>0</v>
      </c>
      <c r="CR29" s="107"/>
      <c r="CS29" s="107"/>
      <c r="CT29" s="61">
        <f t="shared" ref="CT29:CT30" si="299">SUM(CU29:CV29)</f>
        <v>831.85</v>
      </c>
      <c r="CU29" s="61">
        <v>831.85</v>
      </c>
      <c r="CV29" s="61"/>
      <c r="CW29" s="106">
        <f t="shared" si="263"/>
        <v>845.90033518568862</v>
      </c>
      <c r="CX29" s="38">
        <f>SUM(CX18*CX35)</f>
        <v>845.90033518568862</v>
      </c>
      <c r="CY29" s="38"/>
      <c r="CZ29" s="106">
        <f t="shared" si="264"/>
        <v>0</v>
      </c>
      <c r="DA29" s="107"/>
      <c r="DB29" s="107"/>
      <c r="DC29" s="61">
        <f t="shared" ref="DC29:DC30" si="300">SUM(DD29:DE29)</f>
        <v>714.2</v>
      </c>
      <c r="DD29" s="61">
        <v>714.2</v>
      </c>
      <c r="DE29" s="61"/>
      <c r="DF29" s="106">
        <f t="shared" si="265"/>
        <v>845.90033518568862</v>
      </c>
      <c r="DG29" s="38">
        <f>SUM(DG18*DG35)</f>
        <v>845.90033518568862</v>
      </c>
      <c r="DH29" s="38"/>
      <c r="DI29" s="106">
        <f t="shared" si="266"/>
        <v>0</v>
      </c>
      <c r="DJ29" s="107"/>
      <c r="DK29" s="107"/>
      <c r="DL29" s="61">
        <f t="shared" ref="DL29:DL30" si="301">SUM(DM29:DN29)</f>
        <v>1003.64</v>
      </c>
      <c r="DM29" s="61">
        <v>1003.64</v>
      </c>
      <c r="DN29" s="61"/>
      <c r="DO29" s="62">
        <f t="shared" si="267"/>
        <v>2537.7010055570659</v>
      </c>
      <c r="DP29" s="62">
        <f t="shared" si="267"/>
        <v>2537.7010055570659</v>
      </c>
      <c r="DQ29" s="62">
        <f t="shared" si="267"/>
        <v>0</v>
      </c>
      <c r="DR29" s="62">
        <f t="shared" si="267"/>
        <v>0</v>
      </c>
      <c r="DS29" s="62">
        <f t="shared" si="267"/>
        <v>0</v>
      </c>
      <c r="DT29" s="62">
        <f t="shared" si="267"/>
        <v>0</v>
      </c>
      <c r="DU29" s="62">
        <f t="shared" si="267"/>
        <v>2549.69</v>
      </c>
      <c r="DV29" s="62">
        <f t="shared" si="267"/>
        <v>2549.69</v>
      </c>
      <c r="DW29" s="62">
        <f t="shared" si="267"/>
        <v>0</v>
      </c>
      <c r="DX29" s="72">
        <f t="shared" si="268"/>
        <v>-2537.7010055570659</v>
      </c>
      <c r="DY29" s="72">
        <f t="shared" si="268"/>
        <v>-2537.7010055570659</v>
      </c>
      <c r="DZ29" s="72">
        <f t="shared" si="268"/>
        <v>0</v>
      </c>
      <c r="EA29" s="62">
        <f t="shared" si="269"/>
        <v>7445.1924616925189</v>
      </c>
      <c r="EB29" s="62">
        <f t="shared" si="269"/>
        <v>7445.1924616925189</v>
      </c>
      <c r="EC29" s="62">
        <f t="shared" si="269"/>
        <v>0</v>
      </c>
      <c r="ED29" s="62">
        <f t="shared" si="269"/>
        <v>3602.42</v>
      </c>
      <c r="EE29" s="62">
        <f t="shared" si="269"/>
        <v>3602.42</v>
      </c>
      <c r="EF29" s="62">
        <f t="shared" si="269"/>
        <v>0</v>
      </c>
      <c r="EG29" s="62">
        <f t="shared" si="269"/>
        <v>8300.2900000000009</v>
      </c>
      <c r="EH29" s="62">
        <f t="shared" si="269"/>
        <v>8300.2900000000009</v>
      </c>
      <c r="EI29" s="62">
        <f t="shared" si="269"/>
        <v>0</v>
      </c>
      <c r="EJ29" s="72">
        <f t="shared" si="270"/>
        <v>-3842.7724616925188</v>
      </c>
      <c r="EK29" s="72">
        <f t="shared" si="270"/>
        <v>-3842.7724616925188</v>
      </c>
      <c r="EL29" s="72">
        <f t="shared" si="270"/>
        <v>0</v>
      </c>
      <c r="EM29" s="106">
        <f t="shared" si="271"/>
        <v>845.90033518568862</v>
      </c>
      <c r="EN29" s="38">
        <f>SUM(EN18*EN35)</f>
        <v>845.90033518568862</v>
      </c>
      <c r="EO29" s="38"/>
      <c r="EP29" s="106">
        <f t="shared" si="272"/>
        <v>0</v>
      </c>
      <c r="EQ29" s="107"/>
      <c r="ER29" s="107"/>
      <c r="ES29" s="61">
        <f t="shared" ref="ES29:ES30" si="302">SUM(ET29:EU29)</f>
        <v>1003.35</v>
      </c>
      <c r="ET29" s="61">
        <v>1003.35</v>
      </c>
      <c r="EU29" s="61"/>
      <c r="EV29" s="106">
        <f t="shared" si="273"/>
        <v>845.90033518568862</v>
      </c>
      <c r="EW29" s="38">
        <f>SUM(EW18*EW35)</f>
        <v>845.90033518568862</v>
      </c>
      <c r="EX29" s="38"/>
      <c r="EY29" s="106">
        <f t="shared" si="274"/>
        <v>0</v>
      </c>
      <c r="EZ29" s="107"/>
      <c r="FA29" s="107"/>
      <c r="FB29" s="61">
        <f t="shared" ref="FB29:FB30" si="303">SUM(FC29:FD29)</f>
        <v>982.35</v>
      </c>
      <c r="FC29" s="61">
        <v>982.35</v>
      </c>
      <c r="FD29" s="61"/>
      <c r="FE29" s="106">
        <f t="shared" si="275"/>
        <v>845.90033518568862</v>
      </c>
      <c r="FF29" s="38">
        <f>SUM(FF18*FF35)</f>
        <v>845.90033518568862</v>
      </c>
      <c r="FG29" s="38"/>
      <c r="FH29" s="106">
        <f t="shared" si="276"/>
        <v>0</v>
      </c>
      <c r="FI29" s="107"/>
      <c r="FJ29" s="107"/>
      <c r="FK29" s="61">
        <f t="shared" ref="FK29:FK30" si="304">SUM(FL29:FM29)</f>
        <v>1017.02</v>
      </c>
      <c r="FL29" s="61">
        <v>1017.02</v>
      </c>
      <c r="FM29" s="61"/>
      <c r="FN29" s="62">
        <f t="shared" si="277"/>
        <v>2537.7010055570659</v>
      </c>
      <c r="FO29" s="62">
        <f t="shared" si="277"/>
        <v>2537.7010055570659</v>
      </c>
      <c r="FP29" s="62">
        <f t="shared" si="277"/>
        <v>0</v>
      </c>
      <c r="FQ29" s="62">
        <f t="shared" si="277"/>
        <v>0</v>
      </c>
      <c r="FR29" s="62">
        <f t="shared" si="277"/>
        <v>0</v>
      </c>
      <c r="FS29" s="62">
        <f t="shared" si="277"/>
        <v>0</v>
      </c>
      <c r="FT29" s="62">
        <f t="shared" si="277"/>
        <v>3002.7200000000003</v>
      </c>
      <c r="FU29" s="62">
        <f t="shared" si="277"/>
        <v>3002.7200000000003</v>
      </c>
      <c r="FV29" s="62">
        <f t="shared" si="277"/>
        <v>0</v>
      </c>
      <c r="FW29" s="72">
        <f t="shared" si="278"/>
        <v>-2537.7010055570659</v>
      </c>
      <c r="FX29" s="72">
        <f t="shared" si="278"/>
        <v>-2537.7010055570659</v>
      </c>
      <c r="FY29" s="72">
        <f t="shared" si="278"/>
        <v>0</v>
      </c>
      <c r="FZ29" s="62">
        <f t="shared" si="279"/>
        <v>9982.8934672495852</v>
      </c>
      <c r="GA29" s="62">
        <f t="shared" si="279"/>
        <v>9982.8934672495852</v>
      </c>
      <c r="GB29" s="62">
        <f t="shared" si="280"/>
        <v>0</v>
      </c>
      <c r="GC29" s="62">
        <f t="shared" si="280"/>
        <v>3602.42</v>
      </c>
      <c r="GD29" s="62">
        <f t="shared" si="280"/>
        <v>3602.42</v>
      </c>
      <c r="GE29" s="62">
        <f t="shared" si="280"/>
        <v>0</v>
      </c>
      <c r="GF29" s="62">
        <f t="shared" si="280"/>
        <v>11303.010000000002</v>
      </c>
      <c r="GG29" s="62">
        <f t="shared" si="280"/>
        <v>11303.010000000002</v>
      </c>
      <c r="GH29" s="62">
        <f t="shared" si="280"/>
        <v>0</v>
      </c>
      <c r="GI29" s="72">
        <f t="shared" si="281"/>
        <v>-6380.4734672495852</v>
      </c>
      <c r="GJ29" s="72">
        <f t="shared" si="281"/>
        <v>-6380.4734672495852</v>
      </c>
      <c r="GK29" s="72">
        <f t="shared" si="281"/>
        <v>0</v>
      </c>
      <c r="GL29" s="83"/>
    </row>
    <row r="30" spans="1:194" ht="18.75" x14ac:dyDescent="0.3">
      <c r="A30" s="36" t="s">
        <v>100</v>
      </c>
      <c r="B30" s="106">
        <f t="shared" si="243"/>
        <v>118.02270404874078</v>
      </c>
      <c r="C30" s="38">
        <f>SUM(C19*C35)</f>
        <v>118.02270404874078</v>
      </c>
      <c r="D30" s="38"/>
      <c r="E30" s="106">
        <f t="shared" si="244"/>
        <v>0</v>
      </c>
      <c r="F30" s="107">
        <v>0</v>
      </c>
      <c r="G30" s="107"/>
      <c r="H30" s="61">
        <f t="shared" si="282"/>
        <v>0</v>
      </c>
      <c r="I30" s="61">
        <v>0</v>
      </c>
      <c r="J30" s="61"/>
      <c r="K30" s="106">
        <f t="shared" si="245"/>
        <v>118.02270404874078</v>
      </c>
      <c r="L30" s="38">
        <f>SUM(L19*L35)</f>
        <v>118.02270404874078</v>
      </c>
      <c r="M30" s="38"/>
      <c r="N30" s="106">
        <f t="shared" si="246"/>
        <v>0</v>
      </c>
      <c r="O30" s="107">
        <v>0</v>
      </c>
      <c r="P30" s="107"/>
      <c r="Q30" s="61">
        <f t="shared" si="294"/>
        <v>0</v>
      </c>
      <c r="R30" s="61">
        <v>0</v>
      </c>
      <c r="S30" s="61"/>
      <c r="T30" s="106">
        <f t="shared" si="247"/>
        <v>118.02270404874078</v>
      </c>
      <c r="U30" s="38">
        <f>SUM(U19*U35)</f>
        <v>118.02270404874078</v>
      </c>
      <c r="V30" s="38"/>
      <c r="W30" s="106">
        <f t="shared" si="248"/>
        <v>0</v>
      </c>
      <c r="X30" s="107"/>
      <c r="Y30" s="107"/>
      <c r="Z30" s="61">
        <f t="shared" si="295"/>
        <v>0</v>
      </c>
      <c r="AA30" s="61">
        <v>0</v>
      </c>
      <c r="AB30" s="61"/>
      <c r="AC30" s="62">
        <f t="shared" si="249"/>
        <v>354.06811214622235</v>
      </c>
      <c r="AD30" s="62">
        <f t="shared" si="249"/>
        <v>354.06811214622235</v>
      </c>
      <c r="AE30" s="62">
        <f t="shared" si="249"/>
        <v>0</v>
      </c>
      <c r="AF30" s="62">
        <f t="shared" si="249"/>
        <v>0</v>
      </c>
      <c r="AG30" s="62">
        <f t="shared" si="249"/>
        <v>0</v>
      </c>
      <c r="AH30" s="62">
        <f t="shared" si="249"/>
        <v>0</v>
      </c>
      <c r="AI30" s="62">
        <f t="shared" si="249"/>
        <v>0</v>
      </c>
      <c r="AJ30" s="62">
        <f t="shared" si="249"/>
        <v>0</v>
      </c>
      <c r="AK30" s="62">
        <f t="shared" si="249"/>
        <v>0</v>
      </c>
      <c r="AL30" s="72">
        <f t="shared" si="250"/>
        <v>-354.06811214622235</v>
      </c>
      <c r="AM30" s="72">
        <f t="shared" si="250"/>
        <v>-354.06811214622235</v>
      </c>
      <c r="AN30" s="72">
        <f t="shared" si="250"/>
        <v>0</v>
      </c>
      <c r="AO30" s="94">
        <f t="shared" si="251"/>
        <v>118.02270404874078</v>
      </c>
      <c r="AP30" s="95">
        <f>SUM(AP19*AP35)</f>
        <v>118.02270404874078</v>
      </c>
      <c r="AQ30" s="95"/>
      <c r="AR30" s="94">
        <f t="shared" si="252"/>
        <v>0</v>
      </c>
      <c r="AS30" s="108">
        <v>0</v>
      </c>
      <c r="AT30" s="108"/>
      <c r="AU30" s="96">
        <f t="shared" si="296"/>
        <v>0</v>
      </c>
      <c r="AV30" s="96">
        <v>0</v>
      </c>
      <c r="AW30" s="96"/>
      <c r="AX30" s="106">
        <f t="shared" si="253"/>
        <v>118.02270404874078</v>
      </c>
      <c r="AY30" s="38">
        <f>SUM(AY19*AY35)</f>
        <v>118.02270404874078</v>
      </c>
      <c r="AZ30" s="38"/>
      <c r="BA30" s="106">
        <f t="shared" si="254"/>
        <v>0</v>
      </c>
      <c r="BB30" s="107"/>
      <c r="BC30" s="107"/>
      <c r="BD30" s="61">
        <f t="shared" si="297"/>
        <v>0</v>
      </c>
      <c r="BE30" s="61">
        <v>0</v>
      </c>
      <c r="BF30" s="61"/>
      <c r="BG30" s="106">
        <f t="shared" si="255"/>
        <v>118.02270404874078</v>
      </c>
      <c r="BH30" s="38">
        <f>SUM(BH19*BH35)</f>
        <v>118.02270404874078</v>
      </c>
      <c r="BI30" s="38"/>
      <c r="BJ30" s="106">
        <f t="shared" si="256"/>
        <v>0</v>
      </c>
      <c r="BK30" s="107"/>
      <c r="BL30" s="107"/>
      <c r="BM30" s="61">
        <f t="shared" si="298"/>
        <v>0</v>
      </c>
      <c r="BN30" s="61">
        <v>0</v>
      </c>
      <c r="BO30" s="61"/>
      <c r="BP30" s="62">
        <f t="shared" si="257"/>
        <v>354.06811214622235</v>
      </c>
      <c r="BQ30" s="62">
        <f t="shared" si="257"/>
        <v>354.06811214622235</v>
      </c>
      <c r="BR30" s="62">
        <f t="shared" si="257"/>
        <v>0</v>
      </c>
      <c r="BS30" s="62">
        <f t="shared" si="257"/>
        <v>0</v>
      </c>
      <c r="BT30" s="62">
        <f t="shared" si="257"/>
        <v>0</v>
      </c>
      <c r="BU30" s="62">
        <f t="shared" si="257"/>
        <v>0</v>
      </c>
      <c r="BV30" s="62">
        <f t="shared" si="257"/>
        <v>0</v>
      </c>
      <c r="BW30" s="62">
        <f t="shared" si="257"/>
        <v>0</v>
      </c>
      <c r="BX30" s="62">
        <f t="shared" si="257"/>
        <v>0</v>
      </c>
      <c r="BY30" s="72">
        <f t="shared" si="258"/>
        <v>-354.06811214622235</v>
      </c>
      <c r="BZ30" s="72">
        <f t="shared" si="258"/>
        <v>-354.06811214622235</v>
      </c>
      <c r="CA30" s="72">
        <f t="shared" si="258"/>
        <v>0</v>
      </c>
      <c r="CB30" s="62">
        <f t="shared" si="259"/>
        <v>708.13622429244469</v>
      </c>
      <c r="CC30" s="62">
        <f t="shared" si="259"/>
        <v>708.13622429244469</v>
      </c>
      <c r="CD30" s="62">
        <f t="shared" si="259"/>
        <v>0</v>
      </c>
      <c r="CE30" s="62">
        <f t="shared" si="259"/>
        <v>0</v>
      </c>
      <c r="CF30" s="62">
        <f t="shared" si="259"/>
        <v>0</v>
      </c>
      <c r="CG30" s="62">
        <f t="shared" si="259"/>
        <v>0</v>
      </c>
      <c r="CH30" s="62">
        <f t="shared" si="259"/>
        <v>0</v>
      </c>
      <c r="CI30" s="62">
        <f t="shared" si="259"/>
        <v>0</v>
      </c>
      <c r="CJ30" s="62">
        <f t="shared" si="259"/>
        <v>0</v>
      </c>
      <c r="CK30" s="72">
        <f t="shared" si="260"/>
        <v>-708.13622429244469</v>
      </c>
      <c r="CL30" s="72">
        <f t="shared" si="260"/>
        <v>-708.13622429244469</v>
      </c>
      <c r="CM30" s="72">
        <f t="shared" si="260"/>
        <v>0</v>
      </c>
      <c r="CN30" s="106">
        <f t="shared" si="261"/>
        <v>122.06086853950775</v>
      </c>
      <c r="CO30" s="38">
        <f>SUM(CO19*CO35)</f>
        <v>122.06086853950775</v>
      </c>
      <c r="CP30" s="38"/>
      <c r="CQ30" s="106">
        <f t="shared" si="262"/>
        <v>0</v>
      </c>
      <c r="CR30" s="107"/>
      <c r="CS30" s="107"/>
      <c r="CT30" s="61">
        <f t="shared" si="299"/>
        <v>0</v>
      </c>
      <c r="CU30" s="61">
        <v>0</v>
      </c>
      <c r="CV30" s="61"/>
      <c r="CW30" s="106">
        <f t="shared" si="263"/>
        <v>122.06086853950775</v>
      </c>
      <c r="CX30" s="38">
        <f>SUM(CX19*CX35)</f>
        <v>122.06086853950775</v>
      </c>
      <c r="CY30" s="38"/>
      <c r="CZ30" s="106">
        <f t="shared" si="264"/>
        <v>0</v>
      </c>
      <c r="DA30" s="107"/>
      <c r="DB30" s="107"/>
      <c r="DC30" s="61">
        <f t="shared" si="300"/>
        <v>0</v>
      </c>
      <c r="DD30" s="61">
        <v>0</v>
      </c>
      <c r="DE30" s="61"/>
      <c r="DF30" s="106">
        <f t="shared" si="265"/>
        <v>122.06086853950775</v>
      </c>
      <c r="DG30" s="38">
        <f>SUM(DG19*DG35)</f>
        <v>122.06086853950775</v>
      </c>
      <c r="DH30" s="38"/>
      <c r="DI30" s="106">
        <f t="shared" si="266"/>
        <v>0</v>
      </c>
      <c r="DJ30" s="107"/>
      <c r="DK30" s="107"/>
      <c r="DL30" s="61">
        <f t="shared" si="301"/>
        <v>0</v>
      </c>
      <c r="DM30" s="61">
        <v>0</v>
      </c>
      <c r="DN30" s="61"/>
      <c r="DO30" s="62">
        <f t="shared" si="267"/>
        <v>366.18260561852327</v>
      </c>
      <c r="DP30" s="62">
        <f t="shared" si="267"/>
        <v>366.18260561852327</v>
      </c>
      <c r="DQ30" s="62">
        <f t="shared" si="267"/>
        <v>0</v>
      </c>
      <c r="DR30" s="62">
        <f t="shared" si="267"/>
        <v>0</v>
      </c>
      <c r="DS30" s="62">
        <f t="shared" si="267"/>
        <v>0</v>
      </c>
      <c r="DT30" s="62">
        <f t="shared" si="267"/>
        <v>0</v>
      </c>
      <c r="DU30" s="62">
        <f t="shared" si="267"/>
        <v>0</v>
      </c>
      <c r="DV30" s="62">
        <f t="shared" si="267"/>
        <v>0</v>
      </c>
      <c r="DW30" s="62">
        <f t="shared" si="267"/>
        <v>0</v>
      </c>
      <c r="DX30" s="72">
        <f t="shared" si="268"/>
        <v>-366.18260561852327</v>
      </c>
      <c r="DY30" s="72">
        <f t="shared" si="268"/>
        <v>-366.18260561852327</v>
      </c>
      <c r="DZ30" s="72">
        <f t="shared" si="268"/>
        <v>0</v>
      </c>
      <c r="EA30" s="62">
        <f t="shared" si="269"/>
        <v>1074.3188299109679</v>
      </c>
      <c r="EB30" s="62">
        <f t="shared" si="269"/>
        <v>1074.3188299109679</v>
      </c>
      <c r="EC30" s="62">
        <f t="shared" si="269"/>
        <v>0</v>
      </c>
      <c r="ED30" s="62">
        <f t="shared" si="269"/>
        <v>0</v>
      </c>
      <c r="EE30" s="62">
        <f t="shared" si="269"/>
        <v>0</v>
      </c>
      <c r="EF30" s="62">
        <f t="shared" si="269"/>
        <v>0</v>
      </c>
      <c r="EG30" s="62">
        <f t="shared" si="269"/>
        <v>0</v>
      </c>
      <c r="EH30" s="62">
        <f t="shared" si="269"/>
        <v>0</v>
      </c>
      <c r="EI30" s="62">
        <f t="shared" si="269"/>
        <v>0</v>
      </c>
      <c r="EJ30" s="72">
        <f t="shared" si="270"/>
        <v>-1074.3188299109679</v>
      </c>
      <c r="EK30" s="72">
        <f t="shared" si="270"/>
        <v>-1074.3188299109679</v>
      </c>
      <c r="EL30" s="72">
        <f t="shared" si="270"/>
        <v>0</v>
      </c>
      <c r="EM30" s="106">
        <f t="shared" si="271"/>
        <v>122.06086853950775</v>
      </c>
      <c r="EN30" s="38">
        <f>SUM(EN19*EN35)</f>
        <v>122.06086853950775</v>
      </c>
      <c r="EO30" s="38"/>
      <c r="EP30" s="106">
        <f t="shared" si="272"/>
        <v>0</v>
      </c>
      <c r="EQ30" s="107"/>
      <c r="ER30" s="107"/>
      <c r="ES30" s="61">
        <f t="shared" si="302"/>
        <v>0</v>
      </c>
      <c r="ET30" s="61">
        <v>0</v>
      </c>
      <c r="EU30" s="61"/>
      <c r="EV30" s="106">
        <f t="shared" si="273"/>
        <v>122.06086853950775</v>
      </c>
      <c r="EW30" s="38">
        <f>SUM(EW19*EW35)</f>
        <v>122.06086853950775</v>
      </c>
      <c r="EX30" s="38"/>
      <c r="EY30" s="106">
        <f t="shared" si="274"/>
        <v>0</v>
      </c>
      <c r="EZ30" s="107"/>
      <c r="FA30" s="107"/>
      <c r="FB30" s="61">
        <f t="shared" si="303"/>
        <v>0</v>
      </c>
      <c r="FC30" s="61">
        <v>0</v>
      </c>
      <c r="FD30" s="61"/>
      <c r="FE30" s="106">
        <f t="shared" si="275"/>
        <v>122.06086853950775</v>
      </c>
      <c r="FF30" s="38">
        <f>SUM(FF19*FF35)</f>
        <v>122.06086853950775</v>
      </c>
      <c r="FG30" s="38"/>
      <c r="FH30" s="106">
        <f t="shared" si="276"/>
        <v>0</v>
      </c>
      <c r="FI30" s="107"/>
      <c r="FJ30" s="107"/>
      <c r="FK30" s="61">
        <f t="shared" si="304"/>
        <v>0</v>
      </c>
      <c r="FL30" s="61">
        <v>0</v>
      </c>
      <c r="FM30" s="61"/>
      <c r="FN30" s="62">
        <f t="shared" si="277"/>
        <v>366.18260561852327</v>
      </c>
      <c r="FO30" s="62">
        <f t="shared" si="277"/>
        <v>366.18260561852327</v>
      </c>
      <c r="FP30" s="62">
        <f t="shared" si="277"/>
        <v>0</v>
      </c>
      <c r="FQ30" s="62">
        <f t="shared" si="277"/>
        <v>0</v>
      </c>
      <c r="FR30" s="62">
        <f t="shared" si="277"/>
        <v>0</v>
      </c>
      <c r="FS30" s="62">
        <f t="shared" si="277"/>
        <v>0</v>
      </c>
      <c r="FT30" s="62">
        <f t="shared" si="277"/>
        <v>0</v>
      </c>
      <c r="FU30" s="62">
        <f t="shared" si="277"/>
        <v>0</v>
      </c>
      <c r="FV30" s="62">
        <f t="shared" si="277"/>
        <v>0</v>
      </c>
      <c r="FW30" s="72">
        <f t="shared" si="278"/>
        <v>-366.18260561852327</v>
      </c>
      <c r="FX30" s="72">
        <f t="shared" si="278"/>
        <v>-366.18260561852327</v>
      </c>
      <c r="FY30" s="72">
        <f t="shared" si="278"/>
        <v>0</v>
      </c>
      <c r="FZ30" s="62">
        <f t="shared" si="279"/>
        <v>1440.5014355294911</v>
      </c>
      <c r="GA30" s="62">
        <f t="shared" si="279"/>
        <v>1440.5014355294911</v>
      </c>
      <c r="GB30" s="62">
        <f t="shared" si="280"/>
        <v>0</v>
      </c>
      <c r="GC30" s="62">
        <f t="shared" si="280"/>
        <v>0</v>
      </c>
      <c r="GD30" s="62">
        <f t="shared" si="280"/>
        <v>0</v>
      </c>
      <c r="GE30" s="62">
        <f t="shared" si="280"/>
        <v>0</v>
      </c>
      <c r="GF30" s="62">
        <f t="shared" si="280"/>
        <v>0</v>
      </c>
      <c r="GG30" s="62">
        <f t="shared" si="280"/>
        <v>0</v>
      </c>
      <c r="GH30" s="62">
        <f t="shared" si="280"/>
        <v>0</v>
      </c>
      <c r="GI30" s="72">
        <f t="shared" si="281"/>
        <v>-1440.5014355294911</v>
      </c>
      <c r="GJ30" s="72">
        <f t="shared" si="281"/>
        <v>-1440.5014355294911</v>
      </c>
      <c r="GK30" s="72">
        <f t="shared" si="281"/>
        <v>0</v>
      </c>
      <c r="GL30" s="83"/>
    </row>
    <row r="31" spans="1:194" ht="18.75" x14ac:dyDescent="0.3">
      <c r="A31" s="109" t="s">
        <v>40</v>
      </c>
      <c r="B31" s="110">
        <f t="shared" si="243"/>
        <v>11244.159296919514</v>
      </c>
      <c r="C31" s="34">
        <f>SUM(C24:C28)</f>
        <v>11241.591693380889</v>
      </c>
      <c r="D31" s="34">
        <f>SUM(D24:D28)</f>
        <v>2.5676035386232714</v>
      </c>
      <c r="E31" s="110">
        <f t="shared" si="244"/>
        <v>11478.460000000001</v>
      </c>
      <c r="F31" s="34">
        <f>SUM(F24:F28)</f>
        <v>11476.37</v>
      </c>
      <c r="G31" s="34">
        <f>SUM(G24:G28)</f>
        <v>2.09</v>
      </c>
      <c r="H31" s="110">
        <f t="shared" ref="H31" si="305">SUM(I31:J31)</f>
        <v>11502.369999999999</v>
      </c>
      <c r="I31" s="34">
        <f>SUM(I24:I28)</f>
        <v>11499.91</v>
      </c>
      <c r="J31" s="34">
        <f>SUM(J24:J28)</f>
        <v>2.46</v>
      </c>
      <c r="K31" s="110">
        <f t="shared" si="245"/>
        <v>11244.159296919514</v>
      </c>
      <c r="L31" s="34">
        <f>SUM(L24:L28)</f>
        <v>11241.591693380889</v>
      </c>
      <c r="M31" s="34">
        <f>SUM(M24:M28)</f>
        <v>2.5676035386232714</v>
      </c>
      <c r="N31" s="110">
        <f t="shared" si="246"/>
        <v>10942.769999999999</v>
      </c>
      <c r="O31" s="34">
        <f>SUM(O24:O28)</f>
        <v>10941.199999999999</v>
      </c>
      <c r="P31" s="34">
        <f>SUM(P24:P28)</f>
        <v>1.57</v>
      </c>
      <c r="Q31" s="110">
        <f t="shared" ref="Q31" si="306">SUM(R31:S31)</f>
        <v>11366.300000000001</v>
      </c>
      <c r="R31" s="34">
        <f>SUM(R24:R28)</f>
        <v>11363.11</v>
      </c>
      <c r="S31" s="34">
        <f>SUM(S24:S28)</f>
        <v>3.19</v>
      </c>
      <c r="T31" s="110">
        <f t="shared" si="247"/>
        <v>11244.159296919514</v>
      </c>
      <c r="U31" s="34">
        <f>SUM(U24:U28)</f>
        <v>11241.591693380889</v>
      </c>
      <c r="V31" s="34">
        <f>SUM(V24:V28)</f>
        <v>2.5676035386232714</v>
      </c>
      <c r="W31" s="110">
        <f t="shared" si="248"/>
        <v>10397.529999999999</v>
      </c>
      <c r="X31" s="34">
        <f>SUM(X24:X28)</f>
        <v>10396.23</v>
      </c>
      <c r="Y31" s="34">
        <f>SUM(Y24:Y28)</f>
        <v>1.3</v>
      </c>
      <c r="Z31" s="110">
        <f t="shared" ref="Z31" si="307">SUM(AA31:AB31)</f>
        <v>10711.810000000001</v>
      </c>
      <c r="AA31" s="34">
        <f>SUM(AA24:AA28)</f>
        <v>10709.52</v>
      </c>
      <c r="AB31" s="34">
        <f>SUM(AB24:AB28)</f>
        <v>2.29</v>
      </c>
      <c r="AC31" s="68">
        <f t="shared" si="249"/>
        <v>33732.477890758542</v>
      </c>
      <c r="AD31" s="68">
        <f t="shared" si="249"/>
        <v>33724.775080142666</v>
      </c>
      <c r="AE31" s="68">
        <f t="shared" si="249"/>
        <v>7.7028106158698142</v>
      </c>
      <c r="AF31" s="68">
        <f t="shared" si="249"/>
        <v>32818.759999999995</v>
      </c>
      <c r="AG31" s="68">
        <f t="shared" si="249"/>
        <v>32813.800000000003</v>
      </c>
      <c r="AH31" s="68">
        <f t="shared" si="249"/>
        <v>4.96</v>
      </c>
      <c r="AI31" s="68">
        <f t="shared" si="249"/>
        <v>33580.479999999996</v>
      </c>
      <c r="AJ31" s="68">
        <f t="shared" si="249"/>
        <v>33572.54</v>
      </c>
      <c r="AK31" s="68">
        <f t="shared" si="249"/>
        <v>7.94</v>
      </c>
      <c r="AL31" s="71">
        <f t="shared" si="250"/>
        <v>-913.71789075854758</v>
      </c>
      <c r="AM31" s="71">
        <f t="shared" si="250"/>
        <v>-910.9750801426635</v>
      </c>
      <c r="AN31" s="71">
        <f t="shared" si="250"/>
        <v>-2.7428106158698142</v>
      </c>
      <c r="AO31" s="7">
        <f t="shared" si="251"/>
        <v>11244.159296919514</v>
      </c>
      <c r="AP31" s="87">
        <f>SUM(AP24:AP28)</f>
        <v>11241.591693380889</v>
      </c>
      <c r="AQ31" s="87">
        <f>SUM(AQ24:AQ28)</f>
        <v>2.5676035386232714</v>
      </c>
      <c r="AR31" s="7">
        <f t="shared" si="252"/>
        <v>10876.11</v>
      </c>
      <c r="AS31" s="87">
        <f>SUM(AS24:AS28)</f>
        <v>10874.460000000001</v>
      </c>
      <c r="AT31" s="87">
        <f>SUM(AT24:AT28)</f>
        <v>1.65</v>
      </c>
      <c r="AU31" s="7">
        <f t="shared" ref="AU31" si="308">SUM(AV31:AW31)</f>
        <v>11542.13</v>
      </c>
      <c r="AV31" s="87">
        <f>SUM(AV24:AV28)</f>
        <v>11536.46</v>
      </c>
      <c r="AW31" s="87">
        <f>SUM(AW24:AW28)</f>
        <v>5.67</v>
      </c>
      <c r="AX31" s="110">
        <f t="shared" si="253"/>
        <v>11244.159296919514</v>
      </c>
      <c r="AY31" s="34">
        <f>SUM(AY24:AY28)</f>
        <v>11241.591693380889</v>
      </c>
      <c r="AZ31" s="34">
        <f>SUM(AZ24:AZ28)</f>
        <v>2.5676035386232714</v>
      </c>
      <c r="BA31" s="110">
        <f t="shared" si="254"/>
        <v>0</v>
      </c>
      <c r="BB31" s="34">
        <f>SUM(BB24:BB28)</f>
        <v>0</v>
      </c>
      <c r="BC31" s="34">
        <f>SUM(BC24:BC28)</f>
        <v>0</v>
      </c>
      <c r="BD31" s="110">
        <f t="shared" ref="BD31" si="309">SUM(BE31:BF31)</f>
        <v>10990.189999999997</v>
      </c>
      <c r="BE31" s="34">
        <f>SUM(BE24:BE28)</f>
        <v>10988.379999999997</v>
      </c>
      <c r="BF31" s="34">
        <f>SUM(BF24:BF28)</f>
        <v>1.81</v>
      </c>
      <c r="BG31" s="110">
        <f t="shared" si="255"/>
        <v>11244.159296919514</v>
      </c>
      <c r="BH31" s="34">
        <f>SUM(BH24:BH28)</f>
        <v>11241.591693380889</v>
      </c>
      <c r="BI31" s="34">
        <f>SUM(BI24:BI28)</f>
        <v>2.5676035386232714</v>
      </c>
      <c r="BJ31" s="110">
        <f t="shared" si="256"/>
        <v>0</v>
      </c>
      <c r="BK31" s="34">
        <f>SUM(BK24:BK28)</f>
        <v>0</v>
      </c>
      <c r="BL31" s="34">
        <f>SUM(BL24:BL28)</f>
        <v>0</v>
      </c>
      <c r="BM31" s="110">
        <f t="shared" ref="BM31" si="310">SUM(BN31:BO31)</f>
        <v>11707.080000000002</v>
      </c>
      <c r="BN31" s="34">
        <f>SUM(BN24:BN28)</f>
        <v>11705.550000000001</v>
      </c>
      <c r="BO31" s="34">
        <f>SUM(BO24:BO28)</f>
        <v>1.53</v>
      </c>
      <c r="BP31" s="68">
        <f t="shared" si="257"/>
        <v>33732.477890758542</v>
      </c>
      <c r="BQ31" s="68">
        <f t="shared" si="257"/>
        <v>33724.775080142666</v>
      </c>
      <c r="BR31" s="68">
        <f t="shared" si="257"/>
        <v>7.7028106158698142</v>
      </c>
      <c r="BS31" s="68">
        <f t="shared" si="257"/>
        <v>10876.11</v>
      </c>
      <c r="BT31" s="68">
        <f t="shared" si="257"/>
        <v>10874.460000000001</v>
      </c>
      <c r="BU31" s="68">
        <f t="shared" si="257"/>
        <v>1.65</v>
      </c>
      <c r="BV31" s="68">
        <f t="shared" si="257"/>
        <v>34239.399999999994</v>
      </c>
      <c r="BW31" s="68">
        <f t="shared" si="257"/>
        <v>34230.39</v>
      </c>
      <c r="BX31" s="68">
        <f t="shared" si="257"/>
        <v>9.01</v>
      </c>
      <c r="BY31" s="71">
        <f t="shared" si="258"/>
        <v>-22856.367890758542</v>
      </c>
      <c r="BZ31" s="71">
        <f t="shared" si="258"/>
        <v>-22850.315080142667</v>
      </c>
      <c r="CA31" s="71">
        <f t="shared" si="258"/>
        <v>-6.0528106158698147</v>
      </c>
      <c r="CB31" s="68">
        <f t="shared" si="259"/>
        <v>67464.955781517085</v>
      </c>
      <c r="CC31" s="68">
        <f t="shared" si="259"/>
        <v>67449.550160285333</v>
      </c>
      <c r="CD31" s="68">
        <f t="shared" si="259"/>
        <v>15.405621231739628</v>
      </c>
      <c r="CE31" s="68">
        <f t="shared" si="259"/>
        <v>43694.869999999995</v>
      </c>
      <c r="CF31" s="68">
        <f t="shared" si="259"/>
        <v>43688.26</v>
      </c>
      <c r="CG31" s="68">
        <f t="shared" si="259"/>
        <v>6.6099999999999994</v>
      </c>
      <c r="CH31" s="68">
        <f t="shared" si="259"/>
        <v>67819.87999999999</v>
      </c>
      <c r="CI31" s="68">
        <f t="shared" si="259"/>
        <v>67802.929999999993</v>
      </c>
      <c r="CJ31" s="68">
        <f t="shared" si="259"/>
        <v>16.95</v>
      </c>
      <c r="CK31" s="71">
        <f t="shared" si="260"/>
        <v>-23770.085781517089</v>
      </c>
      <c r="CL31" s="71">
        <f t="shared" si="260"/>
        <v>-23761.290160285331</v>
      </c>
      <c r="CM31" s="71">
        <f t="shared" si="260"/>
        <v>-8.795621231739629</v>
      </c>
      <c r="CN31" s="110">
        <f t="shared" si="261"/>
        <v>11628.792039931101</v>
      </c>
      <c r="CO31" s="34">
        <f>SUM(CO24:CO28)</f>
        <v>11626.224436392476</v>
      </c>
      <c r="CP31" s="34">
        <f>SUM(CP24:CP28)</f>
        <v>2.5676035386232714</v>
      </c>
      <c r="CQ31" s="110">
        <f t="shared" si="262"/>
        <v>0</v>
      </c>
      <c r="CR31" s="34">
        <f>SUM(CR24:CR28)</f>
        <v>0</v>
      </c>
      <c r="CS31" s="34">
        <f>SUM(CS24:CS28)</f>
        <v>0</v>
      </c>
      <c r="CT31" s="110">
        <f t="shared" ref="CT31" si="311">SUM(CU31:CV31)</f>
        <v>10470.870000000001</v>
      </c>
      <c r="CU31" s="34">
        <f>SUM(CU24:CU28)</f>
        <v>10468.050000000001</v>
      </c>
      <c r="CV31" s="34">
        <f>SUM(CV24:CV28)</f>
        <v>2.82</v>
      </c>
      <c r="CW31" s="110">
        <f t="shared" si="263"/>
        <v>11628.792039931101</v>
      </c>
      <c r="CX31" s="34">
        <f>SUM(CX24:CX28)</f>
        <v>11626.224436392476</v>
      </c>
      <c r="CY31" s="34">
        <f>SUM(CY24:CY28)</f>
        <v>2.5676035386232714</v>
      </c>
      <c r="CZ31" s="110">
        <f t="shared" si="264"/>
        <v>0</v>
      </c>
      <c r="DA31" s="34">
        <f>SUM(DA24:DA28)</f>
        <v>0</v>
      </c>
      <c r="DB31" s="34">
        <f>SUM(DB24:DB28)</f>
        <v>0</v>
      </c>
      <c r="DC31" s="110">
        <f t="shared" ref="DC31" si="312">SUM(DD31:DE31)</f>
        <v>10899.82</v>
      </c>
      <c r="DD31" s="34">
        <f>SUM(DD24:DD28)</f>
        <v>10897</v>
      </c>
      <c r="DE31" s="34">
        <f>SUM(DE24:DE28)</f>
        <v>2.82</v>
      </c>
      <c r="DF31" s="110">
        <f t="shared" si="265"/>
        <v>11628.792039931101</v>
      </c>
      <c r="DG31" s="34">
        <f>SUM(DG24:DG28)</f>
        <v>11626.224436392476</v>
      </c>
      <c r="DH31" s="34">
        <f>SUM(DH24:DH28)</f>
        <v>2.5676035386232714</v>
      </c>
      <c r="DI31" s="110">
        <f t="shared" si="266"/>
        <v>0</v>
      </c>
      <c r="DJ31" s="34">
        <f>SUM(DJ24:DJ28)</f>
        <v>0</v>
      </c>
      <c r="DK31" s="34">
        <f>SUM(DK24:DK28)</f>
        <v>0</v>
      </c>
      <c r="DL31" s="110">
        <f t="shared" ref="DL31" si="313">SUM(DM31:DN31)</f>
        <v>11247.569999999998</v>
      </c>
      <c r="DM31" s="34">
        <f>SUM(DM24:DM28)</f>
        <v>11244.349999999999</v>
      </c>
      <c r="DN31" s="34">
        <f>SUM(DN24:DN28)</f>
        <v>3.22</v>
      </c>
      <c r="DO31" s="68">
        <f t="shared" si="267"/>
        <v>34886.376119793305</v>
      </c>
      <c r="DP31" s="68">
        <f t="shared" si="267"/>
        <v>34878.673309177429</v>
      </c>
      <c r="DQ31" s="68">
        <f t="shared" si="267"/>
        <v>7.7028106158698142</v>
      </c>
      <c r="DR31" s="68">
        <f t="shared" si="267"/>
        <v>0</v>
      </c>
      <c r="DS31" s="68">
        <f t="shared" si="267"/>
        <v>0</v>
      </c>
      <c r="DT31" s="68">
        <f t="shared" si="267"/>
        <v>0</v>
      </c>
      <c r="DU31" s="68">
        <f t="shared" si="267"/>
        <v>32618.260000000002</v>
      </c>
      <c r="DV31" s="68">
        <f t="shared" si="267"/>
        <v>32609.4</v>
      </c>
      <c r="DW31" s="68">
        <f t="shared" si="267"/>
        <v>8.86</v>
      </c>
      <c r="DX31" s="71">
        <f t="shared" si="268"/>
        <v>-34886.376119793305</v>
      </c>
      <c r="DY31" s="71">
        <f t="shared" si="268"/>
        <v>-34878.673309177429</v>
      </c>
      <c r="DZ31" s="71">
        <f t="shared" si="268"/>
        <v>-7.7028106158698142</v>
      </c>
      <c r="EA31" s="68">
        <f t="shared" si="269"/>
        <v>102351.33190131039</v>
      </c>
      <c r="EB31" s="68">
        <f t="shared" si="269"/>
        <v>102328.22346946277</v>
      </c>
      <c r="EC31" s="68">
        <f t="shared" si="269"/>
        <v>23.108431847609442</v>
      </c>
      <c r="ED31" s="68">
        <f t="shared" si="269"/>
        <v>43694.869999999995</v>
      </c>
      <c r="EE31" s="68">
        <f t="shared" si="269"/>
        <v>43688.26</v>
      </c>
      <c r="EF31" s="68">
        <f t="shared" si="269"/>
        <v>6.6099999999999994</v>
      </c>
      <c r="EG31" s="68">
        <f t="shared" si="269"/>
        <v>100438.13999999998</v>
      </c>
      <c r="EH31" s="68">
        <f t="shared" si="269"/>
        <v>100412.32999999999</v>
      </c>
      <c r="EI31" s="68">
        <f t="shared" si="269"/>
        <v>25.81</v>
      </c>
      <c r="EJ31" s="71">
        <f t="shared" si="270"/>
        <v>-58656.461901310395</v>
      </c>
      <c r="EK31" s="71">
        <f t="shared" si="270"/>
        <v>-58639.963469462768</v>
      </c>
      <c r="EL31" s="71">
        <f t="shared" si="270"/>
        <v>-16.498431847609442</v>
      </c>
      <c r="EM31" s="110">
        <f t="shared" si="271"/>
        <v>11628.792039931101</v>
      </c>
      <c r="EN31" s="34">
        <f>SUM(EN24:EN28)</f>
        <v>11626.224436392476</v>
      </c>
      <c r="EO31" s="34">
        <f>SUM(EO24:EO28)</f>
        <v>2.5676035386232714</v>
      </c>
      <c r="EP31" s="110">
        <f t="shared" si="272"/>
        <v>0</v>
      </c>
      <c r="EQ31" s="34">
        <f>SUM(EQ24:EQ28)</f>
        <v>0</v>
      </c>
      <c r="ER31" s="34">
        <f>SUM(ER24:ER28)</f>
        <v>0</v>
      </c>
      <c r="ES31" s="110">
        <f t="shared" ref="ES31" si="314">SUM(ET31:EU31)</f>
        <v>11110.29</v>
      </c>
      <c r="ET31" s="34">
        <f>SUM(ET24:ET28)</f>
        <v>11107.11</v>
      </c>
      <c r="EU31" s="34">
        <f>SUM(EU24:EU28)</f>
        <v>3.18</v>
      </c>
      <c r="EV31" s="110">
        <f t="shared" si="273"/>
        <v>11628.792039931101</v>
      </c>
      <c r="EW31" s="34">
        <f>SUM(EW24:EW28)</f>
        <v>11626.224436392476</v>
      </c>
      <c r="EX31" s="34">
        <f>SUM(EX24:EX28)</f>
        <v>2.5676035386232714</v>
      </c>
      <c r="EY31" s="110">
        <f t="shared" si="274"/>
        <v>0</v>
      </c>
      <c r="EZ31" s="34">
        <f>SUM(EZ24:EZ28)</f>
        <v>0</v>
      </c>
      <c r="FA31" s="34">
        <f>SUM(FA24:FA28)</f>
        <v>0</v>
      </c>
      <c r="FB31" s="110">
        <f t="shared" ref="FB31" si="315">SUM(FC31:FD31)</f>
        <v>10921.220000000001</v>
      </c>
      <c r="FC31" s="34">
        <f>SUM(FC24:FC28)</f>
        <v>10917.960000000001</v>
      </c>
      <c r="FD31" s="34">
        <f>SUM(FD24:FD28)</f>
        <v>3.26</v>
      </c>
      <c r="FE31" s="110">
        <f t="shared" si="275"/>
        <v>11628.792039931101</v>
      </c>
      <c r="FF31" s="34">
        <f>SUM(FF24:FF28)</f>
        <v>11626.224436392476</v>
      </c>
      <c r="FG31" s="34">
        <f>SUM(FG24:FG28)</f>
        <v>2.5676035386232714</v>
      </c>
      <c r="FH31" s="110">
        <f t="shared" ref="FH31" si="316">SUM(FI31:FJ31)</f>
        <v>0</v>
      </c>
      <c r="FI31" s="34">
        <f>SUM(FI24:FI28)</f>
        <v>0</v>
      </c>
      <c r="FJ31" s="34">
        <f>SUM(FJ24:FJ28)</f>
        <v>0</v>
      </c>
      <c r="FK31" s="110">
        <f t="shared" ref="FK31" si="317">SUM(FL31:FM31)</f>
        <v>10831.800000000001</v>
      </c>
      <c r="FL31" s="34">
        <f>SUM(FL24:FL28)</f>
        <v>10831.800000000001</v>
      </c>
      <c r="FM31" s="34">
        <f>SUM(FM24:FM28)</f>
        <v>0</v>
      </c>
      <c r="FN31" s="68">
        <f t="shared" si="277"/>
        <v>34886.376119793305</v>
      </c>
      <c r="FO31" s="68">
        <f t="shared" si="277"/>
        <v>34878.673309177429</v>
      </c>
      <c r="FP31" s="68">
        <f t="shared" si="277"/>
        <v>7.7028106158698142</v>
      </c>
      <c r="FQ31" s="68">
        <f t="shared" si="277"/>
        <v>0</v>
      </c>
      <c r="FR31" s="68">
        <f t="shared" si="277"/>
        <v>0</v>
      </c>
      <c r="FS31" s="68">
        <f t="shared" si="277"/>
        <v>0</v>
      </c>
      <c r="FT31" s="68">
        <f t="shared" si="277"/>
        <v>32863.310000000005</v>
      </c>
      <c r="FU31" s="68">
        <f t="shared" si="277"/>
        <v>32856.870000000003</v>
      </c>
      <c r="FV31" s="68">
        <f t="shared" si="277"/>
        <v>6.4399999999999995</v>
      </c>
      <c r="FW31" s="71">
        <f t="shared" si="278"/>
        <v>-34886.376119793305</v>
      </c>
      <c r="FX31" s="71">
        <f t="shared" si="278"/>
        <v>-34878.673309177429</v>
      </c>
      <c r="FY31" s="71">
        <f t="shared" si="278"/>
        <v>-7.7028106158698142</v>
      </c>
      <c r="FZ31" s="68">
        <f t="shared" si="279"/>
        <v>137237.7080211037</v>
      </c>
      <c r="GA31" s="68">
        <f t="shared" si="279"/>
        <v>137206.89677864019</v>
      </c>
      <c r="GB31" s="68">
        <f t="shared" si="280"/>
        <v>30.811242463479257</v>
      </c>
      <c r="GC31" s="68">
        <f t="shared" si="280"/>
        <v>43694.869999999995</v>
      </c>
      <c r="GD31" s="68">
        <f t="shared" si="280"/>
        <v>43688.26</v>
      </c>
      <c r="GE31" s="68">
        <f t="shared" si="280"/>
        <v>6.6099999999999994</v>
      </c>
      <c r="GF31" s="68">
        <f t="shared" si="280"/>
        <v>133301.44999999998</v>
      </c>
      <c r="GG31" s="68">
        <f t="shared" si="280"/>
        <v>133269.19999999998</v>
      </c>
      <c r="GH31" s="68">
        <f t="shared" si="280"/>
        <v>32.25</v>
      </c>
      <c r="GI31" s="71">
        <f t="shared" si="281"/>
        <v>-93542.8380211037</v>
      </c>
      <c r="GJ31" s="71">
        <f t="shared" si="281"/>
        <v>-93518.636778640182</v>
      </c>
      <c r="GK31" s="71">
        <f t="shared" si="281"/>
        <v>-24.201242463479257</v>
      </c>
      <c r="GL31" s="83"/>
    </row>
    <row r="32" spans="1:194" ht="18.75" x14ac:dyDescent="0.3">
      <c r="A32" s="109" t="s">
        <v>41</v>
      </c>
      <c r="B32" s="34">
        <f t="shared" ref="B32:AK32" si="318">SUM(B31/B14)</f>
        <v>36.841988476826401</v>
      </c>
      <c r="C32" s="34">
        <f t="shared" si="318"/>
        <v>36.851385527292081</v>
      </c>
      <c r="D32" s="34">
        <f t="shared" si="318"/>
        <v>17.407481617784892</v>
      </c>
      <c r="E32" s="34">
        <f t="shared" si="318"/>
        <v>36.842483670619956</v>
      </c>
      <c r="F32" s="34">
        <f t="shared" si="318"/>
        <v>36.849968693306792</v>
      </c>
      <c r="G32" s="34">
        <f t="shared" si="318"/>
        <v>17.416666666666668</v>
      </c>
      <c r="H32" s="34">
        <f t="shared" si="318"/>
        <v>36.020323802962452</v>
      </c>
      <c r="I32" s="34">
        <f t="shared" si="318"/>
        <v>36.028415677182871</v>
      </c>
      <c r="J32" s="34">
        <f t="shared" si="318"/>
        <v>17.571428571428569</v>
      </c>
      <c r="K32" s="34">
        <f t="shared" si="318"/>
        <v>36.841988476826401</v>
      </c>
      <c r="L32" s="34">
        <f t="shared" si="318"/>
        <v>36.851385527292081</v>
      </c>
      <c r="M32" s="34">
        <f t="shared" si="318"/>
        <v>17.407481617784892</v>
      </c>
      <c r="N32" s="34">
        <f t="shared" si="318"/>
        <v>36.844343434343429</v>
      </c>
      <c r="O32" s="34">
        <f t="shared" si="318"/>
        <v>36.850223973594687</v>
      </c>
      <c r="P32" s="34">
        <f t="shared" si="318"/>
        <v>17.444444444444446</v>
      </c>
      <c r="Q32" s="34">
        <f t="shared" si="318"/>
        <v>36.018316062997123</v>
      </c>
      <c r="R32" s="34">
        <f t="shared" si="318"/>
        <v>36.028758045594344</v>
      </c>
      <c r="S32" s="34">
        <f t="shared" si="318"/>
        <v>17.722222222222221</v>
      </c>
      <c r="T32" s="34">
        <f t="shared" si="318"/>
        <v>36.841988476826401</v>
      </c>
      <c r="U32" s="34">
        <f t="shared" si="318"/>
        <v>36.851385527292081</v>
      </c>
      <c r="V32" s="34">
        <f t="shared" si="318"/>
        <v>17.407481617784892</v>
      </c>
      <c r="W32" s="34">
        <f t="shared" si="318"/>
        <v>36.844020637552973</v>
      </c>
      <c r="X32" s="34">
        <f t="shared" si="318"/>
        <v>36.849207277521984</v>
      </c>
      <c r="Y32" s="34">
        <f t="shared" si="318"/>
        <v>17.333333333333336</v>
      </c>
      <c r="Z32" s="34">
        <f t="shared" si="318"/>
        <v>36.020613356648056</v>
      </c>
      <c r="AA32" s="34">
        <f t="shared" si="318"/>
        <v>36.027450716544436</v>
      </c>
      <c r="AB32" s="34">
        <f t="shared" si="318"/>
        <v>19.083333333333336</v>
      </c>
      <c r="AC32" s="68">
        <f t="shared" si="318"/>
        <v>36.841988476826401</v>
      </c>
      <c r="AD32" s="68">
        <f t="shared" si="318"/>
        <v>36.851385527292074</v>
      </c>
      <c r="AE32" s="68">
        <f t="shared" si="318"/>
        <v>17.407481617784892</v>
      </c>
      <c r="AF32" s="68">
        <f t="shared" si="318"/>
        <v>36.843590690635729</v>
      </c>
      <c r="AG32" s="68">
        <f t="shared" si="318"/>
        <v>36.849812571731462</v>
      </c>
      <c r="AH32" s="68">
        <f t="shared" si="318"/>
        <v>17.403508771929825</v>
      </c>
      <c r="AI32" s="68">
        <f t="shared" si="318"/>
        <v>36.019736559831806</v>
      </c>
      <c r="AJ32" s="68">
        <f t="shared" si="318"/>
        <v>36.028223729395606</v>
      </c>
      <c r="AK32" s="68">
        <f t="shared" si="318"/>
        <v>18.045454545454547</v>
      </c>
      <c r="AL32" s="71">
        <f t="shared" si="250"/>
        <v>1.6022138093276794E-3</v>
      </c>
      <c r="AM32" s="71">
        <f t="shared" si="250"/>
        <v>-1.5729555606114332E-3</v>
      </c>
      <c r="AN32" s="71">
        <f t="shared" si="250"/>
        <v>-3.9728458550669643E-3</v>
      </c>
      <c r="AO32" s="87">
        <f t="shared" ref="AO32:BX32" si="319">SUM(AO31/AO14)</f>
        <v>36.841988476826401</v>
      </c>
      <c r="AP32" s="87">
        <f t="shared" si="319"/>
        <v>36.851385527292081</v>
      </c>
      <c r="AQ32" s="87">
        <f t="shared" si="319"/>
        <v>17.407481617784892</v>
      </c>
      <c r="AR32" s="87">
        <f t="shared" si="319"/>
        <v>36.8438151052694</v>
      </c>
      <c r="AS32" s="87">
        <f t="shared" si="319"/>
        <v>36.850084717045078</v>
      </c>
      <c r="AT32" s="87">
        <f t="shared" si="319"/>
        <v>17.368421052631579</v>
      </c>
      <c r="AU32" s="87">
        <f t="shared" si="319"/>
        <v>36.010638961687256</v>
      </c>
      <c r="AV32" s="87">
        <f t="shared" si="319"/>
        <v>36.028919425359149</v>
      </c>
      <c r="AW32" s="87">
        <f t="shared" si="319"/>
        <v>17.71875</v>
      </c>
      <c r="AX32" s="34">
        <f t="shared" si="319"/>
        <v>36.841988476826401</v>
      </c>
      <c r="AY32" s="34">
        <f t="shared" si="319"/>
        <v>36.851385527292081</v>
      </c>
      <c r="AZ32" s="34">
        <f t="shared" si="319"/>
        <v>17.407481617784892</v>
      </c>
      <c r="BA32" s="34" t="e">
        <f t="shared" si="319"/>
        <v>#DIV/0!</v>
      </c>
      <c r="BB32" s="34" t="e">
        <f t="shared" si="319"/>
        <v>#DIV/0!</v>
      </c>
      <c r="BC32" s="34" t="e">
        <f t="shared" si="319"/>
        <v>#DIV/0!</v>
      </c>
      <c r="BD32" s="34">
        <f t="shared" si="319"/>
        <v>36.022780163230514</v>
      </c>
      <c r="BE32" s="34">
        <f t="shared" si="319"/>
        <v>36.028656677268096</v>
      </c>
      <c r="BF32" s="34">
        <f t="shared" si="319"/>
        <v>18.099999999999998</v>
      </c>
      <c r="BG32" s="34">
        <f t="shared" si="319"/>
        <v>36.841988476826401</v>
      </c>
      <c r="BH32" s="34">
        <f t="shared" si="319"/>
        <v>36.851385527292081</v>
      </c>
      <c r="BI32" s="34">
        <f t="shared" si="319"/>
        <v>17.407481617784892</v>
      </c>
      <c r="BJ32" s="34" t="e">
        <f t="shared" si="319"/>
        <v>#DIV/0!</v>
      </c>
      <c r="BK32" s="34" t="e">
        <f t="shared" si="319"/>
        <v>#DIV/0!</v>
      </c>
      <c r="BL32" s="34" t="e">
        <f t="shared" si="319"/>
        <v>#DIV/0!</v>
      </c>
      <c r="BM32" s="34">
        <f t="shared" si="319"/>
        <v>36.024001477013975</v>
      </c>
      <c r="BN32" s="34">
        <f t="shared" si="319"/>
        <v>36.029271445720092</v>
      </c>
      <c r="BO32" s="34">
        <f t="shared" si="319"/>
        <v>17</v>
      </c>
      <c r="BP32" s="68">
        <f t="shared" si="319"/>
        <v>36.841988476826401</v>
      </c>
      <c r="BQ32" s="68">
        <f t="shared" si="319"/>
        <v>36.851385527292074</v>
      </c>
      <c r="BR32" s="68">
        <f t="shared" si="319"/>
        <v>17.407481617784892</v>
      </c>
      <c r="BS32" s="68">
        <f t="shared" si="319"/>
        <v>36.8438151052694</v>
      </c>
      <c r="BT32" s="68">
        <f t="shared" si="319"/>
        <v>36.850084717045078</v>
      </c>
      <c r="BU32" s="68">
        <f t="shared" si="319"/>
        <v>17.368421052631579</v>
      </c>
      <c r="BV32" s="68">
        <f t="shared" si="319"/>
        <v>36.019103924930818</v>
      </c>
      <c r="BW32" s="68">
        <f t="shared" si="319"/>
        <v>36.028955456382612</v>
      </c>
      <c r="BX32" s="68">
        <f t="shared" si="319"/>
        <v>17.666666666666664</v>
      </c>
      <c r="BY32" s="71">
        <f t="shared" si="258"/>
        <v>1.8266284429984125E-3</v>
      </c>
      <c r="BZ32" s="71">
        <f t="shared" si="258"/>
        <v>-1.3008102469953542E-3</v>
      </c>
      <c r="CA32" s="71">
        <f t="shared" si="258"/>
        <v>-3.9060565153313576E-2</v>
      </c>
      <c r="CB32" s="68">
        <f t="shared" ref="CB32:CJ32" si="320">SUM(CB31/CB14)</f>
        <v>36.841988476826401</v>
      </c>
      <c r="CC32" s="68">
        <f t="shared" si="320"/>
        <v>36.851385527292074</v>
      </c>
      <c r="CD32" s="68">
        <f t="shared" si="320"/>
        <v>17.407481617784892</v>
      </c>
      <c r="CE32" s="68">
        <f t="shared" si="320"/>
        <v>36.843646549528891</v>
      </c>
      <c r="CF32" s="68">
        <f t="shared" si="320"/>
        <v>36.849880311140424</v>
      </c>
      <c r="CG32" s="68">
        <f t="shared" si="320"/>
        <v>17.39473684210526</v>
      </c>
      <c r="CH32" s="68">
        <f t="shared" si="320"/>
        <v>36.019417166347118</v>
      </c>
      <c r="CI32" s="68">
        <f t="shared" si="320"/>
        <v>36.028593138921948</v>
      </c>
      <c r="CJ32" s="68">
        <f t="shared" si="320"/>
        <v>17.842105263157894</v>
      </c>
      <c r="CK32" s="71">
        <f t="shared" si="260"/>
        <v>1.6580727024901876E-3</v>
      </c>
      <c r="CL32" s="71">
        <f t="shared" si="260"/>
        <v>-1.5052161516493356E-3</v>
      </c>
      <c r="CM32" s="71">
        <f t="shared" si="260"/>
        <v>-1.274477567963217E-2</v>
      </c>
      <c r="CN32" s="34">
        <f t="shared" ref="CN32:DW32" si="321">SUM(CN31/CN14)</f>
        <v>38.102254781460246</v>
      </c>
      <c r="CO32" s="34">
        <f t="shared" si="321"/>
        <v>38.112261200928735</v>
      </c>
      <c r="CP32" s="34">
        <f t="shared" si="321"/>
        <v>17.407481617784892</v>
      </c>
      <c r="CQ32" s="34" t="e">
        <f t="shared" si="321"/>
        <v>#DIV/0!</v>
      </c>
      <c r="CR32" s="34" t="e">
        <f t="shared" si="321"/>
        <v>#DIV/0!</v>
      </c>
      <c r="CS32" s="34" t="e">
        <f t="shared" si="321"/>
        <v>#DIV/0!</v>
      </c>
      <c r="CT32" s="34">
        <f t="shared" si="321"/>
        <v>36.851094530865069</v>
      </c>
      <c r="CU32" s="34">
        <f t="shared" si="321"/>
        <v>36.850248178265922</v>
      </c>
      <c r="CV32" s="34">
        <f t="shared" si="321"/>
        <v>40.285714285714278</v>
      </c>
      <c r="CW32" s="34">
        <f t="shared" si="321"/>
        <v>38.102254781460246</v>
      </c>
      <c r="CX32" s="34">
        <f t="shared" si="321"/>
        <v>38.112261200928735</v>
      </c>
      <c r="CY32" s="34">
        <f t="shared" si="321"/>
        <v>17.407481617784892</v>
      </c>
      <c r="CZ32" s="34" t="e">
        <f t="shared" si="321"/>
        <v>#DIV/0!</v>
      </c>
      <c r="DA32" s="34" t="e">
        <f t="shared" si="321"/>
        <v>#DIV/0!</v>
      </c>
      <c r="DB32" s="34" t="e">
        <f t="shared" si="321"/>
        <v>#DIV/0!</v>
      </c>
      <c r="DC32" s="34">
        <f t="shared" si="321"/>
        <v>36.848613928329954</v>
      </c>
      <c r="DD32" s="34">
        <f t="shared" si="321"/>
        <v>36.847800358435059</v>
      </c>
      <c r="DE32" s="34">
        <f t="shared" si="321"/>
        <v>40.285714285714278</v>
      </c>
      <c r="DF32" s="34">
        <f t="shared" si="321"/>
        <v>38.102254781460246</v>
      </c>
      <c r="DG32" s="34">
        <f t="shared" si="321"/>
        <v>38.112261200928735</v>
      </c>
      <c r="DH32" s="34">
        <f t="shared" si="321"/>
        <v>17.407481617784892</v>
      </c>
      <c r="DI32" s="34" t="e">
        <f t="shared" si="321"/>
        <v>#DIV/0!</v>
      </c>
      <c r="DJ32" s="34" t="e">
        <f t="shared" si="321"/>
        <v>#DIV/0!</v>
      </c>
      <c r="DK32" s="34" t="e">
        <f t="shared" si="321"/>
        <v>#DIV/0!</v>
      </c>
      <c r="DL32" s="34">
        <f t="shared" si="321"/>
        <v>36.84707616707616</v>
      </c>
      <c r="DM32" s="34">
        <f t="shared" si="321"/>
        <v>36.846304834370464</v>
      </c>
      <c r="DN32" s="34">
        <f t="shared" si="321"/>
        <v>39.753086419753089</v>
      </c>
      <c r="DO32" s="68">
        <f t="shared" si="321"/>
        <v>38.102254781460246</v>
      </c>
      <c r="DP32" s="68">
        <f t="shared" si="321"/>
        <v>38.112261200928735</v>
      </c>
      <c r="DQ32" s="68">
        <f t="shared" si="321"/>
        <v>17.407481617784892</v>
      </c>
      <c r="DR32" s="68" t="e">
        <f t="shared" si="321"/>
        <v>#DIV/0!</v>
      </c>
      <c r="DS32" s="68" t="e">
        <f t="shared" si="321"/>
        <v>#DIV/0!</v>
      </c>
      <c r="DT32" s="68" t="e">
        <f t="shared" si="321"/>
        <v>#DIV/0!</v>
      </c>
      <c r="DU32" s="68">
        <f t="shared" si="321"/>
        <v>36.848879901490072</v>
      </c>
      <c r="DV32" s="68">
        <f t="shared" si="321"/>
        <v>36.848070384386347</v>
      </c>
      <c r="DW32" s="68">
        <f t="shared" si="321"/>
        <v>40.090497737556554</v>
      </c>
      <c r="DX32" s="71" t="e">
        <f t="shared" si="268"/>
        <v>#DIV/0!</v>
      </c>
      <c r="DY32" s="71" t="e">
        <f t="shared" si="268"/>
        <v>#DIV/0!</v>
      </c>
      <c r="DZ32" s="71" t="e">
        <f t="shared" si="268"/>
        <v>#DIV/0!</v>
      </c>
      <c r="EA32" s="68">
        <f t="shared" ref="EA32:EI32" si="322">SUM(EA31/EA14)</f>
        <v>37.262077245037688</v>
      </c>
      <c r="EB32" s="68">
        <f t="shared" si="322"/>
        <v>37.271677418504304</v>
      </c>
      <c r="EC32" s="68">
        <f t="shared" si="322"/>
        <v>17.407481617784889</v>
      </c>
      <c r="ED32" s="68">
        <f t="shared" si="322"/>
        <v>36.843646549528891</v>
      </c>
      <c r="EE32" s="68">
        <f t="shared" si="322"/>
        <v>36.849880311140424</v>
      </c>
      <c r="EF32" s="68">
        <f t="shared" si="322"/>
        <v>17.39473684210526</v>
      </c>
      <c r="EG32" s="68">
        <f t="shared" si="322"/>
        <v>36.28466868492734</v>
      </c>
      <c r="EH32" s="68">
        <f t="shared" si="322"/>
        <v>36.290696880142278</v>
      </c>
      <c r="EI32" s="68">
        <f t="shared" si="322"/>
        <v>22.040990606319383</v>
      </c>
      <c r="EJ32" s="71">
        <f t="shared" si="270"/>
        <v>-0.41843069550879619</v>
      </c>
      <c r="EK32" s="71">
        <f t="shared" si="270"/>
        <v>-0.42179710736387932</v>
      </c>
      <c r="EL32" s="71">
        <f t="shared" si="270"/>
        <v>-1.2744775679628617E-2</v>
      </c>
      <c r="EM32" s="34">
        <f t="shared" ref="EM32:FV32" si="323">SUM(EM31/EM14)</f>
        <v>38.102254781460246</v>
      </c>
      <c r="EN32" s="34">
        <f t="shared" si="323"/>
        <v>38.112261200928735</v>
      </c>
      <c r="EO32" s="34">
        <f t="shared" si="323"/>
        <v>17.407481617784892</v>
      </c>
      <c r="EP32" s="34" t="e">
        <f t="shared" si="323"/>
        <v>#DIV/0!</v>
      </c>
      <c r="EQ32" s="34" t="e">
        <f t="shared" si="323"/>
        <v>#DIV/0!</v>
      </c>
      <c r="ER32" s="34" t="e">
        <f t="shared" si="323"/>
        <v>#DIV/0!</v>
      </c>
      <c r="ES32" s="34">
        <f t="shared" si="323"/>
        <v>36.848094296820072</v>
      </c>
      <c r="ET32" s="34">
        <f t="shared" si="323"/>
        <v>36.847324141774706</v>
      </c>
      <c r="EU32" s="34">
        <f t="shared" si="323"/>
        <v>39.75</v>
      </c>
      <c r="EV32" s="34">
        <f t="shared" si="323"/>
        <v>38.102254781460246</v>
      </c>
      <c r="EW32" s="34">
        <f t="shared" si="323"/>
        <v>38.112261200928735</v>
      </c>
      <c r="EX32" s="34">
        <f t="shared" si="323"/>
        <v>17.407481617784892</v>
      </c>
      <c r="EY32" s="34" t="e">
        <f t="shared" si="323"/>
        <v>#DIV/0!</v>
      </c>
      <c r="EZ32" s="34" t="e">
        <f t="shared" si="323"/>
        <v>#DIV/0!</v>
      </c>
      <c r="FA32" s="34" t="e">
        <f t="shared" si="323"/>
        <v>#DIV/0!</v>
      </c>
      <c r="FB32" s="34">
        <f t="shared" si="323"/>
        <v>36.84995107467018</v>
      </c>
      <c r="FC32" s="34">
        <f t="shared" si="323"/>
        <v>36.848898039083338</v>
      </c>
      <c r="FD32" s="34">
        <f t="shared" si="323"/>
        <v>40.75</v>
      </c>
      <c r="FE32" s="34">
        <f t="shared" si="323"/>
        <v>38.102254781460246</v>
      </c>
      <c r="FF32" s="34">
        <f t="shared" si="323"/>
        <v>38.112261200928735</v>
      </c>
      <c r="FG32" s="34">
        <f t="shared" si="323"/>
        <v>17.407481617784892</v>
      </c>
      <c r="FH32" s="34" t="e">
        <f t="shared" si="323"/>
        <v>#DIV/0!</v>
      </c>
      <c r="FI32" s="34" t="e">
        <f t="shared" si="323"/>
        <v>#DIV/0!</v>
      </c>
      <c r="FJ32" s="34" t="e">
        <f t="shared" si="323"/>
        <v>#DIV/0!</v>
      </c>
      <c r="FK32" s="34">
        <f t="shared" si="323"/>
        <v>36.854139022149639</v>
      </c>
      <c r="FL32" s="34">
        <f t="shared" si="323"/>
        <v>36.854139022149639</v>
      </c>
      <c r="FM32" s="34" t="e">
        <f t="shared" si="323"/>
        <v>#DIV/0!</v>
      </c>
      <c r="FN32" s="68">
        <f t="shared" si="323"/>
        <v>38.102254781460246</v>
      </c>
      <c r="FO32" s="68">
        <f t="shared" si="323"/>
        <v>38.112261200928735</v>
      </c>
      <c r="FP32" s="68">
        <f t="shared" si="323"/>
        <v>17.407481617784892</v>
      </c>
      <c r="FQ32" s="68" t="e">
        <f t="shared" si="323"/>
        <v>#DIV/0!</v>
      </c>
      <c r="FR32" s="68" t="e">
        <f t="shared" si="323"/>
        <v>#DIV/0!</v>
      </c>
      <c r="FS32" s="68" t="e">
        <f t="shared" si="323"/>
        <v>#DIV/0!</v>
      </c>
      <c r="FT32" s="68">
        <f t="shared" si="323"/>
        <v>36.850703524124356</v>
      </c>
      <c r="FU32" s="68">
        <f t="shared" si="323"/>
        <v>36.850093535927215</v>
      </c>
      <c r="FV32" s="68">
        <f t="shared" si="323"/>
        <v>40.249999999999993</v>
      </c>
      <c r="FW32" s="71" t="e">
        <f t="shared" si="278"/>
        <v>#DIV/0!</v>
      </c>
      <c r="FX32" s="71" t="e">
        <f t="shared" si="278"/>
        <v>#DIV/0!</v>
      </c>
      <c r="FY32" s="71" t="e">
        <f t="shared" si="278"/>
        <v>#DIV/0!</v>
      </c>
      <c r="FZ32" s="68">
        <f t="shared" ref="FZ32:GH32" si="324">SUM(FZ31/FZ14)</f>
        <v>37.472121629143324</v>
      </c>
      <c r="GA32" s="68">
        <f t="shared" si="324"/>
        <v>37.481823364110404</v>
      </c>
      <c r="GB32" s="68">
        <f t="shared" si="324"/>
        <v>17.407481617784892</v>
      </c>
      <c r="GC32" s="68">
        <f t="shared" si="324"/>
        <v>36.843646549528891</v>
      </c>
      <c r="GD32" s="68">
        <f t="shared" si="324"/>
        <v>36.849880311140424</v>
      </c>
      <c r="GE32" s="68">
        <f t="shared" si="324"/>
        <v>17.39473684210526</v>
      </c>
      <c r="GF32" s="68">
        <f t="shared" si="324"/>
        <v>36.422594222286342</v>
      </c>
      <c r="GG32" s="68">
        <f t="shared" si="324"/>
        <v>36.427030018928392</v>
      </c>
      <c r="GH32" s="68">
        <f t="shared" si="324"/>
        <v>24.229902329075884</v>
      </c>
      <c r="GI32" s="71">
        <f t="shared" si="281"/>
        <v>-0.62847507961443227</v>
      </c>
      <c r="GJ32" s="71">
        <f t="shared" si="281"/>
        <v>-0.6319430529699801</v>
      </c>
      <c r="GK32" s="71">
        <f t="shared" si="281"/>
        <v>-1.274477567963217E-2</v>
      </c>
      <c r="GL32" s="83"/>
    </row>
    <row r="33" spans="1:194" ht="19.5" x14ac:dyDescent="0.35">
      <c r="A33" s="111" t="s">
        <v>32</v>
      </c>
      <c r="B33" s="38">
        <f>SUM(C33)</f>
        <v>30.296414915254239</v>
      </c>
      <c r="C33" s="38">
        <f>SUM('[19]вода 2018 коррект'!W46)</f>
        <v>30.296414915254239</v>
      </c>
      <c r="D33" s="38"/>
      <c r="E33" s="38">
        <f>SUM(E24/E15)</f>
        <v>30.300015314006746</v>
      </c>
      <c r="F33" s="38">
        <f>SUM(F24/F15)</f>
        <v>30.300015314006746</v>
      </c>
      <c r="G33" s="107"/>
      <c r="H33" s="38">
        <f>SUM(H24/H15)</f>
        <v>28.957758338401085</v>
      </c>
      <c r="I33" s="38">
        <f>SUM(I24/I15)</f>
        <v>28.957758338401085</v>
      </c>
      <c r="J33" s="107"/>
      <c r="K33" s="38">
        <f>SUM(L33)</f>
        <v>30.296414915254239</v>
      </c>
      <c r="L33" s="38">
        <f>SUM(C33)</f>
        <v>30.296414915254239</v>
      </c>
      <c r="M33" s="38"/>
      <c r="N33" s="38">
        <f>SUM(N24/N15)</f>
        <v>30.299457177322076</v>
      </c>
      <c r="O33" s="38">
        <f>SUM(O24/O15)</f>
        <v>30.299457177322076</v>
      </c>
      <c r="P33" s="107"/>
      <c r="Q33" s="38">
        <f>SUM(Q24/Q15)</f>
        <v>28.95817087845969</v>
      </c>
      <c r="R33" s="38">
        <f>SUM(R24/R15)</f>
        <v>28.95817087845969</v>
      </c>
      <c r="S33" s="107"/>
      <c r="T33" s="38">
        <f>SUM(U33)</f>
        <v>30.296414915254239</v>
      </c>
      <c r="U33" s="38">
        <f>SUM(C33)</f>
        <v>30.296414915254239</v>
      </c>
      <c r="V33" s="38"/>
      <c r="W33" s="38">
        <f>SUM(W24/W15)</f>
        <v>30.300001566587817</v>
      </c>
      <c r="X33" s="38">
        <f>SUM(X24/X15)</f>
        <v>30.300001566587817</v>
      </c>
      <c r="Y33" s="107"/>
      <c r="Z33" s="38">
        <f>SUM(Z24/Z15)</f>
        <v>28.95683087861859</v>
      </c>
      <c r="AA33" s="38">
        <f>SUM(AA24/AA15)</f>
        <v>28.95683087861859</v>
      </c>
      <c r="AB33" s="107"/>
      <c r="AC33" s="112">
        <f>SUM(AC24/AC15)</f>
        <v>30.296414915254239</v>
      </c>
      <c r="AD33" s="112">
        <f>SUM(AD24/AD15)</f>
        <v>30.296414915254239</v>
      </c>
      <c r="AE33" s="112"/>
      <c r="AF33" s="112">
        <f>SUM(AF24/AF15)</f>
        <v>30.29982770798815</v>
      </c>
      <c r="AG33" s="112">
        <f>SUM(AG24/AG15)</f>
        <v>30.29982770798815</v>
      </c>
      <c r="AH33" s="112"/>
      <c r="AI33" s="112">
        <f>SUM(AI24/AI15)</f>
        <v>28.957601629960223</v>
      </c>
      <c r="AJ33" s="112">
        <f>SUM(AJ24/AJ15)</f>
        <v>28.957601629960223</v>
      </c>
      <c r="AK33" s="112"/>
      <c r="AL33" s="113">
        <f t="shared" si="250"/>
        <v>3.4127927339113739E-3</v>
      </c>
      <c r="AM33" s="113">
        <f t="shared" si="250"/>
        <v>3.4127927339113739E-3</v>
      </c>
      <c r="AN33" s="113">
        <f t="shared" si="250"/>
        <v>0</v>
      </c>
      <c r="AO33" s="95">
        <f>SUM(AP33)</f>
        <v>30.296414915254239</v>
      </c>
      <c r="AP33" s="95">
        <f>SUM(C33)</f>
        <v>30.296414915254239</v>
      </c>
      <c r="AQ33" s="95"/>
      <c r="AR33" s="95">
        <f>SUM(AR24/AR15)</f>
        <v>30.300509943906171</v>
      </c>
      <c r="AS33" s="95">
        <f>SUM(AS24/AS15)</f>
        <v>30.300509943906171</v>
      </c>
      <c r="AT33" s="108"/>
      <c r="AU33" s="95">
        <f>SUM(AU24/AU15)</f>
        <v>28.957491422035833</v>
      </c>
      <c r="AV33" s="95">
        <f>SUM(AV24/AV15)</f>
        <v>28.957491422035833</v>
      </c>
      <c r="AW33" s="108"/>
      <c r="AX33" s="38">
        <f>SUM(AY33)</f>
        <v>30.296414915254239</v>
      </c>
      <c r="AY33" s="38">
        <f>SUM(C33)</f>
        <v>30.296414915254239</v>
      </c>
      <c r="AZ33" s="38"/>
      <c r="BA33" s="38" t="e">
        <f>SUM(BA24/BA15)</f>
        <v>#DIV/0!</v>
      </c>
      <c r="BB33" s="38" t="e">
        <f>SUM(BB24/BB15)</f>
        <v>#DIV/0!</v>
      </c>
      <c r="BC33" s="107"/>
      <c r="BD33" s="38">
        <f>SUM(BD24/BD15)</f>
        <v>28.958399681528658</v>
      </c>
      <c r="BE33" s="38">
        <f>SUM(BE24/BE15)</f>
        <v>28.958399681528658</v>
      </c>
      <c r="BF33" s="107"/>
      <c r="BG33" s="38">
        <f>SUM(BH33)</f>
        <v>30.296414915254239</v>
      </c>
      <c r="BH33" s="38">
        <f>SUM(C33)</f>
        <v>30.296414915254239</v>
      </c>
      <c r="BI33" s="38"/>
      <c r="BJ33" s="38" t="e">
        <f>SUM(BJ24/BJ15)</f>
        <v>#DIV/0!</v>
      </c>
      <c r="BK33" s="38" t="e">
        <f>SUM(BK24/BK15)</f>
        <v>#DIV/0!</v>
      </c>
      <c r="BL33" s="107"/>
      <c r="BM33" s="38">
        <f>SUM(BM24/BM15)</f>
        <v>28.958212793314043</v>
      </c>
      <c r="BN33" s="38">
        <f>SUM(BN24/BN15)</f>
        <v>28.958212793314043</v>
      </c>
      <c r="BO33" s="107"/>
      <c r="BP33" s="112">
        <f>SUM(BP24/BP15)</f>
        <v>30.296414915254239</v>
      </c>
      <c r="BQ33" s="112">
        <f>SUM(BQ24/BQ15)</f>
        <v>30.296414915254239</v>
      </c>
      <c r="BR33" s="112"/>
      <c r="BS33" s="112">
        <f>SUM(BS24/BS15)</f>
        <v>30.300509943906171</v>
      </c>
      <c r="BT33" s="112">
        <f>SUM(BT24/BT15)</f>
        <v>30.300509943906171</v>
      </c>
      <c r="BU33" s="112"/>
      <c r="BV33" s="112">
        <f>SUM(BV24/BV15)</f>
        <v>28.958031722799365</v>
      </c>
      <c r="BW33" s="112">
        <f>SUM(BW24/BW15)</f>
        <v>28.958031722799365</v>
      </c>
      <c r="BX33" s="112"/>
      <c r="BY33" s="113">
        <f t="shared" si="258"/>
        <v>4.0950286519318979E-3</v>
      </c>
      <c r="BZ33" s="113">
        <f t="shared" si="258"/>
        <v>4.0950286519318979E-3</v>
      </c>
      <c r="CA33" s="113">
        <f t="shared" si="258"/>
        <v>0</v>
      </c>
      <c r="CB33" s="112">
        <f>SUM(CB24/CB15)</f>
        <v>30.296414915254239</v>
      </c>
      <c r="CC33" s="112">
        <f>SUM(CC24/CC15)</f>
        <v>30.296414915254239</v>
      </c>
      <c r="CD33" s="112"/>
      <c r="CE33" s="112">
        <f>SUM(CE24/CE15)</f>
        <v>30.299994514044052</v>
      </c>
      <c r="CF33" s="112">
        <f>SUM(CF24/CF15)</f>
        <v>30.299994514044052</v>
      </c>
      <c r="CG33" s="112"/>
      <c r="CH33" s="112">
        <f>SUM(CH24/CH15)</f>
        <v>28.957818426771667</v>
      </c>
      <c r="CI33" s="112">
        <f>SUM(CI24/CI15)</f>
        <v>28.957818426771667</v>
      </c>
      <c r="CJ33" s="112"/>
      <c r="CK33" s="113">
        <f t="shared" si="260"/>
        <v>3.5795987898126214E-3</v>
      </c>
      <c r="CL33" s="113">
        <f t="shared" si="260"/>
        <v>3.5795987898126214E-3</v>
      </c>
      <c r="CM33" s="113">
        <f t="shared" si="260"/>
        <v>0</v>
      </c>
      <c r="CN33" s="38">
        <f>SUM(CO33)</f>
        <v>30.993232458305084</v>
      </c>
      <c r="CO33" s="38">
        <f>SUM('[19]вода 2018 коррект'!W47)</f>
        <v>30.993232458305084</v>
      </c>
      <c r="CP33" s="38"/>
      <c r="CQ33" s="38" t="e">
        <f>SUM(CQ24/CQ15)</f>
        <v>#DIV/0!</v>
      </c>
      <c r="CR33" s="38" t="e">
        <f>SUM(CR24/CR15)</f>
        <v>#DIV/0!</v>
      </c>
      <c r="CS33" s="107"/>
      <c r="CT33" s="38">
        <f>SUM(CT24/CT15)</f>
        <v>30.300360746588591</v>
      </c>
      <c r="CU33" s="38">
        <f>SUM(CU24/CU15)</f>
        <v>30.300360746588591</v>
      </c>
      <c r="CV33" s="107"/>
      <c r="CW33" s="38">
        <f>SUM(CX33)</f>
        <v>30.993232458305084</v>
      </c>
      <c r="CX33" s="38">
        <f>SUM(CO33)</f>
        <v>30.993232458305084</v>
      </c>
      <c r="CY33" s="38"/>
      <c r="CZ33" s="38" t="e">
        <f>SUM(CZ24/CZ15)</f>
        <v>#DIV/0!</v>
      </c>
      <c r="DA33" s="38" t="e">
        <f>SUM(DA24/DA15)</f>
        <v>#DIV/0!</v>
      </c>
      <c r="DB33" s="107"/>
      <c r="DC33" s="38">
        <f>SUM(DC24/DC15)</f>
        <v>30.29755958327387</v>
      </c>
      <c r="DD33" s="38">
        <f>SUM(DD24/DD15)</f>
        <v>30.29755958327387</v>
      </c>
      <c r="DE33" s="107"/>
      <c r="DF33" s="38">
        <f>SUM(DG33)</f>
        <v>30.993232458305084</v>
      </c>
      <c r="DG33" s="38">
        <f>SUM(CO33)</f>
        <v>30.993232458305084</v>
      </c>
      <c r="DH33" s="38"/>
      <c r="DI33" s="38" t="e">
        <f>SUM(DI24/DI15)</f>
        <v>#DIV/0!</v>
      </c>
      <c r="DJ33" s="38" t="e">
        <f>SUM(DJ24/DJ15)</f>
        <v>#DIV/0!</v>
      </c>
      <c r="DK33" s="107"/>
      <c r="DL33" s="38">
        <f>SUM(DL24/DL15)</f>
        <v>30.295694557270512</v>
      </c>
      <c r="DM33" s="38">
        <f>SUM(DM24/DM15)</f>
        <v>30.295694557270512</v>
      </c>
      <c r="DN33" s="107"/>
      <c r="DO33" s="112">
        <f>SUM(DO24/DO15)</f>
        <v>30.993232458305087</v>
      </c>
      <c r="DP33" s="112">
        <f>SUM(DP24/DP15)</f>
        <v>30.993232458305087</v>
      </c>
      <c r="DQ33" s="112"/>
      <c r="DR33" s="112" t="e">
        <f>SUM(DR24/DR15)</f>
        <v>#DIV/0!</v>
      </c>
      <c r="DS33" s="112" t="e">
        <f>SUM(DS24/DS15)</f>
        <v>#DIV/0!</v>
      </c>
      <c r="DT33" s="112"/>
      <c r="DU33" s="112">
        <f>SUM(DU24/DU15)</f>
        <v>30.297841053405524</v>
      </c>
      <c r="DV33" s="112">
        <f>SUM(DV24/DV15)</f>
        <v>30.297841053405524</v>
      </c>
      <c r="DW33" s="112"/>
      <c r="DX33" s="71" t="e">
        <f t="shared" si="268"/>
        <v>#DIV/0!</v>
      </c>
      <c r="DY33" s="71" t="e">
        <f t="shared" si="268"/>
        <v>#DIV/0!</v>
      </c>
      <c r="DZ33" s="71">
        <f t="shared" si="268"/>
        <v>0</v>
      </c>
      <c r="EA33" s="112">
        <f>SUM(EA24/EA15)</f>
        <v>30.528687429604524</v>
      </c>
      <c r="EB33" s="112">
        <f>SUM(EB24/EB15)</f>
        <v>30.528687429604524</v>
      </c>
      <c r="EC33" s="112"/>
      <c r="ED33" s="112">
        <f>SUM(ED24/ED15)</f>
        <v>30.299994514044052</v>
      </c>
      <c r="EE33" s="112">
        <f>SUM(EE24/EE15)</f>
        <v>30.299994514044052</v>
      </c>
      <c r="EF33" s="112"/>
      <c r="EG33" s="112">
        <f>SUM(EG24/EG15)</f>
        <v>29.392363839322002</v>
      </c>
      <c r="EH33" s="112">
        <f>SUM(EH24/EH15)</f>
        <v>29.392363839322002</v>
      </c>
      <c r="EI33" s="112"/>
      <c r="EJ33" s="71">
        <f t="shared" si="270"/>
        <v>-0.22869291556047244</v>
      </c>
      <c r="EK33" s="71">
        <f t="shared" si="270"/>
        <v>-0.22869291556047244</v>
      </c>
      <c r="EL33" s="71">
        <f t="shared" si="270"/>
        <v>0</v>
      </c>
      <c r="EM33" s="38">
        <f>SUM(EN33)</f>
        <v>30.993232458305084</v>
      </c>
      <c r="EN33" s="38">
        <f>SUM(CO33)</f>
        <v>30.993232458305084</v>
      </c>
      <c r="EO33" s="38"/>
      <c r="EP33" s="38" t="e">
        <f>SUM(EP24/EP15)</f>
        <v>#DIV/0!</v>
      </c>
      <c r="EQ33" s="38" t="e">
        <f>SUM(EQ24/EQ15)</f>
        <v>#DIV/0!</v>
      </c>
      <c r="ER33" s="107"/>
      <c r="ES33" s="38">
        <f>SUM(ES24/ES15)</f>
        <v>30.297127979011002</v>
      </c>
      <c r="ET33" s="38">
        <f>SUM(ET24/ET15)</f>
        <v>30.297127979011002</v>
      </c>
      <c r="EU33" s="107"/>
      <c r="EV33" s="38">
        <f>SUM(EW33)</f>
        <v>30.993232458305084</v>
      </c>
      <c r="EW33" s="38">
        <f>SUM(CO33)</f>
        <v>30.993232458305084</v>
      </c>
      <c r="EX33" s="38"/>
      <c r="EY33" s="38" t="e">
        <f>SUM(EY24/EY15)</f>
        <v>#DIV/0!</v>
      </c>
      <c r="EZ33" s="38" t="e">
        <f>SUM(EZ24/EZ15)</f>
        <v>#DIV/0!</v>
      </c>
      <c r="FA33" s="107"/>
      <c r="FB33" s="38">
        <f>SUM(FB24/FB15)</f>
        <v>30.297290335874717</v>
      </c>
      <c r="FC33" s="38">
        <f>SUM(FC24/FC15)</f>
        <v>30.297290335874717</v>
      </c>
      <c r="FD33" s="107"/>
      <c r="FE33" s="38">
        <f>SUM(FF33)</f>
        <v>30.993232458305084</v>
      </c>
      <c r="FF33" s="38">
        <f>SUM(CO33)</f>
        <v>30.993232458305084</v>
      </c>
      <c r="FG33" s="38"/>
      <c r="FH33" s="38" t="e">
        <f>SUM(FH24/FH15)</f>
        <v>#DIV/0!</v>
      </c>
      <c r="FI33" s="38" t="e">
        <f>SUM(FI24/FI15)</f>
        <v>#DIV/0!</v>
      </c>
      <c r="FJ33" s="107"/>
      <c r="FK33" s="38">
        <f>SUM(FK24/FK15)</f>
        <v>30.2981950636077</v>
      </c>
      <c r="FL33" s="38">
        <f>SUM(FL24/FL15)</f>
        <v>30.2981950636077</v>
      </c>
      <c r="FM33" s="107"/>
      <c r="FN33" s="112">
        <f>SUM(FN24/FN15)</f>
        <v>30.993232458305087</v>
      </c>
      <c r="FO33" s="112">
        <f>SUM(FO24/FO15)</f>
        <v>30.993232458305087</v>
      </c>
      <c r="FP33" s="112"/>
      <c r="FQ33" s="112" t="e">
        <f>SUM(FQ24/FQ15)</f>
        <v>#DIV/0!</v>
      </c>
      <c r="FR33" s="112" t="e">
        <f>SUM(FR24/FR15)</f>
        <v>#DIV/0!</v>
      </c>
      <c r="FS33" s="112"/>
      <c r="FT33" s="112">
        <f>SUM(FT24/FT15)</f>
        <v>30.297521718238475</v>
      </c>
      <c r="FU33" s="112">
        <f>SUM(FU24/FU15)</f>
        <v>30.297521718238475</v>
      </c>
      <c r="FV33" s="112"/>
      <c r="FW33" s="71" t="e">
        <f t="shared" si="278"/>
        <v>#DIV/0!</v>
      </c>
      <c r="FX33" s="71" t="e">
        <f t="shared" si="278"/>
        <v>#DIV/0!</v>
      </c>
      <c r="FY33" s="71">
        <f t="shared" si="278"/>
        <v>0</v>
      </c>
      <c r="FZ33" s="112">
        <f>SUM(FZ24/FZ15)</f>
        <v>30.644823686779663</v>
      </c>
      <c r="GA33" s="112">
        <f>SUM(GA24/GA15)</f>
        <v>30.644823686779663</v>
      </c>
      <c r="GB33" s="112"/>
      <c r="GC33" s="112">
        <f>SUM(GC24/GC15)</f>
        <v>30.299994514044052</v>
      </c>
      <c r="GD33" s="112">
        <f>SUM(GD24/GD15)</f>
        <v>30.299994514044052</v>
      </c>
      <c r="GE33" s="112"/>
      <c r="GF33" s="112">
        <f>SUM(GF24/GF15)</f>
        <v>29.608403713568119</v>
      </c>
      <c r="GG33" s="112">
        <f>SUM(GG24/GG15)</f>
        <v>29.608403713568119</v>
      </c>
      <c r="GH33" s="112"/>
      <c r="GI33" s="71">
        <f t="shared" si="281"/>
        <v>-0.34482917273561142</v>
      </c>
      <c r="GJ33" s="71">
        <f t="shared" si="281"/>
        <v>-0.34482917273561142</v>
      </c>
      <c r="GK33" s="71">
        <f t="shared" si="281"/>
        <v>0</v>
      </c>
      <c r="GL33" s="83"/>
    </row>
    <row r="34" spans="1:194" ht="19.5" x14ac:dyDescent="0.35">
      <c r="A34" s="111" t="s">
        <v>42</v>
      </c>
      <c r="B34" s="38">
        <f>SUM(C34)</f>
        <v>6.5549706120378417</v>
      </c>
      <c r="C34" s="38">
        <f>SUM(C35-C33)</f>
        <v>6.5549706120378417</v>
      </c>
      <c r="D34" s="38"/>
      <c r="E34" s="38">
        <f>SUM(E25/E15)</f>
        <v>6.5500327162871423</v>
      </c>
      <c r="F34" s="38">
        <f>SUM(F25/F15)</f>
        <v>6.5500327162871423</v>
      </c>
      <c r="G34" s="107"/>
      <c r="H34" s="38">
        <f>SUM(H25/H15)</f>
        <v>7.0700285353417218</v>
      </c>
      <c r="I34" s="38">
        <f>SUM(I25/I15)</f>
        <v>7.0700285353417218</v>
      </c>
      <c r="J34" s="107"/>
      <c r="K34" s="38">
        <f>SUM(L34)</f>
        <v>6.5549706120378417</v>
      </c>
      <c r="L34" s="38">
        <f t="shared" ref="L34:L35" si="325">SUM(C34)</f>
        <v>6.5549706120378417</v>
      </c>
      <c r="M34" s="38"/>
      <c r="N34" s="38">
        <f>SUM(N25/N15)</f>
        <v>6.5498592681946119</v>
      </c>
      <c r="O34" s="38">
        <f>SUM(O25/O15)</f>
        <v>6.5498592681946119</v>
      </c>
      <c r="P34" s="107"/>
      <c r="Q34" s="38">
        <f>SUM(Q25/Q15)</f>
        <v>7.070084235860409</v>
      </c>
      <c r="R34" s="38">
        <f>SUM(R25/R15)</f>
        <v>7.070084235860409</v>
      </c>
      <c r="S34" s="107"/>
      <c r="T34" s="38">
        <f>SUM(U34)</f>
        <v>6.5549706120378417</v>
      </c>
      <c r="U34" s="38">
        <f t="shared" ref="U34:U35" si="326">SUM(C34)</f>
        <v>6.5549706120378417</v>
      </c>
      <c r="V34" s="38"/>
      <c r="W34" s="38">
        <f>SUM(W25/W15)</f>
        <v>6.550008094037044</v>
      </c>
      <c r="X34" s="38">
        <f>SUM(X25/X15)</f>
        <v>6.550008094037044</v>
      </c>
      <c r="Y34" s="107"/>
      <c r="Z34" s="38">
        <f>SUM(Z25/Z15)</f>
        <v>7.0697816150330111</v>
      </c>
      <c r="AA34" s="38">
        <f>SUM(AA25/AA15)</f>
        <v>7.0697816150330111</v>
      </c>
      <c r="AB34" s="107"/>
      <c r="AC34" s="112">
        <f>SUM(AC25/AC15)</f>
        <v>6.5549706120378426</v>
      </c>
      <c r="AD34" s="112">
        <f>SUM(AD25/AD15)</f>
        <v>6.5549706120378426</v>
      </c>
      <c r="AE34" s="112"/>
      <c r="AF34" s="112">
        <f>SUM(AF25/AF15)</f>
        <v>6.5499679840514364</v>
      </c>
      <c r="AG34" s="112">
        <f>SUM(AG25/AG15)</f>
        <v>6.5499679840514364</v>
      </c>
      <c r="AH34" s="112"/>
      <c r="AI34" s="112">
        <f>SUM(AI25/AI15)</f>
        <v>7.0699686297338387</v>
      </c>
      <c r="AJ34" s="112">
        <f>SUM(AJ25/AJ15)</f>
        <v>7.0699686297338387</v>
      </c>
      <c r="AK34" s="112"/>
      <c r="AL34" s="113">
        <f t="shared" si="250"/>
        <v>-5.0026279864061607E-3</v>
      </c>
      <c r="AM34" s="113">
        <f t="shared" si="250"/>
        <v>-5.0026279864061607E-3</v>
      </c>
      <c r="AN34" s="113">
        <f t="shared" si="250"/>
        <v>0</v>
      </c>
      <c r="AO34" s="95">
        <f>SUM(AP34)</f>
        <v>6.5549706120378417</v>
      </c>
      <c r="AP34" s="95">
        <f>SUM(C34)</f>
        <v>6.5549706120378417</v>
      </c>
      <c r="AQ34" s="95"/>
      <c r="AR34" s="95">
        <f>SUM(AR25/AR15)</f>
        <v>6.5500764915859255</v>
      </c>
      <c r="AS34" s="95">
        <f>SUM(AS25/AS15)</f>
        <v>6.5500764915859255</v>
      </c>
      <c r="AT34" s="108"/>
      <c r="AU34" s="95">
        <f>SUM(AU25/AU15)</f>
        <v>7.0699580632863128</v>
      </c>
      <c r="AV34" s="95">
        <f>SUM(AV25/AV15)</f>
        <v>7.0699580632863128</v>
      </c>
      <c r="AW34" s="108"/>
      <c r="AX34" s="38">
        <f>SUM(AY34)</f>
        <v>6.5549706120378417</v>
      </c>
      <c r="AY34" s="38">
        <f>SUM(C34)</f>
        <v>6.5549706120378417</v>
      </c>
      <c r="AZ34" s="38"/>
      <c r="BA34" s="38" t="e">
        <f>SUM(BA25/BA15)</f>
        <v>#DIV/0!</v>
      </c>
      <c r="BB34" s="38" t="e">
        <f>SUM(BB25/BB15)</f>
        <v>#DIV/0!</v>
      </c>
      <c r="BC34" s="107"/>
      <c r="BD34" s="38">
        <f>SUM(BD25/BD15)</f>
        <v>7.0701632165605091</v>
      </c>
      <c r="BE34" s="38">
        <f>SUM(BE25/BE15)</f>
        <v>7.0701632165605091</v>
      </c>
      <c r="BF34" s="107"/>
      <c r="BG34" s="38">
        <f>SUM(BH34)</f>
        <v>6.5549706120378417</v>
      </c>
      <c r="BH34" s="38">
        <f>SUM(C34)</f>
        <v>6.5549706120378417</v>
      </c>
      <c r="BI34" s="38"/>
      <c r="BJ34" s="38" t="e">
        <f>SUM(BJ25/BJ15)</f>
        <v>#DIV/0!</v>
      </c>
      <c r="BK34" s="38" t="e">
        <f>SUM(BK25/BK15)</f>
        <v>#DIV/0!</v>
      </c>
      <c r="BL34" s="107"/>
      <c r="BM34" s="38">
        <f>SUM(BM25/BM15)</f>
        <v>7.0701198512191761</v>
      </c>
      <c r="BN34" s="38">
        <f>SUM(BN25/BN15)</f>
        <v>7.0701198512191761</v>
      </c>
      <c r="BO34" s="107"/>
      <c r="BP34" s="112">
        <f>SUM(BP25/BP15)</f>
        <v>6.5549706120378426</v>
      </c>
      <c r="BQ34" s="112">
        <f>SUM(BQ25/BQ15)</f>
        <v>6.5549706120378426</v>
      </c>
      <c r="BR34" s="112"/>
      <c r="BS34" s="112">
        <f>SUM(BS25/BS15)</f>
        <v>6.5500764915859255</v>
      </c>
      <c r="BT34" s="112">
        <f>SUM(BT25/BT15)</f>
        <v>6.5500764915859255</v>
      </c>
      <c r="BU34" s="112"/>
      <c r="BV34" s="112">
        <f>SUM(BV25/BV15)</f>
        <v>7.0700797047266013</v>
      </c>
      <c r="BW34" s="112">
        <f>SUM(BW25/BW15)</f>
        <v>7.0700797047266013</v>
      </c>
      <c r="BX34" s="112"/>
      <c r="BY34" s="113">
        <f t="shared" si="258"/>
        <v>-4.8941204519170611E-3</v>
      </c>
      <c r="BZ34" s="113">
        <f t="shared" si="258"/>
        <v>-4.8941204519170611E-3</v>
      </c>
      <c r="CA34" s="113">
        <f t="shared" si="258"/>
        <v>0</v>
      </c>
      <c r="CB34" s="112">
        <f>SUM(CB25/CB15)</f>
        <v>6.5549706120378426</v>
      </c>
      <c r="CC34" s="112">
        <f>SUM(CC25/CC15)</f>
        <v>6.5549706120378426</v>
      </c>
      <c r="CD34" s="112"/>
      <c r="CE34" s="112">
        <f>SUM(CE25/CE15)</f>
        <v>6.5499945140440472</v>
      </c>
      <c r="CF34" s="112">
        <f>SUM(CF25/CF15)</f>
        <v>6.5499945140440472</v>
      </c>
      <c r="CG34" s="112"/>
      <c r="CH34" s="112">
        <f>SUM(CH25/CH15)</f>
        <v>7.0700246192832337</v>
      </c>
      <c r="CI34" s="112">
        <f>SUM(CI25/CI15)</f>
        <v>7.0700246192832337</v>
      </c>
      <c r="CJ34" s="112"/>
      <c r="CK34" s="113">
        <f t="shared" si="260"/>
        <v>-4.976097993795392E-3</v>
      </c>
      <c r="CL34" s="113">
        <f t="shared" si="260"/>
        <v>-4.976097993795392E-3</v>
      </c>
      <c r="CM34" s="113">
        <f t="shared" si="260"/>
        <v>0</v>
      </c>
      <c r="CN34" s="38">
        <f>SUM(CO34)</f>
        <v>7.1190287426236445</v>
      </c>
      <c r="CO34" s="38">
        <f>SUM(CO35-CO33)</f>
        <v>7.1190287426236445</v>
      </c>
      <c r="CP34" s="38"/>
      <c r="CQ34" s="38" t="e">
        <f>SUM(CQ25/CQ15)</f>
        <v>#DIV/0!</v>
      </c>
      <c r="CR34" s="38" t="e">
        <f>SUM(CR25/CR15)</f>
        <v>#DIV/0!</v>
      </c>
      <c r="CS34" s="107"/>
      <c r="CT34" s="38">
        <f>SUM(CT25/CT15)</f>
        <v>6.5499555602028536</v>
      </c>
      <c r="CU34" s="38">
        <f>SUM(CU25/CU15)</f>
        <v>6.5499555602028536</v>
      </c>
      <c r="CV34" s="107"/>
      <c r="CW34" s="38">
        <f>SUM(CX34)</f>
        <v>7.1190287426236445</v>
      </c>
      <c r="CX34" s="38">
        <f t="shared" ref="CX34:CX35" si="327">SUM(CO34)</f>
        <v>7.1190287426236445</v>
      </c>
      <c r="CY34" s="38"/>
      <c r="CZ34" s="38" t="e">
        <f>SUM(CZ25/CZ15)</f>
        <v>#DIV/0!</v>
      </c>
      <c r="DA34" s="38" t="e">
        <f>SUM(DA25/DA15)</f>
        <v>#DIV/0!</v>
      </c>
      <c r="DB34" s="107"/>
      <c r="DC34" s="38">
        <f>SUM(DC25/DC15)</f>
        <v>6.5501641215926929</v>
      </c>
      <c r="DD34" s="38">
        <f>SUM(DD25/DD15)</f>
        <v>6.5501641215926929</v>
      </c>
      <c r="DE34" s="107"/>
      <c r="DF34" s="38">
        <f>SUM(DG34)</f>
        <v>7.1190287426236445</v>
      </c>
      <c r="DG34" s="38">
        <f t="shared" ref="DG34:DG35" si="328">SUM(CO34)</f>
        <v>7.1190287426236445</v>
      </c>
      <c r="DH34" s="38"/>
      <c r="DI34" s="38" t="e">
        <f>SUM(DI25/DI15)</f>
        <v>#DIV/0!</v>
      </c>
      <c r="DJ34" s="38" t="e">
        <f>SUM(DJ25/DJ15)</f>
        <v>#DIV/0!</v>
      </c>
      <c r="DK34" s="107"/>
      <c r="DL34" s="38">
        <f>SUM(DL25/DL15)</f>
        <v>6.5498070674248572</v>
      </c>
      <c r="DM34" s="38">
        <f>SUM(DM25/DM15)</f>
        <v>6.5498070674248572</v>
      </c>
      <c r="DN34" s="107"/>
      <c r="DO34" s="112">
        <f>SUM(DO25/DO15)</f>
        <v>7.1190287426236445</v>
      </c>
      <c r="DP34" s="112">
        <f>SUM(DP25/DP15)</f>
        <v>7.1190287426236445</v>
      </c>
      <c r="DQ34" s="112"/>
      <c r="DR34" s="112" t="e">
        <f>SUM(DR25/DR15)</f>
        <v>#DIV/0!</v>
      </c>
      <c r="DS34" s="112" t="e">
        <f>SUM(DS25/DS15)</f>
        <v>#DIV/0!</v>
      </c>
      <c r="DT34" s="112"/>
      <c r="DU34" s="112">
        <f>SUM(DU25/DU15)</f>
        <v>6.5499799478644478</v>
      </c>
      <c r="DV34" s="112">
        <f>SUM(DV25/DV15)</f>
        <v>6.5499799478644478</v>
      </c>
      <c r="DW34" s="112"/>
      <c r="DX34" s="71" t="e">
        <f t="shared" si="268"/>
        <v>#DIV/0!</v>
      </c>
      <c r="DY34" s="71" t="e">
        <f t="shared" si="268"/>
        <v>#DIV/0!</v>
      </c>
      <c r="DZ34" s="71">
        <f t="shared" si="268"/>
        <v>0</v>
      </c>
      <c r="EA34" s="112">
        <f>SUM(EA25/EA15)</f>
        <v>6.7429899888997769</v>
      </c>
      <c r="EB34" s="112">
        <f>SUM(EB25/EB15)</f>
        <v>6.7429899888997769</v>
      </c>
      <c r="EC34" s="112"/>
      <c r="ED34" s="112">
        <f>SUM(ED25/ED15)</f>
        <v>6.5499945140440472</v>
      </c>
      <c r="EE34" s="112">
        <f>SUM(EE25/EE15)</f>
        <v>6.5499945140440472</v>
      </c>
      <c r="EF34" s="112"/>
      <c r="EG34" s="112">
        <f>SUM(EG25/EG15)</f>
        <v>6.9013834174149116</v>
      </c>
      <c r="EH34" s="112">
        <f>SUM(EH25/EH15)</f>
        <v>6.9013834174149116</v>
      </c>
      <c r="EI34" s="112"/>
      <c r="EJ34" s="71">
        <f t="shared" si="270"/>
        <v>-0.19299547485572965</v>
      </c>
      <c r="EK34" s="71">
        <f t="shared" si="270"/>
        <v>-0.19299547485572965</v>
      </c>
      <c r="EL34" s="71">
        <f t="shared" si="270"/>
        <v>0</v>
      </c>
      <c r="EM34" s="38">
        <f>SUM(EN34)</f>
        <v>7.1190287426236445</v>
      </c>
      <c r="EN34" s="38">
        <f t="shared" ref="EN34:EN35" si="329">SUM(CO34)</f>
        <v>7.1190287426236445</v>
      </c>
      <c r="EO34" s="38"/>
      <c r="EP34" s="38" t="e">
        <f>SUM(EP25/EP15)</f>
        <v>#DIV/0!</v>
      </c>
      <c r="EQ34" s="38" t="e">
        <f>SUM(EQ25/EQ15)</f>
        <v>#DIV/0!</v>
      </c>
      <c r="ER34" s="107"/>
      <c r="ES34" s="38">
        <f>SUM(ES25/ES15)</f>
        <v>6.5499835399978057</v>
      </c>
      <c r="ET34" s="38">
        <f>SUM(ET25/ET15)</f>
        <v>6.5499835399978057</v>
      </c>
      <c r="EU34" s="107"/>
      <c r="EV34" s="38">
        <f>SUM(EW34)</f>
        <v>7.1190287426236445</v>
      </c>
      <c r="EW34" s="38">
        <f t="shared" ref="EW34:EW35" si="330">SUM(CO34)</f>
        <v>7.1190287426236445</v>
      </c>
      <c r="EX34" s="38"/>
      <c r="EY34" s="38" t="e">
        <f>SUM(EY25/EY15)</f>
        <v>#DIV/0!</v>
      </c>
      <c r="EZ34" s="38" t="e">
        <f>SUM(EZ25/EZ15)</f>
        <v>#DIV/0!</v>
      </c>
      <c r="FA34" s="107"/>
      <c r="FB34" s="38">
        <f>SUM(FB25/FB15)</f>
        <v>6.5500721203379353</v>
      </c>
      <c r="FC34" s="38">
        <f>SUM(FC25/FC15)</f>
        <v>6.5500721203379353</v>
      </c>
      <c r="FD34" s="107"/>
      <c r="FE34" s="38">
        <f>SUM(FF34)</f>
        <v>7.1190287426236445</v>
      </c>
      <c r="FF34" s="38">
        <f t="shared" ref="FF34:FF35" si="331">SUM(CO34)</f>
        <v>7.1190287426236445</v>
      </c>
      <c r="FG34" s="38"/>
      <c r="FH34" s="38" t="e">
        <f>SUM(FH25/FH15)</f>
        <v>#DIV/0!</v>
      </c>
      <c r="FI34" s="38" t="e">
        <f>SUM(FI25/FI15)</f>
        <v>#DIV/0!</v>
      </c>
      <c r="FJ34" s="107"/>
      <c r="FK34" s="38">
        <f>SUM(FK25/FK15)</f>
        <v>6.5574643905621404</v>
      </c>
      <c r="FL34" s="38">
        <f>SUM(FL25/FL15)</f>
        <v>6.5574643905621404</v>
      </c>
      <c r="FM34" s="107"/>
      <c r="FN34" s="112">
        <f>SUM(FN25/FN15)</f>
        <v>7.1190287426236445</v>
      </c>
      <c r="FO34" s="112">
        <f>SUM(FO25/FO15)</f>
        <v>7.1190287426236445</v>
      </c>
      <c r="FP34" s="112"/>
      <c r="FQ34" s="112" t="e">
        <f>SUM(FQ25/FQ15)</f>
        <v>#DIV/0!</v>
      </c>
      <c r="FR34" s="112" t="e">
        <f>SUM(FR25/FR15)</f>
        <v>#DIV/0!</v>
      </c>
      <c r="FS34" s="112"/>
      <c r="FT34" s="112">
        <f>SUM(FT25/FT15)</f>
        <v>6.552391685362962</v>
      </c>
      <c r="FU34" s="112">
        <f>SUM(FU25/FU15)</f>
        <v>6.552391685362962</v>
      </c>
      <c r="FV34" s="112"/>
      <c r="FW34" s="71" t="e">
        <f t="shared" si="278"/>
        <v>#DIV/0!</v>
      </c>
      <c r="FX34" s="71" t="e">
        <f t="shared" si="278"/>
        <v>#DIV/0!</v>
      </c>
      <c r="FY34" s="71">
        <f t="shared" si="278"/>
        <v>0</v>
      </c>
      <c r="FZ34" s="112">
        <f>SUM(FZ25/FZ15)</f>
        <v>6.8369996773307431</v>
      </c>
      <c r="GA34" s="112">
        <f>SUM(GA25/GA15)</f>
        <v>6.8369996773307431</v>
      </c>
      <c r="GB34" s="112"/>
      <c r="GC34" s="112">
        <f>SUM(GC25/GC15)</f>
        <v>6.5499945140440472</v>
      </c>
      <c r="GD34" s="112">
        <f>SUM(GD25/GD15)</f>
        <v>6.5499945140440472</v>
      </c>
      <c r="GE34" s="112"/>
      <c r="GF34" s="112">
        <f>SUM(GF25/GF15)</f>
        <v>6.8180873077951265</v>
      </c>
      <c r="GG34" s="112">
        <f>SUM(GG25/GG15)</f>
        <v>6.8180873077951265</v>
      </c>
      <c r="GH34" s="112"/>
      <c r="GI34" s="71">
        <f t="shared" si="281"/>
        <v>-0.2870051632866959</v>
      </c>
      <c r="GJ34" s="71">
        <f t="shared" si="281"/>
        <v>-0.2870051632866959</v>
      </c>
      <c r="GK34" s="71">
        <f t="shared" si="281"/>
        <v>0</v>
      </c>
      <c r="GL34" s="83"/>
    </row>
    <row r="35" spans="1:194" ht="19.5" x14ac:dyDescent="0.35">
      <c r="A35" s="111" t="s">
        <v>43</v>
      </c>
      <c r="B35" s="38">
        <f>SUM(C35)</f>
        <v>36.851385527292081</v>
      </c>
      <c r="C35" s="38">
        <f>SUM('[19]вода 2018 коррект'!W39)</f>
        <v>36.851385527292081</v>
      </c>
      <c r="D35" s="38"/>
      <c r="E35" s="38">
        <f>SUM(E26+E28)/(E16+E17-G16)</f>
        <v>36.849790507160279</v>
      </c>
      <c r="F35" s="38">
        <f>SUM(F26+F28)/(F16+F17)</f>
        <v>36.849790507160279</v>
      </c>
      <c r="G35" s="107"/>
      <c r="H35" s="38">
        <f>SUM(H26+H28)/(H16+H17-J16)</f>
        <v>36.029690760766456</v>
      </c>
      <c r="I35" s="38">
        <f>SUM(I26+I28)/(I16+I17)</f>
        <v>36.029690760766464</v>
      </c>
      <c r="J35" s="107"/>
      <c r="K35" s="38">
        <f>SUM(L35)</f>
        <v>36.851385527292081</v>
      </c>
      <c r="L35" s="38">
        <f t="shared" si="325"/>
        <v>36.851385527292081</v>
      </c>
      <c r="M35" s="38"/>
      <c r="N35" s="38">
        <f>SUM(N26+N28)/(N16+N17-P16)</f>
        <v>36.852067381316999</v>
      </c>
      <c r="O35" s="38">
        <f>SUM(O26+O28)/(O16+O17)</f>
        <v>36.852067381316999</v>
      </c>
      <c r="P35" s="107"/>
      <c r="Q35" s="38">
        <f>SUM(Q26+Q28)/(Q16+Q17-S16)</f>
        <v>36.029728725380899</v>
      </c>
      <c r="R35" s="38">
        <f>SUM(R26+R28)/(R16+R17)</f>
        <v>36.029728725380899</v>
      </c>
      <c r="S35" s="107"/>
      <c r="T35" s="38">
        <f>SUM(U35)</f>
        <v>36.851385527292081</v>
      </c>
      <c r="U35" s="38">
        <f t="shared" si="326"/>
        <v>36.851385527292081</v>
      </c>
      <c r="V35" s="38"/>
      <c r="W35" s="38">
        <f>SUM(W26+W28)/(W16+W17-Y16)</f>
        <v>36.847511861414539</v>
      </c>
      <c r="X35" s="38">
        <f>SUM(X26+X28)/(X16+X17)</f>
        <v>36.847511861414539</v>
      </c>
      <c r="Y35" s="107"/>
      <c r="Z35" s="38">
        <f>SUM(Z26+Z28)/(Z16+Z17-AB16)</f>
        <v>36.02909525707453</v>
      </c>
      <c r="AA35" s="38">
        <f>SUM(AA26+AA28)/(AA16+AA17)</f>
        <v>36.02909525707453</v>
      </c>
      <c r="AB35" s="107"/>
      <c r="AC35" s="62">
        <f>SUM(AC26+AC28)/(AC16+AC17-AE16)</f>
        <v>36.851385527292081</v>
      </c>
      <c r="AD35" s="62">
        <f>SUM(AD26+AD28)/(AD16+AD17)</f>
        <v>36.851385527292081</v>
      </c>
      <c r="AE35" s="112"/>
      <c r="AF35" s="62">
        <f>SUM(AF26+AF28)/(AF16+AF17-AH16)</f>
        <v>36.849848519994659</v>
      </c>
      <c r="AG35" s="62">
        <f>SUM(AG26+AG28)/(AG16+AG17)</f>
        <v>36.849848519994659</v>
      </c>
      <c r="AH35" s="112"/>
      <c r="AI35" s="62">
        <f>SUM(AI26+AI28)/(AI16+AI17-AK16)</f>
        <v>36.02951311339416</v>
      </c>
      <c r="AJ35" s="62">
        <f>SUM(AJ26+AJ28)/(AJ16+AJ17)</f>
        <v>36.029513113394167</v>
      </c>
      <c r="AK35" s="112"/>
      <c r="AL35" s="113">
        <f t="shared" si="250"/>
        <v>-1.5370072974221216E-3</v>
      </c>
      <c r="AM35" s="113">
        <f t="shared" si="250"/>
        <v>-1.5370072974221216E-3</v>
      </c>
      <c r="AN35" s="113">
        <f t="shared" si="250"/>
        <v>0</v>
      </c>
      <c r="AO35" s="95">
        <f>SUM(AP35)</f>
        <v>36.851385527292081</v>
      </c>
      <c r="AP35" s="95">
        <f>SUM(C35)</f>
        <v>36.851385527292081</v>
      </c>
      <c r="AQ35" s="95"/>
      <c r="AR35" s="95">
        <f>SUM(AR26+AR28)/(AR16+AR17-AT16)</f>
        <v>36.849090909090911</v>
      </c>
      <c r="AS35" s="95">
        <f>SUM(AS26+AS28)/(AS16+AS17)</f>
        <v>36.849090909090911</v>
      </c>
      <c r="AT35" s="108"/>
      <c r="AU35" s="95">
        <f>SUM(AU26+AU28)/(AU16+AU17-AW16)</f>
        <v>36.031714389271478</v>
      </c>
      <c r="AV35" s="95">
        <f>SUM(AV26+AV28)/(AV16+AV17)</f>
        <v>36.031714389271478</v>
      </c>
      <c r="AW35" s="108"/>
      <c r="AX35" s="38">
        <f>SUM(AY35)</f>
        <v>36.851385527292081</v>
      </c>
      <c r="AY35" s="38">
        <f>SUM(C35)</f>
        <v>36.851385527292081</v>
      </c>
      <c r="AZ35" s="38"/>
      <c r="BA35" s="38" t="e">
        <f>SUM(BA26+BA28)/(BA16+BA17-BC16)</f>
        <v>#DIV/0!</v>
      </c>
      <c r="BB35" s="38" t="e">
        <f>SUM(BB26+BB28)/(BB16+BB17)</f>
        <v>#DIV/0!</v>
      </c>
      <c r="BC35" s="107"/>
      <c r="BD35" s="38">
        <f>SUM(BD26+BD28)/(BD16+BD17-BF16)</f>
        <v>36.028837835239834</v>
      </c>
      <c r="BE35" s="38">
        <f>SUM(BE26+BE28)/(BE16+BE17)</f>
        <v>36.028837835239834</v>
      </c>
      <c r="BF35" s="107"/>
      <c r="BG35" s="38">
        <f>SUM(BH35)</f>
        <v>36.851385527292081</v>
      </c>
      <c r="BH35" s="38">
        <f>SUM(C35)</f>
        <v>36.851385527292081</v>
      </c>
      <c r="BI35" s="38"/>
      <c r="BJ35" s="38" t="e">
        <f>SUM(BJ26+BJ28)/(BJ16+BJ17-BL16)</f>
        <v>#DIV/0!</v>
      </c>
      <c r="BK35" s="38" t="e">
        <f>SUM(BK26+BK28)/(BK16+BK17)</f>
        <v>#DIV/0!</v>
      </c>
      <c r="BL35" s="107"/>
      <c r="BM35" s="38">
        <f>SUM(BM26+BM28)/(BM16+BM17-BO16)</f>
        <v>36.031179985063474</v>
      </c>
      <c r="BN35" s="38">
        <f>SUM(BN26+BN28)/(BN16+BN17)</f>
        <v>36.031179985063474</v>
      </c>
      <c r="BO35" s="107"/>
      <c r="BP35" s="62">
        <f>SUM(BP26+BP28)/(BP16+BP17-BR16)</f>
        <v>36.851385527292081</v>
      </c>
      <c r="BQ35" s="62">
        <f>SUM(BQ26+BQ28)/(BQ16+BQ17)</f>
        <v>36.851385527292081</v>
      </c>
      <c r="BR35" s="112"/>
      <c r="BS35" s="62">
        <f>SUM(BS26+BS28)/(BS16+BS17-BU16)</f>
        <v>36.849090909090911</v>
      </c>
      <c r="BT35" s="62">
        <f>SUM(BT26+BT28)/(BT16+BT17)</f>
        <v>36.849090909090911</v>
      </c>
      <c r="BU35" s="112"/>
      <c r="BV35" s="62">
        <f>SUM(BV26+BV28)/(BV16+BV17-BX16)</f>
        <v>36.030605579919758</v>
      </c>
      <c r="BW35" s="62">
        <f>SUM(BW26+BW28)/(BW16+BW17)</f>
        <v>36.030605579919758</v>
      </c>
      <c r="BX35" s="112"/>
      <c r="BY35" s="113">
        <f t="shared" si="258"/>
        <v>-2.294618201169385E-3</v>
      </c>
      <c r="BZ35" s="113">
        <f t="shared" si="258"/>
        <v>-2.294618201169385E-3</v>
      </c>
      <c r="CA35" s="113">
        <f t="shared" si="258"/>
        <v>0</v>
      </c>
      <c r="CB35" s="62">
        <f>SUM(CB26+CB28)/(CB16+CB17-CD16)</f>
        <v>36.851385527292081</v>
      </c>
      <c r="CC35" s="62">
        <f>SUM(CC26+CC28)/(CC16+CC17)</f>
        <v>36.851385527292081</v>
      </c>
      <c r="CD35" s="112"/>
      <c r="CE35" s="62">
        <f>SUM(CE26+CE28)/(CE16+CE17-CG16)</f>
        <v>36.849652957035502</v>
      </c>
      <c r="CF35" s="62">
        <f>SUM(CF26+CF28)/(CF16+CF17)</f>
        <v>36.849652957035502</v>
      </c>
      <c r="CG35" s="112"/>
      <c r="CH35" s="62">
        <f>SUM(CH26+CH28)/(CH16+CH17-CJ16)</f>
        <v>36.030066306521981</v>
      </c>
      <c r="CI35" s="62">
        <f>SUM(CI26+CI28)/(CI16+CI17)</f>
        <v>36.030066306521974</v>
      </c>
      <c r="CJ35" s="112"/>
      <c r="CK35" s="113">
        <f t="shared" si="260"/>
        <v>-1.7325702565784695E-3</v>
      </c>
      <c r="CL35" s="113">
        <f t="shared" si="260"/>
        <v>-1.7325702565784695E-3</v>
      </c>
      <c r="CM35" s="113">
        <f t="shared" si="260"/>
        <v>0</v>
      </c>
      <c r="CN35" s="38">
        <f>SUM(CO35)</f>
        <v>38.112261200928728</v>
      </c>
      <c r="CO35" s="38">
        <f>SUM('[19]вода 2018 коррект'!W40)</f>
        <v>38.112261200928728</v>
      </c>
      <c r="CP35" s="38"/>
      <c r="CQ35" s="38" t="e">
        <f>SUM(CQ26+CQ28)/(CQ16+CQ17-CS16)</f>
        <v>#DIV/0!</v>
      </c>
      <c r="CR35" s="38" t="e">
        <f>SUM(CR26+CR28)/(CR16+CR17)</f>
        <v>#DIV/0!</v>
      </c>
      <c r="CS35" s="107"/>
      <c r="CT35" s="38">
        <f>SUM(CT26+CT28)/(CT16+CT17-CV16)</f>
        <v>36.850107758620688</v>
      </c>
      <c r="CU35" s="38">
        <f>SUM(CU26+CU28)/(CU16+CU17)</f>
        <v>36.850107758620688</v>
      </c>
      <c r="CV35" s="107"/>
      <c r="CW35" s="38">
        <f>SUM(CX35)</f>
        <v>38.112261200928728</v>
      </c>
      <c r="CX35" s="38">
        <f t="shared" si="327"/>
        <v>38.112261200928728</v>
      </c>
      <c r="CY35" s="38"/>
      <c r="CZ35" s="38" t="e">
        <f>SUM(CZ26+CZ28)/(CZ16+CZ17-DB16)</f>
        <v>#DIV/0!</v>
      </c>
      <c r="DA35" s="38" t="e">
        <f>SUM(DA26+DA28)/(DA16+DA17)</f>
        <v>#DIV/0!</v>
      </c>
      <c r="DB35" s="107"/>
      <c r="DC35" s="38">
        <f>SUM(DC26+DC28)/(DC16+DC17-DE16)</f>
        <v>36.84798877455566</v>
      </c>
      <c r="DD35" s="38">
        <f>SUM(DD26+DD28)/(DD16+DD17)</f>
        <v>36.84798877455566</v>
      </c>
      <c r="DE35" s="107"/>
      <c r="DF35" s="38">
        <f>SUM(DG35)</f>
        <v>38.112261200928728</v>
      </c>
      <c r="DG35" s="38">
        <f t="shared" si="328"/>
        <v>38.112261200928728</v>
      </c>
      <c r="DH35" s="38"/>
      <c r="DI35" s="38" t="e">
        <f>SUM(DI26+DI28)/(DI16+DI17-DK16)</f>
        <v>#DIV/0!</v>
      </c>
      <c r="DJ35" s="38" t="e">
        <f>SUM(DJ26+DJ28)/(DJ16+DJ17)</f>
        <v>#DIV/0!</v>
      </c>
      <c r="DK35" s="107"/>
      <c r="DL35" s="38">
        <f>SUM(DL26+DL28)/(DL16+DL17-DN16)</f>
        <v>36.847766821613732</v>
      </c>
      <c r="DM35" s="38">
        <f>SUM(DM26+DM28)/(DM16+DM17)</f>
        <v>36.847766821613732</v>
      </c>
      <c r="DN35" s="107"/>
      <c r="DO35" s="62">
        <f>SUM(DO26+DO28)/(DO16+DO17-DQ16)</f>
        <v>38.112261200928728</v>
      </c>
      <c r="DP35" s="62">
        <f>SUM(DP26+DP28)/(DP16+DP17)</f>
        <v>38.112261200928728</v>
      </c>
      <c r="DQ35" s="112"/>
      <c r="DR35" s="62" t="e">
        <f>SUM(DR26+DR28)/(DR16+DR17-DT16)</f>
        <v>#DIV/0!</v>
      </c>
      <c r="DS35" s="62" t="e">
        <f>SUM(DS26+DS28)/(DS16+DS17)</f>
        <v>#DIV/0!</v>
      </c>
      <c r="DT35" s="112"/>
      <c r="DU35" s="62">
        <f>SUM(DU26+DU28)/(DU16+DU17-DW16)</f>
        <v>36.848591242073233</v>
      </c>
      <c r="DV35" s="62">
        <f>SUM(DV26+DV28)/(DV16+DV17)</f>
        <v>36.848591242073233</v>
      </c>
      <c r="DW35" s="112"/>
      <c r="DX35" s="71" t="e">
        <f t="shared" si="268"/>
        <v>#DIV/0!</v>
      </c>
      <c r="DY35" s="71" t="e">
        <f t="shared" si="268"/>
        <v>#DIV/0!</v>
      </c>
      <c r="DZ35" s="71">
        <f t="shared" si="268"/>
        <v>0</v>
      </c>
      <c r="EA35" s="62">
        <f>SUM(EA26+EA28)/(EA16+EA17-EC16)</f>
        <v>37.271677418504296</v>
      </c>
      <c r="EB35" s="62">
        <f>SUM(EB26+EB28)/(EB16+EB17)</f>
        <v>37.271677418504296</v>
      </c>
      <c r="EC35" s="112"/>
      <c r="ED35" s="62">
        <f>SUM(ED26+ED28)/(ED16+ED17-EF16)</f>
        <v>36.849652957035502</v>
      </c>
      <c r="EE35" s="62">
        <f>SUM(EE26+EE28)/(EE16+EE17)</f>
        <v>36.849652957035502</v>
      </c>
      <c r="EF35" s="112"/>
      <c r="EG35" s="62">
        <f>SUM(EG26+EG28)/(EG16+EG17-EI16)</f>
        <v>36.284587811286244</v>
      </c>
      <c r="EH35" s="62">
        <f>SUM(EH26+EH28)/(EH16+EH17)</f>
        <v>36.284587811286229</v>
      </c>
      <c r="EI35" s="112"/>
      <c r="EJ35" s="71">
        <f t="shared" si="270"/>
        <v>-0.42202446146879424</v>
      </c>
      <c r="EK35" s="71">
        <f t="shared" si="270"/>
        <v>-0.42202446146879424</v>
      </c>
      <c r="EL35" s="71">
        <f t="shared" si="270"/>
        <v>0</v>
      </c>
      <c r="EM35" s="38">
        <f>SUM(EN35)</f>
        <v>38.112261200928728</v>
      </c>
      <c r="EN35" s="38">
        <f t="shared" si="329"/>
        <v>38.112261200928728</v>
      </c>
      <c r="EO35" s="38"/>
      <c r="EP35" s="38" t="e">
        <f>SUM(EP26+EP28)/(EP16+EP17-ER16)</f>
        <v>#DIV/0!</v>
      </c>
      <c r="EQ35" s="38" t="e">
        <f>SUM(EQ26+EQ28)/(EQ16+EQ17)</f>
        <v>#DIV/0!</v>
      </c>
      <c r="ER35" s="107"/>
      <c r="ES35" s="38">
        <f>SUM(ES26+ES28)/(ES16+ES17-EU16)</f>
        <v>36.847746409113419</v>
      </c>
      <c r="ET35" s="38">
        <f>SUM(ET26+ET28)/(ET16+ET17)</f>
        <v>36.847746409113419</v>
      </c>
      <c r="EU35" s="107"/>
      <c r="EV35" s="38">
        <f>SUM(EW35)</f>
        <v>38.112261200928728</v>
      </c>
      <c r="EW35" s="38">
        <f t="shared" si="330"/>
        <v>38.112261200928728</v>
      </c>
      <c r="EX35" s="38"/>
      <c r="EY35" s="38" t="e">
        <f>SUM(EY26+EY28)/(EY16+EY17-FA16)</f>
        <v>#DIV/0!</v>
      </c>
      <c r="EZ35" s="38" t="e">
        <f>SUM(EZ26+EZ28)/(EZ16+EZ17)</f>
        <v>#DIV/0!</v>
      </c>
      <c r="FA35" s="107"/>
      <c r="FB35" s="38">
        <f>SUM(FB26+FB28)/(FB16+FB17-FD16)</f>
        <v>36.851815601448564</v>
      </c>
      <c r="FC35" s="38">
        <f>SUM(FC26+FC28)/(FC16+FC17)</f>
        <v>36.851815601448571</v>
      </c>
      <c r="FD35" s="107"/>
      <c r="FE35" s="38">
        <f>SUM(FF35)</f>
        <v>38.112261200928728</v>
      </c>
      <c r="FF35" s="38">
        <f t="shared" si="331"/>
        <v>38.112261200928728</v>
      </c>
      <c r="FG35" s="38"/>
      <c r="FH35" s="38" t="e">
        <f>SUM(FH26+FH28)/(FH16+FH17-FJ16)</f>
        <v>#DIV/0!</v>
      </c>
      <c r="FI35" s="38" t="e">
        <f>SUM(FI26+FI28)/(FI16+FI17)</f>
        <v>#DIV/0!</v>
      </c>
      <c r="FJ35" s="107"/>
      <c r="FK35" s="38">
        <f>SUM(FK26+FK28)/(FK16+FK17-FM16)</f>
        <v>36.851595889788129</v>
      </c>
      <c r="FL35" s="38">
        <f>SUM(FL26+FL28)/(FL16+FL17)</f>
        <v>36.851595889788129</v>
      </c>
      <c r="FM35" s="107"/>
      <c r="FN35" s="62">
        <f>SUM(FN26+FN28)/(FN16+FN17-FP16)</f>
        <v>38.112261200928728</v>
      </c>
      <c r="FO35" s="62">
        <f>SUM(FO26+FO28)/(FO16+FO17)</f>
        <v>38.112261200928728</v>
      </c>
      <c r="FP35" s="112"/>
      <c r="FQ35" s="62" t="e">
        <f>SUM(FQ26+FQ28)/(FQ16+FQ17-FS16)</f>
        <v>#DIV/0!</v>
      </c>
      <c r="FR35" s="62" t="e">
        <f>SUM(FR26+FR28)/(FR16+FR17)</f>
        <v>#DIV/0!</v>
      </c>
      <c r="FS35" s="112"/>
      <c r="FT35" s="62">
        <f>SUM(FT26+FT28)/(FT16+FT17-FV16)</f>
        <v>36.850426394966306</v>
      </c>
      <c r="FU35" s="62">
        <f>SUM(FU26+FU28)/(FU16+FU17)</f>
        <v>36.850426394966298</v>
      </c>
      <c r="FV35" s="112"/>
      <c r="FW35" s="71" t="e">
        <f t="shared" si="278"/>
        <v>#DIV/0!</v>
      </c>
      <c r="FX35" s="71" t="e">
        <f t="shared" si="278"/>
        <v>#DIV/0!</v>
      </c>
      <c r="FY35" s="71">
        <f t="shared" si="278"/>
        <v>0</v>
      </c>
      <c r="FZ35" s="62">
        <f>SUM(FZ26+FZ28)/(FZ16+FZ17-GB16)</f>
        <v>37.481823364110404</v>
      </c>
      <c r="GA35" s="62">
        <f>SUM(GA26+GA28)/(GA16+GA17)</f>
        <v>37.481823364110404</v>
      </c>
      <c r="GB35" s="112"/>
      <c r="GC35" s="62">
        <f>SUM(GC26+GC28)/(GC16+GC17-GE16)</f>
        <v>36.849652957035502</v>
      </c>
      <c r="GD35" s="62">
        <f>SUM(GD26+GD28)/(GD16+GD17)</f>
        <v>36.849652957035502</v>
      </c>
      <c r="GE35" s="112"/>
      <c r="GF35" s="62">
        <f>SUM(GF26+GF28)/(GF16+GF17-GH16)</f>
        <v>36.428088314032088</v>
      </c>
      <c r="GG35" s="62">
        <f>SUM(GG26+GG28)/(GG16+GG17)</f>
        <v>36.428088314032088</v>
      </c>
      <c r="GH35" s="112"/>
      <c r="GI35" s="71">
        <f t="shared" si="281"/>
        <v>-0.63217040707490213</v>
      </c>
      <c r="GJ35" s="71">
        <f t="shared" si="281"/>
        <v>-0.63217040707490213</v>
      </c>
      <c r="GK35" s="71">
        <f t="shared" si="281"/>
        <v>0</v>
      </c>
      <c r="GL35" s="83"/>
    </row>
    <row r="36" spans="1:194" ht="19.5" x14ac:dyDescent="0.35">
      <c r="A36" s="36" t="s">
        <v>103</v>
      </c>
      <c r="B36" s="38">
        <f>SUM(D36)</f>
        <v>17.407481617784892</v>
      </c>
      <c r="C36" s="38"/>
      <c r="D36" s="38">
        <f>SUM('[19]тех вода 2018'!W38)</f>
        <v>17.407481617784892</v>
      </c>
      <c r="E36" s="38">
        <f>SUM(E27/G16)</f>
        <v>17.416666666666668</v>
      </c>
      <c r="F36" s="107"/>
      <c r="G36" s="38">
        <f>SUM(G27/G16)</f>
        <v>17.416666666666668</v>
      </c>
      <c r="H36" s="38">
        <f>SUM(H27/J16)</f>
        <v>17.571428571428569</v>
      </c>
      <c r="I36" s="107"/>
      <c r="J36" s="38">
        <f>SUM(J27/J16)</f>
        <v>17.571428571428569</v>
      </c>
      <c r="K36" s="38">
        <f>SUM(M36)</f>
        <v>17.407481617784892</v>
      </c>
      <c r="L36" s="38"/>
      <c r="M36" s="38">
        <f>SUM(D36)</f>
        <v>17.407481617784892</v>
      </c>
      <c r="N36" s="38">
        <f>SUM(N27/P16)</f>
        <v>17.444444444444446</v>
      </c>
      <c r="O36" s="107"/>
      <c r="P36" s="38">
        <f>SUM(P27/P16)</f>
        <v>17.444444444444446</v>
      </c>
      <c r="Q36" s="38">
        <f>SUM(Q27/S16)</f>
        <v>17.722222222222221</v>
      </c>
      <c r="R36" s="107"/>
      <c r="S36" s="38">
        <f>SUM(S27/S16)</f>
        <v>17.722222222222221</v>
      </c>
      <c r="T36" s="38">
        <f>SUM(V36)</f>
        <v>17.407481617784892</v>
      </c>
      <c r="U36" s="38"/>
      <c r="V36" s="38">
        <f>SUM(D36)</f>
        <v>17.407481617784892</v>
      </c>
      <c r="W36" s="38">
        <f>SUM(W27/Y16)</f>
        <v>17.333333333333336</v>
      </c>
      <c r="X36" s="107"/>
      <c r="Y36" s="38">
        <f>SUM(Y27/Y16)</f>
        <v>17.333333333333336</v>
      </c>
      <c r="Z36" s="38">
        <f>SUM(Z27/AB16)</f>
        <v>19.083333333333336</v>
      </c>
      <c r="AA36" s="107"/>
      <c r="AB36" s="38">
        <f>SUM(AB27/AB16)</f>
        <v>19.083333333333336</v>
      </c>
      <c r="AC36" s="62">
        <f>SUM(AC27/AE16)</f>
        <v>17.407481617784892</v>
      </c>
      <c r="AD36" s="112"/>
      <c r="AE36" s="62">
        <f>SUM(AE27/AE16)</f>
        <v>17.407481617784892</v>
      </c>
      <c r="AF36" s="62">
        <f>SUM(AF27/AH16)</f>
        <v>17.403508771929825</v>
      </c>
      <c r="AG36" s="112"/>
      <c r="AH36" s="62">
        <f>SUM(AH27/AH16)</f>
        <v>17.403508771929825</v>
      </c>
      <c r="AI36" s="62">
        <f>SUM(AI27/AK16)</f>
        <v>18.045454545454547</v>
      </c>
      <c r="AJ36" s="112"/>
      <c r="AK36" s="62">
        <f>SUM(AK27/AK16)</f>
        <v>18.045454545454547</v>
      </c>
      <c r="AL36" s="113">
        <f t="shared" si="250"/>
        <v>-3.9728458550669643E-3</v>
      </c>
      <c r="AM36" s="113"/>
      <c r="AN36" s="113">
        <f t="shared" si="250"/>
        <v>-3.9728458550669643E-3</v>
      </c>
      <c r="AO36" s="95">
        <f>SUM(AQ36)</f>
        <v>17.407481617784892</v>
      </c>
      <c r="AP36" s="95"/>
      <c r="AQ36" s="95">
        <f>SUM(D36)</f>
        <v>17.407481617784892</v>
      </c>
      <c r="AR36" s="95">
        <f>SUM(AR27/AT16)</f>
        <v>17.368421052631579</v>
      </c>
      <c r="AS36" s="108"/>
      <c r="AT36" s="95">
        <f>SUM(AT27/AT16)</f>
        <v>17.368421052631579</v>
      </c>
      <c r="AU36" s="95">
        <f>SUM(AU27/AW16)</f>
        <v>17.71875</v>
      </c>
      <c r="AV36" s="108"/>
      <c r="AW36" s="95">
        <f>SUM(AW27/AW16)</f>
        <v>17.71875</v>
      </c>
      <c r="AX36" s="38">
        <f>SUM(AZ36)</f>
        <v>17.407481617784892</v>
      </c>
      <c r="AY36" s="38"/>
      <c r="AZ36" s="38">
        <f>SUM(D36)</f>
        <v>17.407481617784892</v>
      </c>
      <c r="BA36" s="38" t="e">
        <f>SUM(BA27/BC16)</f>
        <v>#DIV/0!</v>
      </c>
      <c r="BB36" s="107"/>
      <c r="BC36" s="38" t="e">
        <f>SUM(BC27/BC16)</f>
        <v>#DIV/0!</v>
      </c>
      <c r="BD36" s="38">
        <f>SUM(BD27/BF16)</f>
        <v>18.099999999999998</v>
      </c>
      <c r="BE36" s="107"/>
      <c r="BF36" s="38">
        <f>SUM(BF27/BF16)</f>
        <v>18.099999999999998</v>
      </c>
      <c r="BG36" s="38">
        <f>SUM(BI36)</f>
        <v>17.407481617784892</v>
      </c>
      <c r="BH36" s="38"/>
      <c r="BI36" s="38">
        <f>SUM(D36)</f>
        <v>17.407481617784892</v>
      </c>
      <c r="BJ36" s="38" t="e">
        <f>SUM(BJ27/BL16)</f>
        <v>#DIV/0!</v>
      </c>
      <c r="BK36" s="107"/>
      <c r="BL36" s="38" t="e">
        <f>SUM(BL27/BL16)</f>
        <v>#DIV/0!</v>
      </c>
      <c r="BM36" s="38">
        <f>SUM(BM27/BO16)</f>
        <v>17</v>
      </c>
      <c r="BN36" s="107"/>
      <c r="BO36" s="38">
        <f>SUM(BO27/BO16)</f>
        <v>17</v>
      </c>
      <c r="BP36" s="62">
        <f>SUM(BP27/BR16)</f>
        <v>17.407481617784892</v>
      </c>
      <c r="BQ36" s="112"/>
      <c r="BR36" s="62">
        <f>SUM(BR27/BR16)</f>
        <v>17.407481617784892</v>
      </c>
      <c r="BS36" s="62">
        <f>SUM(BS27/BU16)</f>
        <v>17.368421052631579</v>
      </c>
      <c r="BT36" s="112"/>
      <c r="BU36" s="62">
        <f>SUM(BU27/BU16)</f>
        <v>17.368421052631579</v>
      </c>
      <c r="BV36" s="62">
        <f>SUM(BV27/BX16)</f>
        <v>17.666666666666664</v>
      </c>
      <c r="BW36" s="112"/>
      <c r="BX36" s="62">
        <f>SUM(BX27/BX16)</f>
        <v>17.666666666666664</v>
      </c>
      <c r="BY36" s="113">
        <f t="shared" si="258"/>
        <v>-3.9060565153313576E-2</v>
      </c>
      <c r="BZ36" s="113"/>
      <c r="CA36" s="113">
        <f t="shared" si="258"/>
        <v>-3.9060565153313576E-2</v>
      </c>
      <c r="CB36" s="62">
        <f>SUM(CB27/CD16)</f>
        <v>17.407481617784892</v>
      </c>
      <c r="CC36" s="112"/>
      <c r="CD36" s="62">
        <f>SUM(CD27/CD16)</f>
        <v>17.407481617784892</v>
      </c>
      <c r="CE36" s="62">
        <f>SUM(CE27/CG16)</f>
        <v>17.39473684210526</v>
      </c>
      <c r="CF36" s="112"/>
      <c r="CG36" s="62">
        <f>SUM(CG27/CG16)</f>
        <v>17.39473684210526</v>
      </c>
      <c r="CH36" s="62">
        <f>SUM(CH27/CJ16)</f>
        <v>17.842105263157894</v>
      </c>
      <c r="CI36" s="112"/>
      <c r="CJ36" s="62">
        <f>SUM(CJ27/CJ16)</f>
        <v>17.842105263157894</v>
      </c>
      <c r="CK36" s="113">
        <f t="shared" si="260"/>
        <v>-1.274477567963217E-2</v>
      </c>
      <c r="CL36" s="113"/>
      <c r="CM36" s="113">
        <f t="shared" si="260"/>
        <v>-1.274477567963217E-2</v>
      </c>
      <c r="CN36" s="38">
        <f>SUM(CP36)</f>
        <v>17.407481617784892</v>
      </c>
      <c r="CO36" s="38"/>
      <c r="CP36" s="38">
        <f>SUM('[19]тех вода 2018'!W39)</f>
        <v>17.407481617784892</v>
      </c>
      <c r="CQ36" s="38" t="e">
        <f>SUM(CQ27/CS16)</f>
        <v>#DIV/0!</v>
      </c>
      <c r="CR36" s="107"/>
      <c r="CS36" s="38" t="e">
        <f>SUM(CS27/CS16)</f>
        <v>#DIV/0!</v>
      </c>
      <c r="CT36" s="38">
        <f>SUM(CT27/CV16)</f>
        <v>40.285714285714278</v>
      </c>
      <c r="CU36" s="107"/>
      <c r="CV36" s="38">
        <f>SUM(CV27/CV16)</f>
        <v>40.285714285714278</v>
      </c>
      <c r="CW36" s="38">
        <f>SUM(CY36)</f>
        <v>17.407481617784892</v>
      </c>
      <c r="CX36" s="38"/>
      <c r="CY36" s="38">
        <f>SUM(CP36)</f>
        <v>17.407481617784892</v>
      </c>
      <c r="CZ36" s="38" t="e">
        <f>SUM(CZ27/DB16)</f>
        <v>#DIV/0!</v>
      </c>
      <c r="DA36" s="107"/>
      <c r="DB36" s="38" t="e">
        <f>SUM(DB27/DB16)</f>
        <v>#DIV/0!</v>
      </c>
      <c r="DC36" s="38">
        <f>SUM(DC27/DE16)</f>
        <v>40.285714285714278</v>
      </c>
      <c r="DD36" s="107"/>
      <c r="DE36" s="38">
        <f>SUM(DE27/DE16)</f>
        <v>40.285714285714278</v>
      </c>
      <c r="DF36" s="38">
        <f>SUM(DH36)</f>
        <v>17.407481617784892</v>
      </c>
      <c r="DG36" s="38"/>
      <c r="DH36" s="38">
        <f>SUM(CP36)</f>
        <v>17.407481617784892</v>
      </c>
      <c r="DI36" s="38" t="e">
        <f>SUM(DI27/DK16)</f>
        <v>#DIV/0!</v>
      </c>
      <c r="DJ36" s="107"/>
      <c r="DK36" s="38" t="e">
        <f>SUM(DK27/DK16)</f>
        <v>#DIV/0!</v>
      </c>
      <c r="DL36" s="38">
        <f>SUM(DL27/DN16)</f>
        <v>39.753086419753089</v>
      </c>
      <c r="DM36" s="107"/>
      <c r="DN36" s="38">
        <f>SUM(DN27/DN16)</f>
        <v>39.753086419753089</v>
      </c>
      <c r="DO36" s="62">
        <f>SUM(DO27/DQ16)</f>
        <v>17.407481617784892</v>
      </c>
      <c r="DP36" s="112"/>
      <c r="DQ36" s="62">
        <f>SUM(DQ27/DQ16)</f>
        <v>17.407481617784892</v>
      </c>
      <c r="DR36" s="62" t="e">
        <f>SUM(DR27/DT16)</f>
        <v>#DIV/0!</v>
      </c>
      <c r="DS36" s="112"/>
      <c r="DT36" s="62" t="e">
        <f>SUM(DT27/DT16)</f>
        <v>#DIV/0!</v>
      </c>
      <c r="DU36" s="62">
        <f>SUM(DU27/DW16)</f>
        <v>40.090497737556554</v>
      </c>
      <c r="DV36" s="112"/>
      <c r="DW36" s="62">
        <f>SUM(DW27/DW16)</f>
        <v>40.090497737556554</v>
      </c>
      <c r="DX36" s="71" t="e">
        <f t="shared" si="268"/>
        <v>#DIV/0!</v>
      </c>
      <c r="DY36" s="71"/>
      <c r="DZ36" s="71" t="e">
        <f t="shared" si="268"/>
        <v>#DIV/0!</v>
      </c>
      <c r="EA36" s="62">
        <f>SUM(EA27/EC16)</f>
        <v>17.407481617784889</v>
      </c>
      <c r="EB36" s="112"/>
      <c r="EC36" s="62">
        <f>SUM(EC27/EC16)</f>
        <v>17.407481617784889</v>
      </c>
      <c r="ED36" s="62">
        <f>SUM(ED27/EF16)</f>
        <v>17.39473684210526</v>
      </c>
      <c r="EE36" s="112"/>
      <c r="EF36" s="62">
        <f>SUM(EF27/EF16)</f>
        <v>17.39473684210526</v>
      </c>
      <c r="EG36" s="62">
        <f>SUM(EG27/EI16)</f>
        <v>22.040990606319383</v>
      </c>
      <c r="EH36" s="112"/>
      <c r="EI36" s="62">
        <f>SUM(EI27/EI16)</f>
        <v>22.040990606319383</v>
      </c>
      <c r="EJ36" s="71">
        <f t="shared" si="270"/>
        <v>-1.2744775679628617E-2</v>
      </c>
      <c r="EK36" s="71"/>
      <c r="EL36" s="71">
        <f t="shared" si="270"/>
        <v>-1.2744775679628617E-2</v>
      </c>
      <c r="EM36" s="38">
        <f>SUM(EO36)</f>
        <v>17.407481617784892</v>
      </c>
      <c r="EN36" s="38"/>
      <c r="EO36" s="38">
        <f>SUM(CP36)</f>
        <v>17.407481617784892</v>
      </c>
      <c r="EP36" s="38" t="e">
        <f>SUM(EP27/ER16)</f>
        <v>#DIV/0!</v>
      </c>
      <c r="EQ36" s="107"/>
      <c r="ER36" s="38" t="e">
        <f>SUM(ER27/ER16)</f>
        <v>#DIV/0!</v>
      </c>
      <c r="ES36" s="38">
        <f>SUM(ES27/EU16)</f>
        <v>39.75</v>
      </c>
      <c r="ET36" s="107"/>
      <c r="EU36" s="38">
        <f>SUM(EU27/EU16)</f>
        <v>39.75</v>
      </c>
      <c r="EV36" s="38">
        <f>SUM(EX36)</f>
        <v>17.407481617784892</v>
      </c>
      <c r="EW36" s="38"/>
      <c r="EX36" s="38">
        <f>SUM(CP36)</f>
        <v>17.407481617784892</v>
      </c>
      <c r="EY36" s="38" t="e">
        <f>SUM(EY27/FA16)</f>
        <v>#DIV/0!</v>
      </c>
      <c r="EZ36" s="107"/>
      <c r="FA36" s="38" t="e">
        <f>SUM(FA27/FA16)</f>
        <v>#DIV/0!</v>
      </c>
      <c r="FB36" s="38">
        <f>SUM(FB27/FD16)</f>
        <v>40.75</v>
      </c>
      <c r="FC36" s="107"/>
      <c r="FD36" s="38">
        <f>SUM(FD27/FD16)</f>
        <v>40.75</v>
      </c>
      <c r="FE36" s="38">
        <f>SUM(FG36)</f>
        <v>17.407481617784892</v>
      </c>
      <c r="FF36" s="38"/>
      <c r="FG36" s="38">
        <f>SUM(CP36)</f>
        <v>17.407481617784892</v>
      </c>
      <c r="FH36" s="38" t="e">
        <f>SUM(FH27/FJ16)</f>
        <v>#DIV/0!</v>
      </c>
      <c r="FI36" s="107"/>
      <c r="FJ36" s="38" t="e">
        <f>SUM(FJ27/FJ16)</f>
        <v>#DIV/0!</v>
      </c>
      <c r="FK36" s="38" t="e">
        <f>SUM(FK27/FM16)</f>
        <v>#DIV/0!</v>
      </c>
      <c r="FL36" s="107"/>
      <c r="FM36" s="38" t="e">
        <f>SUM(FM27/FM16)</f>
        <v>#DIV/0!</v>
      </c>
      <c r="FN36" s="62">
        <f>SUM(FN27/FP16)</f>
        <v>17.407481617784892</v>
      </c>
      <c r="FO36" s="112"/>
      <c r="FP36" s="62">
        <f>SUM(FP27/FP16)</f>
        <v>17.407481617784892</v>
      </c>
      <c r="FQ36" s="62" t="e">
        <f>SUM(FQ27/FS16)</f>
        <v>#DIV/0!</v>
      </c>
      <c r="FR36" s="112"/>
      <c r="FS36" s="62" t="e">
        <f>SUM(FS27/FS16)</f>
        <v>#DIV/0!</v>
      </c>
      <c r="FT36" s="62">
        <f>SUM(FT27/FV16)</f>
        <v>40.249999999999993</v>
      </c>
      <c r="FU36" s="112"/>
      <c r="FV36" s="62">
        <f>SUM(FV27/FV16)</f>
        <v>40.249999999999993</v>
      </c>
      <c r="FW36" s="71" t="e">
        <f t="shared" si="278"/>
        <v>#DIV/0!</v>
      </c>
      <c r="FX36" s="71">
        <f t="shared" si="278"/>
        <v>0</v>
      </c>
      <c r="FY36" s="71" t="e">
        <f t="shared" si="278"/>
        <v>#DIV/0!</v>
      </c>
      <c r="FZ36" s="62">
        <f>SUM(FZ27/GB16)</f>
        <v>17.407481617784892</v>
      </c>
      <c r="GA36" s="112"/>
      <c r="GB36" s="62">
        <f>SUM(GB27/GB16)</f>
        <v>17.407481617784892</v>
      </c>
      <c r="GC36" s="62">
        <f>SUM(GC27/GE16)</f>
        <v>17.39473684210526</v>
      </c>
      <c r="GD36" s="112"/>
      <c r="GE36" s="62">
        <f>SUM(GE27/GE16)</f>
        <v>17.39473684210526</v>
      </c>
      <c r="GF36" s="62">
        <f>SUM(GF27/GH16)</f>
        <v>24.229902329075884</v>
      </c>
      <c r="GG36" s="112"/>
      <c r="GH36" s="62">
        <f>SUM(GH27/GH16)</f>
        <v>24.229902329075884</v>
      </c>
      <c r="GI36" s="71">
        <f t="shared" si="281"/>
        <v>-1.274477567963217E-2</v>
      </c>
      <c r="GJ36" s="71">
        <f t="shared" si="281"/>
        <v>0</v>
      </c>
      <c r="GK36" s="71">
        <f t="shared" si="281"/>
        <v>-1.274477567963217E-2</v>
      </c>
      <c r="GL36" s="83"/>
    </row>
    <row r="37" spans="1:194" ht="18" customHeight="1" x14ac:dyDescent="0.3">
      <c r="A37" s="41" t="s">
        <v>104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5"/>
      <c r="AP37" s="115"/>
      <c r="AQ37" s="115"/>
      <c r="AR37" s="115"/>
      <c r="AS37" s="115"/>
      <c r="AT37" s="115"/>
      <c r="AU37" s="115"/>
      <c r="AV37" s="115"/>
      <c r="AW37" s="115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6"/>
      <c r="GL37" s="83"/>
    </row>
    <row r="38" spans="1:194" ht="20.25" customHeight="1" x14ac:dyDescent="0.2">
      <c r="A38" s="189" t="s">
        <v>3</v>
      </c>
      <c r="B38" s="185" t="s">
        <v>4</v>
      </c>
      <c r="C38" s="186"/>
      <c r="D38" s="186"/>
      <c r="E38" s="187"/>
      <c r="F38" s="187"/>
      <c r="G38" s="187"/>
      <c r="H38" s="187"/>
      <c r="I38" s="184"/>
      <c r="J38" s="188"/>
      <c r="K38" s="185" t="s">
        <v>5</v>
      </c>
      <c r="L38" s="186"/>
      <c r="M38" s="186"/>
      <c r="N38" s="187"/>
      <c r="O38" s="187"/>
      <c r="P38" s="187"/>
      <c r="Q38" s="187"/>
      <c r="R38" s="184"/>
      <c r="S38" s="188"/>
      <c r="T38" s="185" t="s">
        <v>6</v>
      </c>
      <c r="U38" s="186"/>
      <c r="V38" s="186"/>
      <c r="W38" s="187"/>
      <c r="X38" s="187"/>
      <c r="Y38" s="187"/>
      <c r="Z38" s="187"/>
      <c r="AA38" s="190"/>
      <c r="AB38" s="191"/>
      <c r="AC38" s="181" t="s">
        <v>7</v>
      </c>
      <c r="AD38" s="182"/>
      <c r="AE38" s="182"/>
      <c r="AF38" s="183"/>
      <c r="AG38" s="183"/>
      <c r="AH38" s="183"/>
      <c r="AI38" s="183"/>
      <c r="AJ38" s="183"/>
      <c r="AK38" s="183"/>
      <c r="AL38" s="183"/>
      <c r="AM38" s="183"/>
      <c r="AN38" s="183"/>
      <c r="AO38" s="192" t="s">
        <v>8</v>
      </c>
      <c r="AP38" s="193"/>
      <c r="AQ38" s="193"/>
      <c r="AR38" s="194"/>
      <c r="AS38" s="194"/>
      <c r="AT38" s="194"/>
      <c r="AU38" s="194"/>
      <c r="AV38" s="195"/>
      <c r="AW38" s="196"/>
      <c r="AX38" s="185" t="s">
        <v>9</v>
      </c>
      <c r="AY38" s="186"/>
      <c r="AZ38" s="186"/>
      <c r="BA38" s="187"/>
      <c r="BB38" s="187"/>
      <c r="BC38" s="187"/>
      <c r="BD38" s="187"/>
      <c r="BE38" s="184"/>
      <c r="BF38" s="188"/>
      <c r="BG38" s="185" t="s">
        <v>10</v>
      </c>
      <c r="BH38" s="186"/>
      <c r="BI38" s="186"/>
      <c r="BJ38" s="187"/>
      <c r="BK38" s="187"/>
      <c r="BL38" s="187"/>
      <c r="BM38" s="187"/>
      <c r="BN38" s="184"/>
      <c r="BO38" s="188"/>
      <c r="BP38" s="181" t="s">
        <v>11</v>
      </c>
      <c r="BQ38" s="182"/>
      <c r="BR38" s="182"/>
      <c r="BS38" s="183"/>
      <c r="BT38" s="183"/>
      <c r="BU38" s="183"/>
      <c r="BV38" s="183"/>
      <c r="BW38" s="183"/>
      <c r="BX38" s="183"/>
      <c r="BY38" s="184"/>
      <c r="BZ38" s="184"/>
      <c r="CA38" s="184"/>
      <c r="CB38" s="181" t="s">
        <v>12</v>
      </c>
      <c r="CC38" s="182"/>
      <c r="CD38" s="182"/>
      <c r="CE38" s="183"/>
      <c r="CF38" s="183"/>
      <c r="CG38" s="183"/>
      <c r="CH38" s="183"/>
      <c r="CI38" s="183"/>
      <c r="CJ38" s="183"/>
      <c r="CK38" s="184"/>
      <c r="CL38" s="184"/>
      <c r="CM38" s="184"/>
      <c r="CN38" s="185" t="s">
        <v>13</v>
      </c>
      <c r="CO38" s="186"/>
      <c r="CP38" s="186"/>
      <c r="CQ38" s="187"/>
      <c r="CR38" s="187"/>
      <c r="CS38" s="187"/>
      <c r="CT38" s="187"/>
      <c r="CU38" s="184"/>
      <c r="CV38" s="188"/>
      <c r="CW38" s="185" t="s">
        <v>14</v>
      </c>
      <c r="CX38" s="186"/>
      <c r="CY38" s="186"/>
      <c r="CZ38" s="187"/>
      <c r="DA38" s="187"/>
      <c r="DB38" s="187"/>
      <c r="DC38" s="187"/>
      <c r="DD38" s="184"/>
      <c r="DE38" s="188"/>
      <c r="DF38" s="185" t="s">
        <v>15</v>
      </c>
      <c r="DG38" s="186"/>
      <c r="DH38" s="186"/>
      <c r="DI38" s="187"/>
      <c r="DJ38" s="187"/>
      <c r="DK38" s="187"/>
      <c r="DL38" s="187"/>
      <c r="DM38" s="184"/>
      <c r="DN38" s="188"/>
      <c r="DO38" s="181" t="s">
        <v>16</v>
      </c>
      <c r="DP38" s="182"/>
      <c r="DQ38" s="182"/>
      <c r="DR38" s="183"/>
      <c r="DS38" s="183"/>
      <c r="DT38" s="183"/>
      <c r="DU38" s="183"/>
      <c r="DV38" s="183"/>
      <c r="DW38" s="183"/>
      <c r="DX38" s="184"/>
      <c r="DY38" s="184"/>
      <c r="DZ38" s="184"/>
      <c r="EA38" s="181" t="s">
        <v>17</v>
      </c>
      <c r="EB38" s="182"/>
      <c r="EC38" s="182"/>
      <c r="ED38" s="183"/>
      <c r="EE38" s="183"/>
      <c r="EF38" s="183"/>
      <c r="EG38" s="183"/>
      <c r="EH38" s="183"/>
      <c r="EI38" s="183"/>
      <c r="EJ38" s="184"/>
      <c r="EK38" s="184"/>
      <c r="EL38" s="184"/>
      <c r="EM38" s="185" t="s">
        <v>18</v>
      </c>
      <c r="EN38" s="186"/>
      <c r="EO38" s="186"/>
      <c r="EP38" s="187"/>
      <c r="EQ38" s="187"/>
      <c r="ER38" s="187"/>
      <c r="ES38" s="187"/>
      <c r="ET38" s="184"/>
      <c r="EU38" s="188"/>
      <c r="EV38" s="185" t="s">
        <v>19</v>
      </c>
      <c r="EW38" s="186"/>
      <c r="EX38" s="186"/>
      <c r="EY38" s="187"/>
      <c r="EZ38" s="187"/>
      <c r="FA38" s="187"/>
      <c r="FB38" s="187"/>
      <c r="FC38" s="184"/>
      <c r="FD38" s="188"/>
      <c r="FE38" s="185" t="s">
        <v>20</v>
      </c>
      <c r="FF38" s="186"/>
      <c r="FG38" s="186"/>
      <c r="FH38" s="187"/>
      <c r="FI38" s="187"/>
      <c r="FJ38" s="187"/>
      <c r="FK38" s="187"/>
      <c r="FL38" s="184"/>
      <c r="FM38" s="188"/>
      <c r="FN38" s="181" t="s">
        <v>21</v>
      </c>
      <c r="FO38" s="182"/>
      <c r="FP38" s="182"/>
      <c r="FQ38" s="183"/>
      <c r="FR38" s="183"/>
      <c r="FS38" s="183"/>
      <c r="FT38" s="183"/>
      <c r="FU38" s="183"/>
      <c r="FV38" s="183"/>
      <c r="FW38" s="184"/>
      <c r="FX38" s="184"/>
      <c r="FY38" s="184"/>
      <c r="FZ38" s="181" t="s">
        <v>22</v>
      </c>
      <c r="GA38" s="182"/>
      <c r="GB38" s="182"/>
      <c r="GC38" s="183"/>
      <c r="GD38" s="183"/>
      <c r="GE38" s="183"/>
      <c r="GF38" s="183"/>
      <c r="GG38" s="183"/>
      <c r="GH38" s="183"/>
      <c r="GI38" s="184"/>
      <c r="GJ38" s="184"/>
      <c r="GK38" s="188"/>
      <c r="GL38" s="83"/>
    </row>
    <row r="39" spans="1:194" ht="20.25" customHeight="1" x14ac:dyDescent="0.3">
      <c r="A39" s="189"/>
      <c r="B39" s="175" t="s">
        <v>23</v>
      </c>
      <c r="C39" s="176"/>
      <c r="D39" s="177"/>
      <c r="E39" s="175" t="s">
        <v>24</v>
      </c>
      <c r="F39" s="176"/>
      <c r="G39" s="177"/>
      <c r="H39" s="175" t="s">
        <v>25</v>
      </c>
      <c r="I39" s="176"/>
      <c r="J39" s="177"/>
      <c r="K39" s="175" t="s">
        <v>23</v>
      </c>
      <c r="L39" s="176"/>
      <c r="M39" s="177"/>
      <c r="N39" s="175" t="s">
        <v>24</v>
      </c>
      <c r="O39" s="176"/>
      <c r="P39" s="177"/>
      <c r="Q39" s="175" t="s">
        <v>25</v>
      </c>
      <c r="R39" s="176"/>
      <c r="S39" s="177"/>
      <c r="T39" s="175" t="s">
        <v>23</v>
      </c>
      <c r="U39" s="176"/>
      <c r="V39" s="177"/>
      <c r="W39" s="175" t="s">
        <v>24</v>
      </c>
      <c r="X39" s="176"/>
      <c r="Y39" s="177"/>
      <c r="Z39" s="175" t="s">
        <v>25</v>
      </c>
      <c r="AA39" s="176"/>
      <c r="AB39" s="177"/>
      <c r="AC39" s="169" t="s">
        <v>23</v>
      </c>
      <c r="AD39" s="170"/>
      <c r="AE39" s="171"/>
      <c r="AF39" s="172" t="s">
        <v>24</v>
      </c>
      <c r="AG39" s="173"/>
      <c r="AH39" s="174"/>
      <c r="AI39" s="172" t="s">
        <v>25</v>
      </c>
      <c r="AJ39" s="173"/>
      <c r="AK39" s="174"/>
      <c r="AL39" s="169" t="s">
        <v>26</v>
      </c>
      <c r="AM39" s="170"/>
      <c r="AN39" s="171"/>
      <c r="AO39" s="178" t="s">
        <v>23</v>
      </c>
      <c r="AP39" s="179"/>
      <c r="AQ39" s="180"/>
      <c r="AR39" s="178" t="s">
        <v>24</v>
      </c>
      <c r="AS39" s="179"/>
      <c r="AT39" s="180"/>
      <c r="AU39" s="178" t="s">
        <v>25</v>
      </c>
      <c r="AV39" s="179"/>
      <c r="AW39" s="180"/>
      <c r="AX39" s="175" t="s">
        <v>23</v>
      </c>
      <c r="AY39" s="176"/>
      <c r="AZ39" s="177"/>
      <c r="BA39" s="175" t="s">
        <v>24</v>
      </c>
      <c r="BB39" s="176"/>
      <c r="BC39" s="177"/>
      <c r="BD39" s="175" t="s">
        <v>25</v>
      </c>
      <c r="BE39" s="176"/>
      <c r="BF39" s="177"/>
      <c r="BG39" s="175" t="s">
        <v>23</v>
      </c>
      <c r="BH39" s="176"/>
      <c r="BI39" s="177"/>
      <c r="BJ39" s="175" t="s">
        <v>24</v>
      </c>
      <c r="BK39" s="176"/>
      <c r="BL39" s="177"/>
      <c r="BM39" s="175" t="s">
        <v>25</v>
      </c>
      <c r="BN39" s="176"/>
      <c r="BO39" s="177"/>
      <c r="BP39" s="169" t="s">
        <v>23</v>
      </c>
      <c r="BQ39" s="170"/>
      <c r="BR39" s="171"/>
      <c r="BS39" s="172" t="s">
        <v>24</v>
      </c>
      <c r="BT39" s="173"/>
      <c r="BU39" s="174"/>
      <c r="BV39" s="172" t="s">
        <v>25</v>
      </c>
      <c r="BW39" s="173"/>
      <c r="BX39" s="174"/>
      <c r="BY39" s="169" t="s">
        <v>26</v>
      </c>
      <c r="BZ39" s="170"/>
      <c r="CA39" s="171"/>
      <c r="CB39" s="169" t="s">
        <v>23</v>
      </c>
      <c r="CC39" s="170"/>
      <c r="CD39" s="171"/>
      <c r="CE39" s="172" t="s">
        <v>24</v>
      </c>
      <c r="CF39" s="173"/>
      <c r="CG39" s="174"/>
      <c r="CH39" s="172" t="s">
        <v>25</v>
      </c>
      <c r="CI39" s="173"/>
      <c r="CJ39" s="174"/>
      <c r="CK39" s="169" t="s">
        <v>26</v>
      </c>
      <c r="CL39" s="170"/>
      <c r="CM39" s="171"/>
      <c r="CN39" s="175" t="s">
        <v>23</v>
      </c>
      <c r="CO39" s="176"/>
      <c r="CP39" s="177"/>
      <c r="CQ39" s="175" t="s">
        <v>24</v>
      </c>
      <c r="CR39" s="176"/>
      <c r="CS39" s="177"/>
      <c r="CT39" s="175" t="s">
        <v>25</v>
      </c>
      <c r="CU39" s="176"/>
      <c r="CV39" s="177"/>
      <c r="CW39" s="175" t="s">
        <v>23</v>
      </c>
      <c r="CX39" s="176"/>
      <c r="CY39" s="177"/>
      <c r="CZ39" s="175" t="s">
        <v>24</v>
      </c>
      <c r="DA39" s="176"/>
      <c r="DB39" s="177"/>
      <c r="DC39" s="175" t="s">
        <v>25</v>
      </c>
      <c r="DD39" s="176"/>
      <c r="DE39" s="177"/>
      <c r="DF39" s="175" t="s">
        <v>23</v>
      </c>
      <c r="DG39" s="176"/>
      <c r="DH39" s="177"/>
      <c r="DI39" s="175" t="s">
        <v>24</v>
      </c>
      <c r="DJ39" s="176"/>
      <c r="DK39" s="177"/>
      <c r="DL39" s="175" t="s">
        <v>25</v>
      </c>
      <c r="DM39" s="176"/>
      <c r="DN39" s="177"/>
      <c r="DO39" s="169" t="s">
        <v>23</v>
      </c>
      <c r="DP39" s="170"/>
      <c r="DQ39" s="171"/>
      <c r="DR39" s="172" t="s">
        <v>24</v>
      </c>
      <c r="DS39" s="173"/>
      <c r="DT39" s="174"/>
      <c r="DU39" s="172" t="s">
        <v>25</v>
      </c>
      <c r="DV39" s="173"/>
      <c r="DW39" s="174"/>
      <c r="DX39" s="169" t="s">
        <v>26</v>
      </c>
      <c r="DY39" s="170"/>
      <c r="DZ39" s="171"/>
      <c r="EA39" s="169" t="s">
        <v>23</v>
      </c>
      <c r="EB39" s="170"/>
      <c r="EC39" s="171"/>
      <c r="ED39" s="172" t="s">
        <v>24</v>
      </c>
      <c r="EE39" s="173"/>
      <c r="EF39" s="174"/>
      <c r="EG39" s="172" t="s">
        <v>25</v>
      </c>
      <c r="EH39" s="173"/>
      <c r="EI39" s="174"/>
      <c r="EJ39" s="169" t="s">
        <v>26</v>
      </c>
      <c r="EK39" s="170"/>
      <c r="EL39" s="171"/>
      <c r="EM39" s="175" t="s">
        <v>23</v>
      </c>
      <c r="EN39" s="176"/>
      <c r="EO39" s="177"/>
      <c r="EP39" s="175" t="s">
        <v>24</v>
      </c>
      <c r="EQ39" s="176"/>
      <c r="ER39" s="177"/>
      <c r="ES39" s="175" t="s">
        <v>25</v>
      </c>
      <c r="ET39" s="176"/>
      <c r="EU39" s="177"/>
      <c r="EV39" s="175" t="s">
        <v>23</v>
      </c>
      <c r="EW39" s="176"/>
      <c r="EX39" s="177"/>
      <c r="EY39" s="175" t="s">
        <v>24</v>
      </c>
      <c r="EZ39" s="176"/>
      <c r="FA39" s="177"/>
      <c r="FB39" s="175" t="s">
        <v>25</v>
      </c>
      <c r="FC39" s="176"/>
      <c r="FD39" s="177"/>
      <c r="FE39" s="175" t="s">
        <v>23</v>
      </c>
      <c r="FF39" s="176"/>
      <c r="FG39" s="177"/>
      <c r="FH39" s="175" t="s">
        <v>24</v>
      </c>
      <c r="FI39" s="176"/>
      <c r="FJ39" s="177"/>
      <c r="FK39" s="175" t="s">
        <v>25</v>
      </c>
      <c r="FL39" s="176"/>
      <c r="FM39" s="177"/>
      <c r="FN39" s="169" t="s">
        <v>23</v>
      </c>
      <c r="FO39" s="170"/>
      <c r="FP39" s="171"/>
      <c r="FQ39" s="172" t="s">
        <v>24</v>
      </c>
      <c r="FR39" s="173"/>
      <c r="FS39" s="174"/>
      <c r="FT39" s="172" t="s">
        <v>25</v>
      </c>
      <c r="FU39" s="173"/>
      <c r="FV39" s="174"/>
      <c r="FW39" s="169" t="s">
        <v>26</v>
      </c>
      <c r="FX39" s="170"/>
      <c r="FY39" s="171"/>
      <c r="FZ39" s="169" t="s">
        <v>23</v>
      </c>
      <c r="GA39" s="170"/>
      <c r="GB39" s="171"/>
      <c r="GC39" s="172" t="s">
        <v>24</v>
      </c>
      <c r="GD39" s="173"/>
      <c r="GE39" s="174"/>
      <c r="GF39" s="172" t="s">
        <v>25</v>
      </c>
      <c r="GG39" s="173"/>
      <c r="GH39" s="174"/>
      <c r="GI39" s="169" t="s">
        <v>26</v>
      </c>
      <c r="GJ39" s="170"/>
      <c r="GK39" s="171"/>
      <c r="GL39" s="81"/>
    </row>
    <row r="40" spans="1:194" ht="25.5" customHeight="1" x14ac:dyDescent="0.3">
      <c r="A40" s="189"/>
      <c r="B40" s="4" t="s">
        <v>27</v>
      </c>
      <c r="C40" s="4" t="s">
        <v>87</v>
      </c>
      <c r="D40" s="4" t="s">
        <v>88</v>
      </c>
      <c r="E40" s="4" t="s">
        <v>27</v>
      </c>
      <c r="F40" s="4" t="s">
        <v>87</v>
      </c>
      <c r="G40" s="4" t="s">
        <v>88</v>
      </c>
      <c r="H40" s="4" t="s">
        <v>27</v>
      </c>
      <c r="I40" s="4" t="s">
        <v>87</v>
      </c>
      <c r="J40" s="4" t="s">
        <v>88</v>
      </c>
      <c r="K40" s="4" t="s">
        <v>27</v>
      </c>
      <c r="L40" s="4" t="s">
        <v>87</v>
      </c>
      <c r="M40" s="4" t="s">
        <v>88</v>
      </c>
      <c r="N40" s="4" t="s">
        <v>27</v>
      </c>
      <c r="O40" s="4" t="s">
        <v>87</v>
      </c>
      <c r="P40" s="4" t="s">
        <v>88</v>
      </c>
      <c r="Q40" s="4" t="s">
        <v>27</v>
      </c>
      <c r="R40" s="4" t="s">
        <v>87</v>
      </c>
      <c r="S40" s="4" t="s">
        <v>88</v>
      </c>
      <c r="T40" s="4" t="s">
        <v>27</v>
      </c>
      <c r="U40" s="4" t="s">
        <v>87</v>
      </c>
      <c r="V40" s="4" t="s">
        <v>88</v>
      </c>
      <c r="W40" s="4" t="s">
        <v>27</v>
      </c>
      <c r="X40" s="4" t="s">
        <v>87</v>
      </c>
      <c r="Y40" s="4" t="s">
        <v>88</v>
      </c>
      <c r="Z40" s="4" t="s">
        <v>27</v>
      </c>
      <c r="AA40" s="4" t="s">
        <v>87</v>
      </c>
      <c r="AB40" s="4" t="s">
        <v>88</v>
      </c>
      <c r="AC40" s="5" t="s">
        <v>27</v>
      </c>
      <c r="AD40" s="5" t="s">
        <v>87</v>
      </c>
      <c r="AE40" s="5" t="s">
        <v>88</v>
      </c>
      <c r="AF40" s="5" t="s">
        <v>27</v>
      </c>
      <c r="AG40" s="5" t="s">
        <v>87</v>
      </c>
      <c r="AH40" s="5" t="s">
        <v>88</v>
      </c>
      <c r="AI40" s="5" t="s">
        <v>27</v>
      </c>
      <c r="AJ40" s="5" t="s">
        <v>87</v>
      </c>
      <c r="AK40" s="5" t="s">
        <v>88</v>
      </c>
      <c r="AL40" s="5" t="s">
        <v>27</v>
      </c>
      <c r="AM40" s="5" t="s">
        <v>87</v>
      </c>
      <c r="AN40" s="5" t="s">
        <v>88</v>
      </c>
      <c r="AO40" s="116" t="s">
        <v>27</v>
      </c>
      <c r="AP40" s="116" t="s">
        <v>87</v>
      </c>
      <c r="AQ40" s="116" t="s">
        <v>88</v>
      </c>
      <c r="AR40" s="116" t="s">
        <v>27</v>
      </c>
      <c r="AS40" s="116" t="s">
        <v>87</v>
      </c>
      <c r="AT40" s="116" t="s">
        <v>88</v>
      </c>
      <c r="AU40" s="116" t="s">
        <v>27</v>
      </c>
      <c r="AV40" s="116" t="s">
        <v>87</v>
      </c>
      <c r="AW40" s="116" t="s">
        <v>88</v>
      </c>
      <c r="AX40" s="4" t="s">
        <v>27</v>
      </c>
      <c r="AY40" s="4" t="s">
        <v>87</v>
      </c>
      <c r="AZ40" s="4" t="s">
        <v>88</v>
      </c>
      <c r="BA40" s="4" t="s">
        <v>27</v>
      </c>
      <c r="BB40" s="4" t="s">
        <v>87</v>
      </c>
      <c r="BC40" s="4" t="s">
        <v>88</v>
      </c>
      <c r="BD40" s="4" t="s">
        <v>27</v>
      </c>
      <c r="BE40" s="4" t="s">
        <v>87</v>
      </c>
      <c r="BF40" s="4" t="s">
        <v>88</v>
      </c>
      <c r="BG40" s="4" t="s">
        <v>27</v>
      </c>
      <c r="BH40" s="4" t="s">
        <v>87</v>
      </c>
      <c r="BI40" s="4" t="s">
        <v>88</v>
      </c>
      <c r="BJ40" s="4" t="s">
        <v>27</v>
      </c>
      <c r="BK40" s="4" t="s">
        <v>87</v>
      </c>
      <c r="BL40" s="4" t="s">
        <v>88</v>
      </c>
      <c r="BM40" s="4" t="s">
        <v>27</v>
      </c>
      <c r="BN40" s="4" t="s">
        <v>87</v>
      </c>
      <c r="BO40" s="4" t="s">
        <v>88</v>
      </c>
      <c r="BP40" s="5" t="s">
        <v>27</v>
      </c>
      <c r="BQ40" s="5" t="s">
        <v>87</v>
      </c>
      <c r="BR40" s="5" t="s">
        <v>88</v>
      </c>
      <c r="BS40" s="5" t="s">
        <v>27</v>
      </c>
      <c r="BT40" s="5" t="s">
        <v>87</v>
      </c>
      <c r="BU40" s="5" t="s">
        <v>88</v>
      </c>
      <c r="BV40" s="5" t="s">
        <v>27</v>
      </c>
      <c r="BW40" s="5" t="s">
        <v>87</v>
      </c>
      <c r="BX40" s="5" t="s">
        <v>88</v>
      </c>
      <c r="BY40" s="5" t="s">
        <v>27</v>
      </c>
      <c r="BZ40" s="5" t="s">
        <v>87</v>
      </c>
      <c r="CA40" s="5" t="s">
        <v>88</v>
      </c>
      <c r="CB40" s="5" t="s">
        <v>27</v>
      </c>
      <c r="CC40" s="5" t="s">
        <v>87</v>
      </c>
      <c r="CD40" s="5" t="s">
        <v>88</v>
      </c>
      <c r="CE40" s="5" t="s">
        <v>27</v>
      </c>
      <c r="CF40" s="5" t="s">
        <v>87</v>
      </c>
      <c r="CG40" s="5" t="s">
        <v>88</v>
      </c>
      <c r="CH40" s="5" t="s">
        <v>27</v>
      </c>
      <c r="CI40" s="5" t="s">
        <v>87</v>
      </c>
      <c r="CJ40" s="5" t="s">
        <v>88</v>
      </c>
      <c r="CK40" s="5" t="s">
        <v>27</v>
      </c>
      <c r="CL40" s="5" t="s">
        <v>87</v>
      </c>
      <c r="CM40" s="5" t="s">
        <v>88</v>
      </c>
      <c r="CN40" s="4" t="s">
        <v>27</v>
      </c>
      <c r="CO40" s="4" t="s">
        <v>87</v>
      </c>
      <c r="CP40" s="4" t="s">
        <v>88</v>
      </c>
      <c r="CQ40" s="4" t="s">
        <v>27</v>
      </c>
      <c r="CR40" s="4" t="s">
        <v>87</v>
      </c>
      <c r="CS40" s="4" t="s">
        <v>88</v>
      </c>
      <c r="CT40" s="4" t="s">
        <v>27</v>
      </c>
      <c r="CU40" s="4" t="s">
        <v>87</v>
      </c>
      <c r="CV40" s="4" t="s">
        <v>88</v>
      </c>
      <c r="CW40" s="4" t="s">
        <v>27</v>
      </c>
      <c r="CX40" s="4" t="s">
        <v>87</v>
      </c>
      <c r="CY40" s="4" t="s">
        <v>88</v>
      </c>
      <c r="CZ40" s="4" t="s">
        <v>27</v>
      </c>
      <c r="DA40" s="4" t="s">
        <v>87</v>
      </c>
      <c r="DB40" s="4" t="s">
        <v>88</v>
      </c>
      <c r="DC40" s="4" t="s">
        <v>27</v>
      </c>
      <c r="DD40" s="4" t="s">
        <v>87</v>
      </c>
      <c r="DE40" s="4" t="s">
        <v>88</v>
      </c>
      <c r="DF40" s="4" t="s">
        <v>27</v>
      </c>
      <c r="DG40" s="4" t="s">
        <v>87</v>
      </c>
      <c r="DH40" s="4" t="s">
        <v>88</v>
      </c>
      <c r="DI40" s="4" t="s">
        <v>27</v>
      </c>
      <c r="DJ40" s="4" t="s">
        <v>87</v>
      </c>
      <c r="DK40" s="4" t="s">
        <v>88</v>
      </c>
      <c r="DL40" s="4" t="s">
        <v>27</v>
      </c>
      <c r="DM40" s="4" t="s">
        <v>87</v>
      </c>
      <c r="DN40" s="4" t="s">
        <v>88</v>
      </c>
      <c r="DO40" s="5" t="s">
        <v>27</v>
      </c>
      <c r="DP40" s="5" t="s">
        <v>87</v>
      </c>
      <c r="DQ40" s="5" t="s">
        <v>88</v>
      </c>
      <c r="DR40" s="5" t="s">
        <v>27</v>
      </c>
      <c r="DS40" s="5" t="s">
        <v>87</v>
      </c>
      <c r="DT40" s="5" t="s">
        <v>88</v>
      </c>
      <c r="DU40" s="5" t="s">
        <v>27</v>
      </c>
      <c r="DV40" s="5" t="s">
        <v>87</v>
      </c>
      <c r="DW40" s="5" t="s">
        <v>88</v>
      </c>
      <c r="DX40" s="5" t="s">
        <v>27</v>
      </c>
      <c r="DY40" s="5" t="s">
        <v>87</v>
      </c>
      <c r="DZ40" s="5" t="s">
        <v>88</v>
      </c>
      <c r="EA40" s="5" t="s">
        <v>27</v>
      </c>
      <c r="EB40" s="5" t="s">
        <v>87</v>
      </c>
      <c r="EC40" s="5" t="s">
        <v>88</v>
      </c>
      <c r="ED40" s="5" t="s">
        <v>27</v>
      </c>
      <c r="EE40" s="5" t="s">
        <v>87</v>
      </c>
      <c r="EF40" s="5" t="s">
        <v>88</v>
      </c>
      <c r="EG40" s="5" t="s">
        <v>27</v>
      </c>
      <c r="EH40" s="5" t="s">
        <v>87</v>
      </c>
      <c r="EI40" s="5" t="s">
        <v>88</v>
      </c>
      <c r="EJ40" s="5" t="s">
        <v>27</v>
      </c>
      <c r="EK40" s="5" t="s">
        <v>87</v>
      </c>
      <c r="EL40" s="5" t="s">
        <v>88</v>
      </c>
      <c r="EM40" s="4" t="s">
        <v>27</v>
      </c>
      <c r="EN40" s="4" t="s">
        <v>87</v>
      </c>
      <c r="EO40" s="4" t="s">
        <v>88</v>
      </c>
      <c r="EP40" s="4" t="s">
        <v>27</v>
      </c>
      <c r="EQ40" s="4" t="s">
        <v>87</v>
      </c>
      <c r="ER40" s="4" t="s">
        <v>88</v>
      </c>
      <c r="ES40" s="4" t="s">
        <v>27</v>
      </c>
      <c r="ET40" s="4" t="s">
        <v>87</v>
      </c>
      <c r="EU40" s="4" t="s">
        <v>88</v>
      </c>
      <c r="EV40" s="4" t="s">
        <v>27</v>
      </c>
      <c r="EW40" s="4" t="s">
        <v>87</v>
      </c>
      <c r="EX40" s="4" t="s">
        <v>88</v>
      </c>
      <c r="EY40" s="4" t="s">
        <v>27</v>
      </c>
      <c r="EZ40" s="4" t="s">
        <v>87</v>
      </c>
      <c r="FA40" s="4" t="s">
        <v>88</v>
      </c>
      <c r="FB40" s="4" t="s">
        <v>27</v>
      </c>
      <c r="FC40" s="4" t="s">
        <v>87</v>
      </c>
      <c r="FD40" s="4" t="s">
        <v>88</v>
      </c>
      <c r="FE40" s="4" t="s">
        <v>27</v>
      </c>
      <c r="FF40" s="4" t="s">
        <v>87</v>
      </c>
      <c r="FG40" s="4" t="s">
        <v>88</v>
      </c>
      <c r="FH40" s="4" t="s">
        <v>27</v>
      </c>
      <c r="FI40" s="4" t="s">
        <v>87</v>
      </c>
      <c r="FJ40" s="4" t="s">
        <v>88</v>
      </c>
      <c r="FK40" s="4" t="s">
        <v>27</v>
      </c>
      <c r="FL40" s="4" t="s">
        <v>87</v>
      </c>
      <c r="FM40" s="4" t="s">
        <v>88</v>
      </c>
      <c r="FN40" s="5" t="s">
        <v>27</v>
      </c>
      <c r="FO40" s="5" t="s">
        <v>87</v>
      </c>
      <c r="FP40" s="5" t="s">
        <v>88</v>
      </c>
      <c r="FQ40" s="5" t="s">
        <v>27</v>
      </c>
      <c r="FR40" s="5" t="s">
        <v>87</v>
      </c>
      <c r="FS40" s="5" t="s">
        <v>88</v>
      </c>
      <c r="FT40" s="5" t="s">
        <v>27</v>
      </c>
      <c r="FU40" s="5" t="s">
        <v>87</v>
      </c>
      <c r="FV40" s="5" t="s">
        <v>88</v>
      </c>
      <c r="FW40" s="5" t="s">
        <v>27</v>
      </c>
      <c r="FX40" s="5" t="s">
        <v>87</v>
      </c>
      <c r="FY40" s="5" t="s">
        <v>88</v>
      </c>
      <c r="FZ40" s="5" t="s">
        <v>27</v>
      </c>
      <c r="GA40" s="5" t="s">
        <v>87</v>
      </c>
      <c r="GB40" s="5" t="s">
        <v>88</v>
      </c>
      <c r="GC40" s="5" t="s">
        <v>27</v>
      </c>
      <c r="GD40" s="5" t="s">
        <v>87</v>
      </c>
      <c r="GE40" s="5" t="s">
        <v>88</v>
      </c>
      <c r="GF40" s="5" t="s">
        <v>27</v>
      </c>
      <c r="GG40" s="5" t="s">
        <v>87</v>
      </c>
      <c r="GH40" s="5" t="s">
        <v>88</v>
      </c>
      <c r="GI40" s="5" t="s">
        <v>27</v>
      </c>
      <c r="GJ40" s="5" t="s">
        <v>87</v>
      </c>
      <c r="GK40" s="5" t="s">
        <v>88</v>
      </c>
      <c r="GL40" s="81"/>
    </row>
    <row r="41" spans="1:194" ht="18.75" x14ac:dyDescent="0.3">
      <c r="A41" s="117" t="s">
        <v>45</v>
      </c>
      <c r="B41" s="118">
        <f>SUM(C41:D41)</f>
        <v>1082.0043662759665</v>
      </c>
      <c r="C41" s="118">
        <f>SUM('[19]ПОЛНАЯ СЕБЕСТОИМОСТЬ ВОДА 2019'!C185/3)</f>
        <v>1081.9057440078752</v>
      </c>
      <c r="D41" s="118">
        <f>SUM('[19]ПОЛНАЯ СЕБЕСТОИМОСТЬ ВОДА 2019'!D185/3)</f>
        <v>9.8622268091306434E-2</v>
      </c>
      <c r="E41" s="46">
        <f>SUM(F41:G41)</f>
        <v>912.30799999999999</v>
      </c>
      <c r="F41" s="46">
        <f>SUM('[19]ПОЛНАЯ СЕБЕСТОИМОСТЬ ВОДА 2019'!F185)</f>
        <v>912.22</v>
      </c>
      <c r="G41" s="46">
        <f>SUM('[19]ПОЛНАЯ СЕБЕСТОИМОСТЬ ВОДА 2019'!G185)</f>
        <v>8.7999999999999995E-2</v>
      </c>
      <c r="H41" s="47">
        <v>941.03</v>
      </c>
      <c r="I41" s="47">
        <f>SUM(H41-J41)</f>
        <v>940.91167568327432</v>
      </c>
      <c r="J41" s="47">
        <f>SUM(H41/H14*J14)*0.28680203045</f>
        <v>0.11832431672567845</v>
      </c>
      <c r="K41" s="118">
        <f>SUM(L41:M41)</f>
        <v>1082.0043662759665</v>
      </c>
      <c r="L41" s="118">
        <f>SUM(C41)</f>
        <v>1081.9057440078752</v>
      </c>
      <c r="M41" s="118">
        <f>SUM(D41)</f>
        <v>9.8622268091306434E-2</v>
      </c>
      <c r="N41" s="46">
        <f>SUM(O41:P41)</f>
        <v>779.13000000000011</v>
      </c>
      <c r="O41" s="46">
        <f>SUM('[19]ПОЛНАЯ СЕБЕСТОИМОСТЬ ВОДА 2019'!I185)</f>
        <v>779.06000000000006</v>
      </c>
      <c r="P41" s="46">
        <f>SUM('[19]ПОЛНАЯ СЕБЕСТОИМОСТЬ ВОДА 2019'!J185)</f>
        <v>7.0000000000000007E-2</v>
      </c>
      <c r="Q41" s="47">
        <v>860.23</v>
      </c>
      <c r="R41" s="47">
        <f>SUM(Q41-S41)</f>
        <v>860.08927424052445</v>
      </c>
      <c r="S41" s="47">
        <f>SUM(Q41/Q14*S14)*0.28680203045</f>
        <v>0.14072575947561758</v>
      </c>
      <c r="T41" s="118">
        <f>SUM(U41:V41)</f>
        <v>1082.0043662759665</v>
      </c>
      <c r="U41" s="118">
        <f t="shared" ref="U41:V41" si="332">SUM(L41)</f>
        <v>1081.9057440078752</v>
      </c>
      <c r="V41" s="118">
        <f t="shared" si="332"/>
        <v>9.8622268091306434E-2</v>
      </c>
      <c r="W41" s="46">
        <f>SUM(X41:Y41)</f>
        <v>835.11</v>
      </c>
      <c r="X41" s="46">
        <f>SUM('[19]ПОЛНАЯ СЕБЕСТОИМОСТЬ ВОДА 2019'!L185)</f>
        <v>835.06000000000006</v>
      </c>
      <c r="Y41" s="46">
        <f>SUM('[19]ПОЛНАЯ СЕБЕСТОИМОСТЬ ВОДА 2019'!M185)</f>
        <v>0.05</v>
      </c>
      <c r="Z41" s="47">
        <v>880.24</v>
      </c>
      <c r="AA41" s="47">
        <f>SUM(Z41-AB41)</f>
        <v>880.13812847429551</v>
      </c>
      <c r="AB41" s="47">
        <f>SUM(Z41/Z14*AB14)*0.28680203045</f>
        <v>0.10187152570447561</v>
      </c>
      <c r="AC41" s="20">
        <f t="shared" ref="AC41:AK47" si="333">SUM(B41+K41+T41)</f>
        <v>3246.0130988278997</v>
      </c>
      <c r="AD41" s="20">
        <f t="shared" si="333"/>
        <v>3245.7172320236259</v>
      </c>
      <c r="AE41" s="20">
        <f t="shared" si="333"/>
        <v>0.29586680427391931</v>
      </c>
      <c r="AF41" s="70">
        <f t="shared" si="333"/>
        <v>2526.5480000000002</v>
      </c>
      <c r="AG41" s="70">
        <f t="shared" si="333"/>
        <v>2526.34</v>
      </c>
      <c r="AH41" s="70">
        <f t="shared" si="333"/>
        <v>0.20800000000000002</v>
      </c>
      <c r="AI41" s="70">
        <f t="shared" si="333"/>
        <v>2681.5</v>
      </c>
      <c r="AJ41" s="70">
        <f t="shared" si="333"/>
        <v>2681.1390783980942</v>
      </c>
      <c r="AK41" s="70">
        <f t="shared" si="333"/>
        <v>0.36092160190577166</v>
      </c>
      <c r="AL41" s="69">
        <f t="shared" ref="AL41:AN56" si="334">SUM(AF41-AC41)</f>
        <v>-719.46509882789951</v>
      </c>
      <c r="AM41" s="69">
        <f t="shared" si="334"/>
        <v>-719.37723202362577</v>
      </c>
      <c r="AN41" s="69">
        <f t="shared" si="334"/>
        <v>-8.7866804273919297E-2</v>
      </c>
      <c r="AO41" s="118">
        <f>SUM(AP41:AQ41)</f>
        <v>1082.0043662759665</v>
      </c>
      <c r="AP41" s="118">
        <f>SUM('[19]ПОЛНАЯ СЕБЕСТОИМОСТЬ ВОДА 2019'!R185/3)</f>
        <v>1081.9057440078752</v>
      </c>
      <c r="AQ41" s="118">
        <f>SUM('[19]ПОЛНАЯ СЕБЕСТОИМОСТЬ ВОДА 2019'!S185/3)</f>
        <v>9.8622268091306434E-2</v>
      </c>
      <c r="AR41" s="118">
        <f>SUM(AS41:AT41)</f>
        <v>1054.8399999999999</v>
      </c>
      <c r="AS41" s="118">
        <f>SUM('[19]ПОЛНАЯ СЕБЕСТОИМОСТЬ ВОДА 2019'!U185)</f>
        <v>1054.77</v>
      </c>
      <c r="AT41" s="118">
        <f>SUM('[19]ПОЛНАЯ СЕБЕСТОИМОСТЬ ВОДА 2019'!V185)</f>
        <v>7.0000000000000007E-2</v>
      </c>
      <c r="AU41" s="119">
        <v>909.62</v>
      </c>
      <c r="AV41" s="119">
        <f>SUM(AU41-AW41)</f>
        <v>909.35954238069348</v>
      </c>
      <c r="AW41" s="119">
        <f>SUM(AU41/AU14*AW14)*0.28680203045</f>
        <v>0.26045761930655592</v>
      </c>
      <c r="AX41" s="118">
        <f>SUM(AY41:AZ41)</f>
        <v>1082.0043662759665</v>
      </c>
      <c r="AY41" s="118">
        <f>SUM(AP41)</f>
        <v>1081.9057440078752</v>
      </c>
      <c r="AZ41" s="118">
        <f>SUM(AQ41)</f>
        <v>9.8622268091306434E-2</v>
      </c>
      <c r="BA41" s="46">
        <f>SUM(BB41:BC41)</f>
        <v>0</v>
      </c>
      <c r="BB41" s="46">
        <f>SUM('[19]ПОЛНАЯ СЕБЕСТОИМОСТЬ ВОДА 2019'!X185)</f>
        <v>0</v>
      </c>
      <c r="BC41" s="46">
        <f>SUM('[19]ПОЛНАЯ СЕБЕСТОИМОСТЬ ВОДА 2019'!Y185)</f>
        <v>0</v>
      </c>
      <c r="BD41" s="47">
        <v>1146.6099999999999</v>
      </c>
      <c r="BE41" s="47">
        <f>SUM(BD41-BF41)</f>
        <v>1146.5022121091695</v>
      </c>
      <c r="BF41" s="47">
        <f>SUM(BD41/BD14*BF14)*0.28680203045</f>
        <v>0.1077878908303368</v>
      </c>
      <c r="BG41" s="118">
        <f>SUM(BH41:BI41)</f>
        <v>1082.0043662759665</v>
      </c>
      <c r="BH41" s="118">
        <f>SUM(AY41)</f>
        <v>1081.9057440078752</v>
      </c>
      <c r="BI41" s="118">
        <f>SUM(AZ41)</f>
        <v>9.8622268091306434E-2</v>
      </c>
      <c r="BJ41" s="46">
        <f>SUM(BK41:BL41)</f>
        <v>0</v>
      </c>
      <c r="BK41" s="46">
        <f>SUM('[19]ПОЛНАЯ СЕБЕСТОИМОСТЬ ВОДА 2019'!AA185)</f>
        <v>0</v>
      </c>
      <c r="BL41" s="46">
        <f>SUM('[19]ПОЛНАЯ СЕБЕСТОИМОСТЬ ВОДА 2019'!AB185)</f>
        <v>0</v>
      </c>
      <c r="BM41" s="47">
        <v>953.07</v>
      </c>
      <c r="BN41" s="47">
        <f>SUM(BM41-BO41)</f>
        <v>952.99430052001821</v>
      </c>
      <c r="BO41" s="47">
        <f>SUM(BM41/BM14*BO14)*0.28680203045</f>
        <v>7.5699479981809148E-2</v>
      </c>
      <c r="BP41" s="20">
        <f t="shared" ref="BP41:BX47" si="335">SUM(AO41+AX41+BG41)</f>
        <v>3246.0130988278997</v>
      </c>
      <c r="BQ41" s="20">
        <f t="shared" si="335"/>
        <v>3245.7172320236259</v>
      </c>
      <c r="BR41" s="20">
        <f t="shared" si="335"/>
        <v>0.29586680427391931</v>
      </c>
      <c r="BS41" s="70">
        <f t="shared" si="335"/>
        <v>1054.8399999999999</v>
      </c>
      <c r="BT41" s="70">
        <f t="shared" si="335"/>
        <v>1054.77</v>
      </c>
      <c r="BU41" s="70">
        <f t="shared" si="335"/>
        <v>7.0000000000000007E-2</v>
      </c>
      <c r="BV41" s="70">
        <f t="shared" si="335"/>
        <v>3009.3</v>
      </c>
      <c r="BW41" s="70">
        <f t="shared" si="335"/>
        <v>3008.8560550098809</v>
      </c>
      <c r="BX41" s="70">
        <f t="shared" si="335"/>
        <v>0.44394499011870187</v>
      </c>
      <c r="BY41" s="69">
        <f t="shared" ref="BY41:CA71" si="336">SUM(BS41-BP41)</f>
        <v>-2191.1730988278996</v>
      </c>
      <c r="BZ41" s="69">
        <f t="shared" si="336"/>
        <v>-2190.9472320236259</v>
      </c>
      <c r="CA41" s="69">
        <f t="shared" si="336"/>
        <v>-0.22586680427391931</v>
      </c>
      <c r="CB41" s="20">
        <f t="shared" ref="CB41:CJ47" si="337">SUM(AC41+BP41)</f>
        <v>6492.0261976557995</v>
      </c>
      <c r="CC41" s="20">
        <f t="shared" si="337"/>
        <v>6491.4344640472518</v>
      </c>
      <c r="CD41" s="20">
        <f t="shared" si="337"/>
        <v>0.59173360854783863</v>
      </c>
      <c r="CE41" s="70">
        <f t="shared" si="337"/>
        <v>3581.3879999999999</v>
      </c>
      <c r="CF41" s="70">
        <f t="shared" si="337"/>
        <v>3581.11</v>
      </c>
      <c r="CG41" s="70">
        <f t="shared" si="337"/>
        <v>0.27800000000000002</v>
      </c>
      <c r="CH41" s="70">
        <f t="shared" si="337"/>
        <v>5690.8</v>
      </c>
      <c r="CI41" s="70">
        <f t="shared" si="337"/>
        <v>5689.9951334079751</v>
      </c>
      <c r="CJ41" s="70">
        <f t="shared" si="337"/>
        <v>0.80486659202447353</v>
      </c>
      <c r="CK41" s="69">
        <f t="shared" ref="CK41:CM71" si="338">SUM(CE41-CB41)</f>
        <v>-2910.6381976557996</v>
      </c>
      <c r="CL41" s="69">
        <f t="shared" si="338"/>
        <v>-2910.3244640472517</v>
      </c>
      <c r="CM41" s="69">
        <f t="shared" si="338"/>
        <v>-0.3137336085478386</v>
      </c>
      <c r="CN41" s="118">
        <f>SUM(CO41:CP41)</f>
        <v>1139.4122876362485</v>
      </c>
      <c r="CO41" s="118">
        <f>SUM('[19]ПОЛНАЯ СЕБЕСТОИМОСТЬ ВОДА 2019'!AP185/3)</f>
        <v>1139.3078466543398</v>
      </c>
      <c r="CP41" s="118">
        <f>SUM('[19]ПОЛНАЯ СЕБЕСТОИМОСТЬ ВОДА 2019'!AQ185/3)</f>
        <v>0.10444098190869355</v>
      </c>
      <c r="CQ41" s="46">
        <f>SUM(CR41:CS41)</f>
        <v>0</v>
      </c>
      <c r="CR41" s="46">
        <f>SUM('[19]ПОЛНАЯ СЕБЕСТОИМОСТЬ ВОДА 2019'!AS185)</f>
        <v>0</v>
      </c>
      <c r="CS41" s="46">
        <f>SUM('[19]ПОЛНАЯ СЕБЕСТОИМОСТЬ ВОДА 2019'!AT185)</f>
        <v>0</v>
      </c>
      <c r="CT41" s="47">
        <v>899.28</v>
      </c>
      <c r="CU41" s="47">
        <f>SUM(CT41-CV41)</f>
        <v>899.21646064230299</v>
      </c>
      <c r="CV41" s="47">
        <f>SUM(CT41/CT14*CV14)*0.28680203045</f>
        <v>6.3539357696963908E-2</v>
      </c>
      <c r="CW41" s="118">
        <f>SUM(CX41:CY41)</f>
        <v>1139.4122876362485</v>
      </c>
      <c r="CX41" s="118">
        <f>SUM(CO41)</f>
        <v>1139.3078466543398</v>
      </c>
      <c r="CY41" s="118">
        <f>SUM(CP41)</f>
        <v>0.10444098190869355</v>
      </c>
      <c r="CZ41" s="46">
        <f>SUM(DA41:DB41)</f>
        <v>0</v>
      </c>
      <c r="DA41" s="46">
        <f>SUM('[19]ПОЛНАЯ СЕБЕСТОИМОСТЬ ВОДА 2019'!AV185)</f>
        <v>0</v>
      </c>
      <c r="DB41" s="46">
        <f>SUM('[19]ПОЛНАЯ СЕБЕСТОИМОСТЬ ВОДА 2019'!AW185)</f>
        <v>0</v>
      </c>
      <c r="DC41" s="47">
        <v>704.77</v>
      </c>
      <c r="DD41" s="47">
        <f>SUM(DC41-DE41)</f>
        <v>704.72216679279916</v>
      </c>
      <c r="DE41" s="47">
        <f>SUM(DC41/DC14*DE14)*0.28680203045</f>
        <v>4.7833207200869698E-2</v>
      </c>
      <c r="DF41" s="118">
        <f>SUM(DG41:DH41)</f>
        <v>1139.4122876362485</v>
      </c>
      <c r="DG41" s="118">
        <f>SUM(CX41)</f>
        <v>1139.3078466543398</v>
      </c>
      <c r="DH41" s="118">
        <f>SUM(CY41)</f>
        <v>0.10444098190869355</v>
      </c>
      <c r="DI41" s="46">
        <f>SUM(DJ41:DK41)</f>
        <v>0</v>
      </c>
      <c r="DJ41" s="46">
        <f>SUM('[19]ПОЛНАЯ СЕБЕСТОИМОСТЬ ВОДА 2019'!AY185)</f>
        <v>0</v>
      </c>
      <c r="DK41" s="46">
        <f>SUM('[19]ПОЛНАЯ СЕБЕСТОИМОСТЬ ВОДА 2019'!AZ185)</f>
        <v>0</v>
      </c>
      <c r="DL41" s="47">
        <v>735.11</v>
      </c>
      <c r="DM41" s="47">
        <f>SUM(DL41-DN41)</f>
        <v>735.05405466244417</v>
      </c>
      <c r="DN41" s="47">
        <f>SUM(DL41/DL14*DN14)*0.28680203045</f>
        <v>5.5945337555878986E-2</v>
      </c>
      <c r="DO41" s="20">
        <f t="shared" ref="DO41:DW47" si="339">SUM(CN41+CW41+DF41)</f>
        <v>3418.2368629087455</v>
      </c>
      <c r="DP41" s="20">
        <f t="shared" si="339"/>
        <v>3417.9235399630193</v>
      </c>
      <c r="DQ41" s="20">
        <f t="shared" si="339"/>
        <v>0.31332294572608066</v>
      </c>
      <c r="DR41" s="70">
        <f t="shared" si="339"/>
        <v>0</v>
      </c>
      <c r="DS41" s="70">
        <f t="shared" si="339"/>
        <v>0</v>
      </c>
      <c r="DT41" s="70">
        <f t="shared" si="339"/>
        <v>0</v>
      </c>
      <c r="DU41" s="70">
        <f t="shared" si="339"/>
        <v>2339.16</v>
      </c>
      <c r="DV41" s="70">
        <f t="shared" si="339"/>
        <v>2338.9926820975465</v>
      </c>
      <c r="DW41" s="70">
        <f t="shared" si="339"/>
        <v>0.16731790245371259</v>
      </c>
      <c r="DX41" s="69">
        <f t="shared" ref="DX41:DZ71" si="340">SUM(DR41-DO41)</f>
        <v>-3418.2368629087455</v>
      </c>
      <c r="DY41" s="69">
        <f t="shared" si="340"/>
        <v>-3417.9235399630193</v>
      </c>
      <c r="DZ41" s="69">
        <f t="shared" si="340"/>
        <v>-0.31332294572608066</v>
      </c>
      <c r="EA41" s="20">
        <f t="shared" ref="EA41:EI47" si="341">SUM(CB41+DO41)</f>
        <v>9910.2630605645445</v>
      </c>
      <c r="EB41" s="20">
        <f t="shared" si="341"/>
        <v>9909.3580040102715</v>
      </c>
      <c r="EC41" s="20">
        <f t="shared" si="341"/>
        <v>0.90505655427391929</v>
      </c>
      <c r="ED41" s="70">
        <f t="shared" si="341"/>
        <v>3581.3879999999999</v>
      </c>
      <c r="EE41" s="70">
        <f t="shared" si="341"/>
        <v>3581.11</v>
      </c>
      <c r="EF41" s="70">
        <f t="shared" si="341"/>
        <v>0.27800000000000002</v>
      </c>
      <c r="EG41" s="70">
        <f t="shared" si="341"/>
        <v>8029.96</v>
      </c>
      <c r="EH41" s="70">
        <f t="shared" si="341"/>
        <v>8028.9878155055212</v>
      </c>
      <c r="EI41" s="70">
        <f t="shared" si="341"/>
        <v>0.97218449447818611</v>
      </c>
      <c r="EJ41" s="69">
        <f t="shared" ref="EJ41:EL71" si="342">SUM(ED41-EA41)</f>
        <v>-6328.8750605645446</v>
      </c>
      <c r="EK41" s="69">
        <f t="shared" si="342"/>
        <v>-6328.248004010271</v>
      </c>
      <c r="EL41" s="69">
        <f t="shared" si="342"/>
        <v>-0.62705655427391926</v>
      </c>
      <c r="EM41" s="118">
        <f>SUM(EN41:EO41)</f>
        <v>1139.4122876362485</v>
      </c>
      <c r="EN41" s="118">
        <f>SUM('[19]ПОЛНАЯ СЕБЕСТОИМОСТЬ ВОДА 2019'!BN185/3)</f>
        <v>1139.3078466543398</v>
      </c>
      <c r="EO41" s="118">
        <f>SUM('[19]ПОЛНАЯ СЕБЕСТОИМОСТЬ ВОДА 2019'!BO185/3)</f>
        <v>0.10444098190869355</v>
      </c>
      <c r="EP41" s="46">
        <f>SUM(EQ41:ER41)</f>
        <v>0</v>
      </c>
      <c r="EQ41" s="46">
        <f>SUM('[19]ПОЛНАЯ СЕБЕСТОИМОСТЬ ВОДА 2019'!BQ185)</f>
        <v>0</v>
      </c>
      <c r="ER41" s="46">
        <f>SUM('[19]ПОЛНАЯ СЕБЕСТОИМОСТЬ ВОДА 2019'!BR185)</f>
        <v>0</v>
      </c>
      <c r="ES41" s="47">
        <v>1011.54</v>
      </c>
      <c r="ET41" s="47">
        <f>SUM(ES41-EU41)</f>
        <v>1011.4630258491406</v>
      </c>
      <c r="EU41" s="47">
        <f>SUM(ES41/ES14*EU14)*0.28680203045</f>
        <v>7.6974150859362156E-2</v>
      </c>
      <c r="EV41" s="118">
        <f>SUM(EW41:EX41)</f>
        <v>1139.4122876362485</v>
      </c>
      <c r="EW41" s="118">
        <f>SUM(EN41)</f>
        <v>1139.3078466543398</v>
      </c>
      <c r="EX41" s="118">
        <f>SUM(EO41)</f>
        <v>0.10444098190869355</v>
      </c>
      <c r="EY41" s="46">
        <f>SUM(EZ41:FA41)</f>
        <v>0</v>
      </c>
      <c r="EZ41" s="46">
        <f>SUM('[19]ПОЛНАЯ СЕБЕСТОИМОСТЬ ВОДА 2019'!BT185)</f>
        <v>0</v>
      </c>
      <c r="FA41" s="46">
        <f>SUM('[19]ПОЛНАЯ СЕБЕСТОИМОСТЬ ВОДА 2019'!BU185)</f>
        <v>0</v>
      </c>
      <c r="FB41" s="47">
        <v>1060.3499999999999</v>
      </c>
      <c r="FC41" s="47">
        <f>SUM(FB41-FD41)</f>
        <v>1060.2679105758375</v>
      </c>
      <c r="FD41" s="47">
        <f>SUM(FB41/FB14*FD14)*0.28680203045</f>
        <v>8.2089424162407137E-2</v>
      </c>
      <c r="FE41" s="118">
        <f>SUM(FF41:FG41)</f>
        <v>1139.4122876362485</v>
      </c>
      <c r="FF41" s="118">
        <f>SUM(EW41)</f>
        <v>1139.3078466543398</v>
      </c>
      <c r="FG41" s="118">
        <f>SUM(EX41)</f>
        <v>0.10444098190869355</v>
      </c>
      <c r="FH41" s="46">
        <f>SUM('[20]ПОЛНАЯ СЕБЕСТОИМОСТЬ ВОДА 2018'!Z187)</f>
        <v>0</v>
      </c>
      <c r="FI41" s="46">
        <f>SUM('[19]ПОЛНАЯ СЕБЕСТОИМОСТЬ ВОДА 2019'!BW185)</f>
        <v>0</v>
      </c>
      <c r="FJ41" s="46">
        <f>SUM('[19]ПОЛНАЯ СЕБЕСТОИМОСТЬ ВОДА 2019'!BX185)</f>
        <v>0</v>
      </c>
      <c r="FK41" s="47">
        <v>912.41</v>
      </c>
      <c r="FL41" s="47">
        <f>SUM(FK41-FM41)</f>
        <v>912.41</v>
      </c>
      <c r="FM41" s="47">
        <f>SUM(FK41/FK14*FM14)*0.28680203045</f>
        <v>0</v>
      </c>
      <c r="FN41" s="20">
        <f t="shared" ref="FN41:FV47" si="343">SUM(EM41+EV41+FE41)</f>
        <v>3418.2368629087455</v>
      </c>
      <c r="FO41" s="20">
        <f t="shared" si="343"/>
        <v>3417.9235399630193</v>
      </c>
      <c r="FP41" s="20">
        <f t="shared" si="343"/>
        <v>0.31332294572608066</v>
      </c>
      <c r="FQ41" s="70">
        <f t="shared" si="343"/>
        <v>0</v>
      </c>
      <c r="FR41" s="70">
        <f t="shared" si="343"/>
        <v>0</v>
      </c>
      <c r="FS41" s="70">
        <f t="shared" si="343"/>
        <v>0</v>
      </c>
      <c r="FT41" s="70">
        <f t="shared" si="343"/>
        <v>2984.2999999999997</v>
      </c>
      <c r="FU41" s="70">
        <f t="shared" si="343"/>
        <v>2984.140936424978</v>
      </c>
      <c r="FV41" s="70">
        <f t="shared" si="343"/>
        <v>0.15906357502176929</v>
      </c>
      <c r="FW41" s="69">
        <f t="shared" ref="FW41:FY71" si="344">SUM(FQ41-FN41)</f>
        <v>-3418.2368629087455</v>
      </c>
      <c r="FX41" s="69">
        <f t="shared" si="344"/>
        <v>-3417.9235399630193</v>
      </c>
      <c r="FY41" s="69">
        <f t="shared" si="344"/>
        <v>-0.31332294572608066</v>
      </c>
      <c r="FZ41" s="20">
        <f t="shared" ref="FZ41:GH47" si="345">SUM(EA41+FN41)</f>
        <v>13328.49992347329</v>
      </c>
      <c r="GA41" s="20">
        <f t="shared" si="345"/>
        <v>13327.281543973291</v>
      </c>
      <c r="GB41" s="20">
        <f t="shared" si="345"/>
        <v>1.2183794999999999</v>
      </c>
      <c r="GC41" s="70">
        <f t="shared" si="345"/>
        <v>3581.3879999999999</v>
      </c>
      <c r="GD41" s="70">
        <f t="shared" si="345"/>
        <v>3581.11</v>
      </c>
      <c r="GE41" s="70">
        <f t="shared" si="345"/>
        <v>0.27800000000000002</v>
      </c>
      <c r="GF41" s="70">
        <f t="shared" si="345"/>
        <v>11014.26</v>
      </c>
      <c r="GG41" s="70">
        <f t="shared" si="345"/>
        <v>11013.128751930499</v>
      </c>
      <c r="GH41" s="70">
        <f t="shared" si="345"/>
        <v>1.1312480694999554</v>
      </c>
      <c r="GI41" s="69">
        <f t="shared" ref="GI41:GK77" si="346">SUM(GC41-FZ41)</f>
        <v>-9747.1119234732905</v>
      </c>
      <c r="GJ41" s="69">
        <f t="shared" si="346"/>
        <v>-9746.1715439732907</v>
      </c>
      <c r="GK41" s="69">
        <f t="shared" si="346"/>
        <v>-0.94037949999999992</v>
      </c>
      <c r="GL41" s="81"/>
    </row>
    <row r="42" spans="1:194" ht="18.75" x14ac:dyDescent="0.3">
      <c r="A42" s="117" t="s">
        <v>46</v>
      </c>
      <c r="B42" s="118">
        <f t="shared" ref="B42:B47" si="347">SUM(C42:D42)</f>
        <v>832.03166666666664</v>
      </c>
      <c r="C42" s="118">
        <f>SUM('[19]ПОЛНАЯ СЕБЕСТОИМОСТЬ ВОДА 2019'!C186/3)</f>
        <v>831.88470653913612</v>
      </c>
      <c r="D42" s="118">
        <f>SUM('[19]ПОЛНАЯ СЕБЕСТОИМОСТЬ ВОДА 2019'!D186/3)</f>
        <v>0.14696012753046658</v>
      </c>
      <c r="E42" s="46">
        <f t="shared" ref="E42:E47" si="348">SUM(F42:G42)</f>
        <v>1413.0400000000002</v>
      </c>
      <c r="F42" s="46">
        <f>SUM('[19]ПОЛНАЯ СЕБЕСТОИМОСТЬ ВОДА 2019'!F186)</f>
        <v>1413.0400000000002</v>
      </c>
      <c r="G42" s="46">
        <f>SUM('[19]ПОЛНАЯ СЕБЕСТОИМОСТЬ ВОДА 2019'!G186)</f>
        <v>0</v>
      </c>
      <c r="H42" s="47">
        <v>745.78</v>
      </c>
      <c r="I42" s="47">
        <f t="shared" ref="I42:I47" si="349">SUM(H42-J42)</f>
        <v>745.54533262539712</v>
      </c>
      <c r="J42" s="47">
        <f>SUM(H42/H14*J14)*0.71771771771</f>
        <v>0.23466737460284642</v>
      </c>
      <c r="K42" s="118">
        <f t="shared" ref="K42:K47" si="350">SUM(L42:M42)</f>
        <v>832.03166666666664</v>
      </c>
      <c r="L42" s="118">
        <f t="shared" ref="L42:L47" si="351">SUM(C42)</f>
        <v>831.88470653913612</v>
      </c>
      <c r="M42" s="118">
        <f t="shared" ref="M42:M47" si="352">SUM(D42)</f>
        <v>0.14696012753046658</v>
      </c>
      <c r="N42" s="46">
        <f t="shared" ref="N42:N47" si="353">SUM(O42:P42)</f>
        <v>1408.1</v>
      </c>
      <c r="O42" s="46">
        <f>SUM('[19]ПОЛНАЯ СЕБЕСТОИМОСТЬ ВОДА 2019'!I186)</f>
        <v>1408.1</v>
      </c>
      <c r="P42" s="46">
        <f>SUM('[19]ПОЛНАЯ СЕБЕСТОИМОСТЬ ВОДА 2019'!J186)</f>
        <v>0</v>
      </c>
      <c r="Q42" s="47">
        <v>743.83</v>
      </c>
      <c r="R42" s="47">
        <f t="shared" ref="R42:R47" si="354">SUM(Q42-S42)</f>
        <v>743.52548818140656</v>
      </c>
      <c r="S42" s="47">
        <f>SUM(Q42/Q14*S14)*0.71771771771</f>
        <v>0.30451181859353321</v>
      </c>
      <c r="T42" s="118">
        <f t="shared" ref="T42:T47" si="355">SUM(U42:V42)</f>
        <v>832.03166666666664</v>
      </c>
      <c r="U42" s="118">
        <f t="shared" ref="U42:U47" si="356">SUM(L42)</f>
        <v>831.88470653913612</v>
      </c>
      <c r="V42" s="118">
        <f t="shared" ref="V42:V47" si="357">SUM(M42)</f>
        <v>0.14696012753046658</v>
      </c>
      <c r="W42" s="46">
        <f t="shared" ref="W42:W47" si="358">SUM(X42:Y42)</f>
        <v>1407.88</v>
      </c>
      <c r="X42" s="46">
        <f>SUM('[19]ПОЛНАЯ СЕБЕСТОИМОСТЬ ВОДА 2019'!L186)</f>
        <v>1407.88</v>
      </c>
      <c r="Y42" s="46">
        <f>SUM('[19]ПОЛНАЯ СЕБЕСТОИМОСТЬ ВОДА 2019'!M186)</f>
        <v>0</v>
      </c>
      <c r="Z42" s="47">
        <v>743.83</v>
      </c>
      <c r="AA42" s="47">
        <f t="shared" ref="AA42:AA47" si="359">SUM(Z42-AB42)</f>
        <v>743.6145746304536</v>
      </c>
      <c r="AB42" s="47">
        <f>SUM(Z42/Z14*AB14)*0.71771771771</f>
        <v>0.21542536954639693</v>
      </c>
      <c r="AC42" s="20">
        <f t="shared" si="333"/>
        <v>2496.0949999999998</v>
      </c>
      <c r="AD42" s="20">
        <f t="shared" si="333"/>
        <v>2495.6541196174085</v>
      </c>
      <c r="AE42" s="20">
        <f t="shared" si="333"/>
        <v>0.44088038259139972</v>
      </c>
      <c r="AF42" s="70">
        <f t="shared" si="333"/>
        <v>4229.0200000000004</v>
      </c>
      <c r="AG42" s="70">
        <f t="shared" si="333"/>
        <v>4229.0200000000004</v>
      </c>
      <c r="AH42" s="70">
        <f t="shared" si="333"/>
        <v>0</v>
      </c>
      <c r="AI42" s="70">
        <f t="shared" si="333"/>
        <v>2233.44</v>
      </c>
      <c r="AJ42" s="70">
        <f t="shared" si="333"/>
        <v>2232.6853954372573</v>
      </c>
      <c r="AK42" s="70">
        <f t="shared" si="333"/>
        <v>0.75460456274277654</v>
      </c>
      <c r="AL42" s="69">
        <f t="shared" si="334"/>
        <v>1732.9250000000006</v>
      </c>
      <c r="AM42" s="69">
        <f t="shared" si="334"/>
        <v>1733.365880382592</v>
      </c>
      <c r="AN42" s="69">
        <f t="shared" si="334"/>
        <v>-0.44088038259139972</v>
      </c>
      <c r="AO42" s="118">
        <f t="shared" ref="AO42:AO47" si="360">SUM(AP42:AQ42)</f>
        <v>832.03166666666664</v>
      </c>
      <c r="AP42" s="118">
        <f>SUM('[19]ПОЛНАЯ СЕБЕСТОИМОСТЬ ВОДА 2019'!R186/3)</f>
        <v>831.88470653913612</v>
      </c>
      <c r="AQ42" s="118">
        <f>SUM('[19]ПОЛНАЯ СЕБЕСТОИМОСТЬ ВОДА 2019'!S186/3)</f>
        <v>0.14696012753046658</v>
      </c>
      <c r="AR42" s="118">
        <f t="shared" ref="AR42:AR47" si="361">SUM(AS42:AT42)</f>
        <v>1414.3400000000001</v>
      </c>
      <c r="AS42" s="118">
        <f>SUM('[19]ПОЛНАЯ СЕБЕСТОИМОСТЬ ВОДА 2019'!U186)</f>
        <v>1414.3400000000001</v>
      </c>
      <c r="AT42" s="118">
        <f>SUM('[19]ПОЛНАЯ СЕБЕСТОИМОСТЬ ВОДА 2019'!V186)</f>
        <v>0</v>
      </c>
      <c r="AU42" s="119">
        <v>798.78</v>
      </c>
      <c r="AV42" s="119">
        <f t="shared" ref="AV42:AV47" si="362">SUM(AU42-AW42)</f>
        <v>798.20763154019471</v>
      </c>
      <c r="AW42" s="119">
        <f>SUM(AU42/AU14*AW14)*0.71771771771</f>
        <v>0.57236845980521034</v>
      </c>
      <c r="AX42" s="118">
        <f t="shared" ref="AX42:AX47" si="363">SUM(AY42:AZ42)</f>
        <v>832.03166666666664</v>
      </c>
      <c r="AY42" s="118">
        <f t="shared" ref="AY42:AY47" si="364">SUM(AP42)</f>
        <v>831.88470653913612</v>
      </c>
      <c r="AZ42" s="118">
        <f t="shared" ref="AZ42:AZ47" si="365">SUM(AQ42)</f>
        <v>0.14696012753046658</v>
      </c>
      <c r="BA42" s="46">
        <f t="shared" ref="BA42:BA47" si="366">SUM(BB42:BC42)</f>
        <v>0</v>
      </c>
      <c r="BB42" s="46">
        <f>SUM('[19]ПОЛНАЯ СЕБЕСТОИМОСТЬ ВОДА 2019'!X186)</f>
        <v>0</v>
      </c>
      <c r="BC42" s="46">
        <f>SUM('[19]ПОЛНАЯ СЕБЕСТОИМОСТЬ ВОДА 2019'!Y186)</f>
        <v>0</v>
      </c>
      <c r="BD42" s="47">
        <v>798.77</v>
      </c>
      <c r="BE42" s="47">
        <f t="shared" ref="BE42:BE47" si="367">SUM(BD42-BF42)</f>
        <v>798.58209106120319</v>
      </c>
      <c r="BF42" s="47">
        <f>SUM(BD42/BD14*BF14)*0.71771771771</f>
        <v>0.18790893879681955</v>
      </c>
      <c r="BG42" s="118">
        <f t="shared" ref="BG42:BG47" si="368">SUM(BH42:BI42)</f>
        <v>832.03166666666664</v>
      </c>
      <c r="BH42" s="118">
        <f t="shared" ref="BH42:BH47" si="369">SUM(AY42)</f>
        <v>831.88470653913612</v>
      </c>
      <c r="BI42" s="118">
        <f t="shared" ref="BI42:BI47" si="370">SUM(AZ42)</f>
        <v>0.14696012753046658</v>
      </c>
      <c r="BJ42" s="46">
        <f t="shared" ref="BJ42:BJ47" si="371">SUM(BK42:BL42)</f>
        <v>0</v>
      </c>
      <c r="BK42" s="46">
        <f>SUM('[19]ПОЛНАЯ СЕБЕСТОИМОСТЬ ВОДА 2019'!AA186)</f>
        <v>0</v>
      </c>
      <c r="BL42" s="46">
        <f>SUM('[19]ПОЛНАЯ СЕБЕСТОИМОСТЬ ВОДА 2019'!AB186)</f>
        <v>0</v>
      </c>
      <c r="BM42" s="47">
        <v>801.94</v>
      </c>
      <c r="BN42" s="47">
        <f t="shared" ref="BN42:BN47" si="372">SUM(BM42-BO42)</f>
        <v>801.78060253188312</v>
      </c>
      <c r="BO42" s="47">
        <f>SUM(BM42/BM14*BO14)*0.71771771771</f>
        <v>0.15939746811690617</v>
      </c>
      <c r="BP42" s="20">
        <f t="shared" si="335"/>
        <v>2496.0949999999998</v>
      </c>
      <c r="BQ42" s="20">
        <f t="shared" si="335"/>
        <v>2495.6541196174085</v>
      </c>
      <c r="BR42" s="20">
        <f t="shared" si="335"/>
        <v>0.44088038259139972</v>
      </c>
      <c r="BS42" s="70">
        <f t="shared" si="335"/>
        <v>1414.3400000000001</v>
      </c>
      <c r="BT42" s="70">
        <f t="shared" si="335"/>
        <v>1414.3400000000001</v>
      </c>
      <c r="BU42" s="70">
        <f t="shared" si="335"/>
        <v>0</v>
      </c>
      <c r="BV42" s="70">
        <f t="shared" si="335"/>
        <v>2399.4899999999998</v>
      </c>
      <c r="BW42" s="70">
        <f t="shared" si="335"/>
        <v>2398.5703251332811</v>
      </c>
      <c r="BX42" s="70">
        <f t="shared" si="335"/>
        <v>0.91967486671893606</v>
      </c>
      <c r="BY42" s="69">
        <f t="shared" si="336"/>
        <v>-1081.7549999999997</v>
      </c>
      <c r="BZ42" s="69">
        <f t="shared" si="336"/>
        <v>-1081.3141196174083</v>
      </c>
      <c r="CA42" s="69">
        <f t="shared" si="336"/>
        <v>-0.44088038259139972</v>
      </c>
      <c r="CB42" s="20">
        <f t="shared" si="337"/>
        <v>4992.1899999999996</v>
      </c>
      <c r="CC42" s="20">
        <f t="shared" si="337"/>
        <v>4991.3082392348169</v>
      </c>
      <c r="CD42" s="20">
        <f t="shared" si="337"/>
        <v>0.88176076518279944</v>
      </c>
      <c r="CE42" s="70">
        <f t="shared" si="337"/>
        <v>5643.3600000000006</v>
      </c>
      <c r="CF42" s="70">
        <f t="shared" si="337"/>
        <v>5643.3600000000006</v>
      </c>
      <c r="CG42" s="70">
        <f t="shared" si="337"/>
        <v>0</v>
      </c>
      <c r="CH42" s="70">
        <f t="shared" si="337"/>
        <v>4632.93</v>
      </c>
      <c r="CI42" s="70">
        <f t="shared" si="337"/>
        <v>4631.255720570538</v>
      </c>
      <c r="CJ42" s="70">
        <f t="shared" si="337"/>
        <v>1.6742794294617127</v>
      </c>
      <c r="CK42" s="69">
        <f t="shared" si="338"/>
        <v>651.17000000000098</v>
      </c>
      <c r="CL42" s="69">
        <f t="shared" si="338"/>
        <v>652.05176076518364</v>
      </c>
      <c r="CM42" s="69">
        <f t="shared" si="338"/>
        <v>-0.88176076518279944</v>
      </c>
      <c r="CN42" s="118">
        <f t="shared" ref="CN42:CN47" si="373">SUM(CO42:CP42)</f>
        <v>832.03166666666664</v>
      </c>
      <c r="CO42" s="118">
        <f>SUM('[19]ПОЛНАЯ СЕБЕСТОИМОСТЬ ВОДА 2019'!AP186/3)</f>
        <v>831.88470653913612</v>
      </c>
      <c r="CP42" s="118">
        <f>SUM('[19]ПОЛНАЯ СЕБЕСТОИМОСТЬ ВОДА 2019'!AQ186/3)</f>
        <v>0.14696012753046658</v>
      </c>
      <c r="CQ42" s="46">
        <f t="shared" ref="CQ42:CQ47" si="374">SUM(CR42:CS42)</f>
        <v>0</v>
      </c>
      <c r="CR42" s="46">
        <f>SUM('[19]ПОЛНАЯ СЕБЕСТОИМОСТЬ ВОДА 2019'!AS186)</f>
        <v>0</v>
      </c>
      <c r="CS42" s="46">
        <f>SUM('[19]ПОЛНАЯ СЕБЕСТОИМОСТЬ ВОДА 2019'!AT186)</f>
        <v>0</v>
      </c>
      <c r="CT42" s="47">
        <v>698.05</v>
      </c>
      <c r="CU42" s="47">
        <f t="shared" ref="CU42:CU47" si="375">SUM(CT42-CV42)</f>
        <v>697.92657422503225</v>
      </c>
      <c r="CV42" s="47">
        <f>SUM(CT42/CT14*CV14)*0.71771771771</f>
        <v>0.12342577496770109</v>
      </c>
      <c r="CW42" s="118">
        <f t="shared" ref="CW42:CW47" si="376">SUM(CX42:CY42)</f>
        <v>832.03166666666664</v>
      </c>
      <c r="CX42" s="118">
        <f t="shared" ref="CX42:CX47" si="377">SUM(CO42)</f>
        <v>831.88470653913612</v>
      </c>
      <c r="CY42" s="118">
        <f t="shared" ref="CY42:CY47" si="378">SUM(CP42)</f>
        <v>0.14696012753046658</v>
      </c>
      <c r="CZ42" s="46">
        <f t="shared" ref="CZ42:CZ47" si="379">SUM(DA42:DB42)</f>
        <v>0</v>
      </c>
      <c r="DA42" s="46">
        <f>SUM('[19]ПОЛНАЯ СЕБЕСТОИМОСТЬ ВОДА 2019'!AV186)</f>
        <v>0</v>
      </c>
      <c r="DB42" s="46">
        <f>SUM('[19]ПОЛНАЯ СЕБЕСТОИМОСТЬ ВОДА 2019'!AW186)</f>
        <v>0</v>
      </c>
      <c r="DC42" s="47">
        <v>698.05</v>
      </c>
      <c r="DD42" s="47">
        <f t="shared" ref="DD42:DD47" si="380">SUM(DC42-DE42)</f>
        <v>697.93143948715567</v>
      </c>
      <c r="DE42" s="47">
        <f>SUM(DC42/DC14*DE14)*0.71771771771</f>
        <v>0.11856051284422781</v>
      </c>
      <c r="DF42" s="118">
        <f t="shared" ref="DF42:DF47" si="381">SUM(DG42:DH42)</f>
        <v>832.03166666666664</v>
      </c>
      <c r="DG42" s="118">
        <f t="shared" ref="DG42:DG47" si="382">SUM(CX42)</f>
        <v>831.88470653913612</v>
      </c>
      <c r="DH42" s="118">
        <f t="shared" ref="DH42:DH47" si="383">SUM(CY42)</f>
        <v>0.14696012753046658</v>
      </c>
      <c r="DI42" s="46">
        <f t="shared" ref="DI42:DI47" si="384">SUM(DJ42:DK42)</f>
        <v>0</v>
      </c>
      <c r="DJ42" s="46">
        <f>SUM('[19]ПОЛНАЯ СЕБЕСТОИМОСТЬ ВОДА 2019'!AY186)</f>
        <v>0</v>
      </c>
      <c r="DK42" s="46">
        <f>SUM('[19]ПОЛНАЯ СЕБЕСТОИМОСТЬ ВОДА 2019'!AZ186)</f>
        <v>0</v>
      </c>
      <c r="DL42" s="47">
        <v>698.05</v>
      </c>
      <c r="DM42" s="47">
        <f t="shared" ref="DM42:DM47" si="385">SUM(DL42-DN42)</f>
        <v>697.91705575403557</v>
      </c>
      <c r="DN42" s="47">
        <f>SUM(DL42/DL14*DN14)*0.71771771771</f>
        <v>0.13294424596443802</v>
      </c>
      <c r="DO42" s="20">
        <f t="shared" si="339"/>
        <v>2496.0949999999998</v>
      </c>
      <c r="DP42" s="20">
        <f t="shared" si="339"/>
        <v>2495.6541196174085</v>
      </c>
      <c r="DQ42" s="20">
        <f t="shared" si="339"/>
        <v>0.44088038259139972</v>
      </c>
      <c r="DR42" s="70">
        <f t="shared" si="339"/>
        <v>0</v>
      </c>
      <c r="DS42" s="70">
        <f t="shared" si="339"/>
        <v>0</v>
      </c>
      <c r="DT42" s="70">
        <f t="shared" si="339"/>
        <v>0</v>
      </c>
      <c r="DU42" s="70">
        <f t="shared" si="339"/>
        <v>2094.1499999999996</v>
      </c>
      <c r="DV42" s="70">
        <f t="shared" si="339"/>
        <v>2093.7750694662236</v>
      </c>
      <c r="DW42" s="70">
        <f t="shared" si="339"/>
        <v>0.37493053377636687</v>
      </c>
      <c r="DX42" s="69">
        <f t="shared" si="340"/>
        <v>-2496.0949999999998</v>
      </c>
      <c r="DY42" s="69">
        <f t="shared" si="340"/>
        <v>-2495.6541196174085</v>
      </c>
      <c r="DZ42" s="69">
        <f t="shared" si="340"/>
        <v>-0.44088038259139972</v>
      </c>
      <c r="EA42" s="20">
        <f t="shared" si="341"/>
        <v>7488.2849999999999</v>
      </c>
      <c r="EB42" s="20">
        <f t="shared" si="341"/>
        <v>7486.9623588522254</v>
      </c>
      <c r="EC42" s="20">
        <f t="shared" si="341"/>
        <v>1.3226411477741991</v>
      </c>
      <c r="ED42" s="70">
        <f t="shared" si="341"/>
        <v>5643.3600000000006</v>
      </c>
      <c r="EE42" s="70">
        <f t="shared" si="341"/>
        <v>5643.3600000000006</v>
      </c>
      <c r="EF42" s="70">
        <f t="shared" si="341"/>
        <v>0</v>
      </c>
      <c r="EG42" s="70">
        <f t="shared" si="341"/>
        <v>6727.08</v>
      </c>
      <c r="EH42" s="70">
        <f t="shared" si="341"/>
        <v>6725.0307900367616</v>
      </c>
      <c r="EI42" s="70">
        <f t="shared" si="341"/>
        <v>2.0492099632380798</v>
      </c>
      <c r="EJ42" s="69">
        <f t="shared" si="342"/>
        <v>-1844.9249999999993</v>
      </c>
      <c r="EK42" s="69">
        <f t="shared" si="342"/>
        <v>-1843.6023588522248</v>
      </c>
      <c r="EL42" s="69">
        <f t="shared" si="342"/>
        <v>-1.3226411477741991</v>
      </c>
      <c r="EM42" s="118">
        <f t="shared" ref="EM42:EM47" si="386">SUM(EN42:EO42)</f>
        <v>832.03166666666664</v>
      </c>
      <c r="EN42" s="118">
        <f>SUM('[19]ПОЛНАЯ СЕБЕСТОИМОСТЬ ВОДА 2019'!BN186/3)</f>
        <v>831.88470653913612</v>
      </c>
      <c r="EO42" s="118">
        <f>SUM('[19]ПОЛНАЯ СЕБЕСТОИМОСТЬ ВОДА 2019'!BO186/3)</f>
        <v>0.14696012753046658</v>
      </c>
      <c r="EP42" s="46">
        <f t="shared" ref="EP42:EP47" si="387">SUM(EQ42:ER42)</f>
        <v>0</v>
      </c>
      <c r="EQ42" s="46">
        <f>SUM('[19]ПОЛНАЯ СЕБЕСТОИМОСТЬ ВОДА 2019'!BQ186)</f>
        <v>0</v>
      </c>
      <c r="ER42" s="46">
        <f>SUM('[19]ПОЛНАЯ СЕБЕСТОИМОСТЬ ВОДА 2019'!BR186)</f>
        <v>0</v>
      </c>
      <c r="ES42" s="47">
        <v>696.84</v>
      </c>
      <c r="ET42" s="47">
        <f t="shared" ref="ET42:ET47" si="388">SUM(ES42-EU42)</f>
        <v>696.70730139311775</v>
      </c>
      <c r="EU42" s="47">
        <f>SUM(ES42/ES14*EU14)*0.71771771771</f>
        <v>0.13269860688229781</v>
      </c>
      <c r="EV42" s="118">
        <f t="shared" ref="EV42:EV47" si="389">SUM(EW42:EX42)</f>
        <v>832.03166666666664</v>
      </c>
      <c r="EW42" s="118">
        <f t="shared" ref="EW42:EW47" si="390">SUM(EN42)</f>
        <v>831.88470653913612</v>
      </c>
      <c r="EX42" s="118">
        <f t="shared" ref="EX42:EX47" si="391">SUM(EO42)</f>
        <v>0.14696012753046658</v>
      </c>
      <c r="EY42" s="46">
        <f t="shared" ref="EY42:EY47" si="392">SUM(EZ42:FA42)</f>
        <v>0</v>
      </c>
      <c r="EZ42" s="46">
        <f>SUM('[19]ПОЛНАЯ СЕБЕСТОИМОСТЬ ВОДА 2019'!BT186)</f>
        <v>0</v>
      </c>
      <c r="FA42" s="46">
        <f>SUM('[19]ПОЛНАЯ СЕБЕСТОИМОСТЬ ВОДА 2019'!BU186)</f>
        <v>0</v>
      </c>
      <c r="FB42" s="47">
        <v>1081.19</v>
      </c>
      <c r="FC42" s="47">
        <f t="shared" ref="FC42:FC47" si="393">SUM(FB42-FD42)</f>
        <v>1080.980535015228</v>
      </c>
      <c r="FD42" s="47">
        <f>SUM(FB42/FB14*FD14)*0.71771771771</f>
        <v>0.20946498477197423</v>
      </c>
      <c r="FE42" s="118">
        <f t="shared" ref="FE42:FE47" si="394">SUM(FF42:FG42)</f>
        <v>832.03166666666664</v>
      </c>
      <c r="FF42" s="118">
        <f t="shared" ref="FF42:FF47" si="395">SUM(EW42)</f>
        <v>831.88470653913612</v>
      </c>
      <c r="FG42" s="118">
        <f t="shared" ref="FG42:FG47" si="396">SUM(EX42)</f>
        <v>0.14696012753046658</v>
      </c>
      <c r="FH42" s="46">
        <f>SUM('[20]ПОЛНАЯ СЕБЕСТОИМОСТЬ ВОДА 2018'!Z188)</f>
        <v>0</v>
      </c>
      <c r="FI42" s="46">
        <f>SUM('[19]ПОЛНАЯ СЕБЕСТОИМОСТЬ ВОДА 2019'!BW186)</f>
        <v>0</v>
      </c>
      <c r="FJ42" s="46">
        <f>SUM('[19]ПОЛНАЯ СЕБЕСТОИМОСТЬ ВОДА 2019'!BX186)</f>
        <v>0</v>
      </c>
      <c r="FK42" s="47">
        <v>1081.73</v>
      </c>
      <c r="FL42" s="47">
        <f t="shared" ref="FL42:FL47" si="397">SUM(FK42-FM42)</f>
        <v>1081.73</v>
      </c>
      <c r="FM42" s="47">
        <f>SUM(FK42/FK14*FM14)*0.71771771771</f>
        <v>0</v>
      </c>
      <c r="FN42" s="20">
        <f t="shared" si="343"/>
        <v>2496.0949999999998</v>
      </c>
      <c r="FO42" s="20">
        <f t="shared" si="343"/>
        <v>2495.6541196174085</v>
      </c>
      <c r="FP42" s="20">
        <f t="shared" si="343"/>
        <v>0.44088038259139972</v>
      </c>
      <c r="FQ42" s="70">
        <f t="shared" si="343"/>
        <v>0</v>
      </c>
      <c r="FR42" s="70">
        <f t="shared" si="343"/>
        <v>0</v>
      </c>
      <c r="FS42" s="70">
        <f t="shared" si="343"/>
        <v>0</v>
      </c>
      <c r="FT42" s="70">
        <f t="shared" si="343"/>
        <v>2859.76</v>
      </c>
      <c r="FU42" s="70">
        <f t="shared" si="343"/>
        <v>2859.4178364083459</v>
      </c>
      <c r="FV42" s="70">
        <f t="shared" si="343"/>
        <v>0.34216359165427201</v>
      </c>
      <c r="FW42" s="69">
        <f t="shared" si="344"/>
        <v>-2496.0949999999998</v>
      </c>
      <c r="FX42" s="69">
        <f t="shared" si="344"/>
        <v>-2495.6541196174085</v>
      </c>
      <c r="FY42" s="69">
        <f t="shared" si="344"/>
        <v>-0.44088038259139972</v>
      </c>
      <c r="FZ42" s="20">
        <f t="shared" si="345"/>
        <v>9984.3799999999992</v>
      </c>
      <c r="GA42" s="20">
        <f t="shared" si="345"/>
        <v>9982.6164784696339</v>
      </c>
      <c r="GB42" s="20">
        <f t="shared" si="345"/>
        <v>1.7635215303655989</v>
      </c>
      <c r="GC42" s="70">
        <f t="shared" si="345"/>
        <v>5643.3600000000006</v>
      </c>
      <c r="GD42" s="70">
        <f t="shared" si="345"/>
        <v>5643.3600000000006</v>
      </c>
      <c r="GE42" s="70">
        <f t="shared" si="345"/>
        <v>0</v>
      </c>
      <c r="GF42" s="70">
        <f t="shared" si="345"/>
        <v>9586.84</v>
      </c>
      <c r="GG42" s="70">
        <f t="shared" si="345"/>
        <v>9584.4486264451079</v>
      </c>
      <c r="GH42" s="70">
        <f t="shared" si="345"/>
        <v>2.3913735548923518</v>
      </c>
      <c r="GI42" s="69">
        <f t="shared" si="346"/>
        <v>-4341.0199999999986</v>
      </c>
      <c r="GJ42" s="69">
        <f t="shared" si="346"/>
        <v>-4339.2564784696333</v>
      </c>
      <c r="GK42" s="69">
        <f t="shared" si="346"/>
        <v>-1.7635215303655989</v>
      </c>
      <c r="GL42" s="81"/>
    </row>
    <row r="43" spans="1:194" ht="18.75" x14ac:dyDescent="0.3">
      <c r="A43" s="45" t="s">
        <v>47</v>
      </c>
      <c r="B43" s="118">
        <f t="shared" si="347"/>
        <v>0</v>
      </c>
      <c r="C43" s="118">
        <f>SUM('[19]ПОЛНАЯ СЕБЕСТОИМОСТЬ ВОДА 2019'!C187/3)</f>
        <v>0</v>
      </c>
      <c r="D43" s="118">
        <f>SUM('[19]ПОЛНАЯ СЕБЕСТОИМОСТЬ ВОДА 2019'!D187/3)</f>
        <v>0</v>
      </c>
      <c r="E43" s="46">
        <f t="shared" si="348"/>
        <v>0</v>
      </c>
      <c r="F43" s="46">
        <f>SUM('[19]ПОЛНАЯ СЕБЕСТОИМОСТЬ ВОДА 2019'!F187)</f>
        <v>0</v>
      </c>
      <c r="G43" s="46">
        <f>SUM('[19]ПОЛНАЯ СЕБЕСТОИМОСТЬ ВОДА 2019'!G187)</f>
        <v>0</v>
      </c>
      <c r="H43" s="47">
        <v>0</v>
      </c>
      <c r="I43" s="47">
        <f t="shared" si="349"/>
        <v>0</v>
      </c>
      <c r="J43" s="47">
        <v>0</v>
      </c>
      <c r="K43" s="118">
        <f t="shared" si="350"/>
        <v>0</v>
      </c>
      <c r="L43" s="118">
        <f t="shared" si="351"/>
        <v>0</v>
      </c>
      <c r="M43" s="118">
        <f t="shared" si="352"/>
        <v>0</v>
      </c>
      <c r="N43" s="46">
        <f t="shared" si="353"/>
        <v>0</v>
      </c>
      <c r="O43" s="46">
        <f>SUM('[19]ПОЛНАЯ СЕБЕСТОИМОСТЬ ВОДА 2019'!I187)</f>
        <v>0</v>
      </c>
      <c r="P43" s="46">
        <f>SUM('[19]ПОЛНАЯ СЕБЕСТОИМОСТЬ ВОДА 2019'!J187)</f>
        <v>0</v>
      </c>
      <c r="Q43" s="47">
        <v>0</v>
      </c>
      <c r="R43" s="47">
        <f t="shared" si="354"/>
        <v>0</v>
      </c>
      <c r="S43" s="47">
        <v>0</v>
      </c>
      <c r="T43" s="118">
        <f t="shared" si="355"/>
        <v>0</v>
      </c>
      <c r="U43" s="118">
        <f t="shared" si="356"/>
        <v>0</v>
      </c>
      <c r="V43" s="118">
        <f t="shared" si="357"/>
        <v>0</v>
      </c>
      <c r="W43" s="46">
        <f t="shared" si="358"/>
        <v>0</v>
      </c>
      <c r="X43" s="46">
        <f>SUM('[19]ПОЛНАЯ СЕБЕСТОИМОСТЬ ВОДА 2019'!L187)</f>
        <v>0</v>
      </c>
      <c r="Y43" s="46">
        <f>SUM('[19]ПОЛНАЯ СЕБЕСТОИМОСТЬ ВОДА 2019'!M187)</f>
        <v>0</v>
      </c>
      <c r="Z43" s="47">
        <v>10.91</v>
      </c>
      <c r="AA43" s="47">
        <f t="shared" si="359"/>
        <v>10.91</v>
      </c>
      <c r="AB43" s="47">
        <v>0</v>
      </c>
      <c r="AC43" s="20">
        <f t="shared" si="333"/>
        <v>0</v>
      </c>
      <c r="AD43" s="20">
        <f t="shared" si="333"/>
        <v>0</v>
      </c>
      <c r="AE43" s="20">
        <f t="shared" si="333"/>
        <v>0</v>
      </c>
      <c r="AF43" s="70">
        <f t="shared" si="333"/>
        <v>0</v>
      </c>
      <c r="AG43" s="70">
        <f t="shared" si="333"/>
        <v>0</v>
      </c>
      <c r="AH43" s="70">
        <f t="shared" si="333"/>
        <v>0</v>
      </c>
      <c r="AI43" s="70">
        <f t="shared" si="333"/>
        <v>10.91</v>
      </c>
      <c r="AJ43" s="70">
        <f t="shared" si="333"/>
        <v>10.91</v>
      </c>
      <c r="AK43" s="70">
        <f t="shared" si="333"/>
        <v>0</v>
      </c>
      <c r="AL43" s="69">
        <f t="shared" si="334"/>
        <v>0</v>
      </c>
      <c r="AM43" s="69">
        <f t="shared" si="334"/>
        <v>0</v>
      </c>
      <c r="AN43" s="69">
        <f t="shared" si="334"/>
        <v>0</v>
      </c>
      <c r="AO43" s="118">
        <f t="shared" si="360"/>
        <v>0</v>
      </c>
      <c r="AP43" s="118">
        <f>SUM('[19]ПОЛНАЯ СЕБЕСТОИМОСТЬ ВОДА 2019'!R187/3)</f>
        <v>0</v>
      </c>
      <c r="AQ43" s="118">
        <f>SUM('[19]ПОЛНАЯ СЕБЕСТОИМОСТЬ ВОДА 2019'!S187/3)</f>
        <v>0</v>
      </c>
      <c r="AR43" s="118">
        <f t="shared" si="361"/>
        <v>0</v>
      </c>
      <c r="AS43" s="118">
        <f>SUM('[19]ПОЛНАЯ СЕБЕСТОИМОСТЬ ВОДА 2019'!U187)</f>
        <v>0</v>
      </c>
      <c r="AT43" s="118">
        <f>SUM('[19]ПОЛНАЯ СЕБЕСТОИМОСТЬ ВОДА 2019'!V187)</f>
        <v>0</v>
      </c>
      <c r="AU43" s="119">
        <v>0</v>
      </c>
      <c r="AV43" s="119">
        <f t="shared" si="362"/>
        <v>0</v>
      </c>
      <c r="AW43" s="119">
        <v>0</v>
      </c>
      <c r="AX43" s="118">
        <f t="shared" si="363"/>
        <v>0</v>
      </c>
      <c r="AY43" s="118">
        <f t="shared" si="364"/>
        <v>0</v>
      </c>
      <c r="AZ43" s="118">
        <f t="shared" si="365"/>
        <v>0</v>
      </c>
      <c r="BA43" s="46">
        <f t="shared" si="366"/>
        <v>0</v>
      </c>
      <c r="BB43" s="46">
        <f>SUM('[19]ПОЛНАЯ СЕБЕСТОИМОСТЬ ВОДА 2019'!X187)</f>
        <v>0</v>
      </c>
      <c r="BC43" s="46">
        <f>SUM('[19]ПОЛНАЯ СЕБЕСТОИМОСТЬ ВОДА 2019'!Y187)</f>
        <v>0</v>
      </c>
      <c r="BD43" s="47">
        <v>0</v>
      </c>
      <c r="BE43" s="47">
        <f t="shared" si="367"/>
        <v>0</v>
      </c>
      <c r="BF43" s="47">
        <v>0</v>
      </c>
      <c r="BG43" s="118">
        <f t="shared" si="368"/>
        <v>0</v>
      </c>
      <c r="BH43" s="118">
        <f t="shared" si="369"/>
        <v>0</v>
      </c>
      <c r="BI43" s="118">
        <f t="shared" si="370"/>
        <v>0</v>
      </c>
      <c r="BJ43" s="46">
        <f t="shared" si="371"/>
        <v>0</v>
      </c>
      <c r="BK43" s="46">
        <f>SUM('[19]ПОЛНАЯ СЕБЕСТОИМОСТЬ ВОДА 2019'!AA187)</f>
        <v>0</v>
      </c>
      <c r="BL43" s="46">
        <f>SUM('[19]ПОЛНАЯ СЕБЕСТОИМОСТЬ ВОДА 2019'!AB187)</f>
        <v>0</v>
      </c>
      <c r="BM43" s="47">
        <v>0</v>
      </c>
      <c r="BN43" s="47">
        <f t="shared" si="372"/>
        <v>0</v>
      </c>
      <c r="BO43" s="47">
        <v>0</v>
      </c>
      <c r="BP43" s="20">
        <f t="shared" si="335"/>
        <v>0</v>
      </c>
      <c r="BQ43" s="20">
        <f t="shared" si="335"/>
        <v>0</v>
      </c>
      <c r="BR43" s="20">
        <f t="shared" si="335"/>
        <v>0</v>
      </c>
      <c r="BS43" s="70">
        <f t="shared" si="335"/>
        <v>0</v>
      </c>
      <c r="BT43" s="70">
        <f t="shared" si="335"/>
        <v>0</v>
      </c>
      <c r="BU43" s="70">
        <f t="shared" si="335"/>
        <v>0</v>
      </c>
      <c r="BV43" s="70">
        <f t="shared" si="335"/>
        <v>0</v>
      </c>
      <c r="BW43" s="70">
        <f t="shared" si="335"/>
        <v>0</v>
      </c>
      <c r="BX43" s="70">
        <f t="shared" si="335"/>
        <v>0</v>
      </c>
      <c r="BY43" s="69">
        <f t="shared" si="336"/>
        <v>0</v>
      </c>
      <c r="BZ43" s="69">
        <f t="shared" si="336"/>
        <v>0</v>
      </c>
      <c r="CA43" s="69">
        <f t="shared" si="336"/>
        <v>0</v>
      </c>
      <c r="CB43" s="20">
        <f t="shared" si="337"/>
        <v>0</v>
      </c>
      <c r="CC43" s="20">
        <f t="shared" si="337"/>
        <v>0</v>
      </c>
      <c r="CD43" s="20">
        <f t="shared" si="337"/>
        <v>0</v>
      </c>
      <c r="CE43" s="70">
        <f t="shared" si="337"/>
        <v>0</v>
      </c>
      <c r="CF43" s="70">
        <f t="shared" si="337"/>
        <v>0</v>
      </c>
      <c r="CG43" s="70">
        <f t="shared" si="337"/>
        <v>0</v>
      </c>
      <c r="CH43" s="70">
        <f t="shared" si="337"/>
        <v>10.91</v>
      </c>
      <c r="CI43" s="70">
        <f t="shared" si="337"/>
        <v>10.91</v>
      </c>
      <c r="CJ43" s="70">
        <f t="shared" si="337"/>
        <v>0</v>
      </c>
      <c r="CK43" s="69">
        <f t="shared" si="338"/>
        <v>0</v>
      </c>
      <c r="CL43" s="69">
        <f t="shared" si="338"/>
        <v>0</v>
      </c>
      <c r="CM43" s="69">
        <f t="shared" si="338"/>
        <v>0</v>
      </c>
      <c r="CN43" s="118">
        <f t="shared" si="373"/>
        <v>0</v>
      </c>
      <c r="CO43" s="118">
        <f>SUM('[19]ПОЛНАЯ СЕБЕСТОИМОСТЬ ВОДА 2019'!AP187/3)</f>
        <v>0</v>
      </c>
      <c r="CP43" s="118">
        <f>SUM('[19]ПОЛНАЯ СЕБЕСТОИМОСТЬ ВОДА 2019'!AQ187/3)</f>
        <v>0</v>
      </c>
      <c r="CQ43" s="46">
        <f t="shared" si="374"/>
        <v>0</v>
      </c>
      <c r="CR43" s="46">
        <f>SUM('[19]ПОЛНАЯ СЕБЕСТОИМОСТЬ ВОДА 2019'!AS187)</f>
        <v>0</v>
      </c>
      <c r="CS43" s="46">
        <f>SUM('[19]ПОЛНАЯ СЕБЕСТОИМОСТЬ ВОДА 2019'!AT187)</f>
        <v>0</v>
      </c>
      <c r="CT43" s="47">
        <v>0</v>
      </c>
      <c r="CU43" s="47">
        <f t="shared" si="375"/>
        <v>0</v>
      </c>
      <c r="CV43" s="47">
        <v>0</v>
      </c>
      <c r="CW43" s="118">
        <f t="shared" si="376"/>
        <v>0</v>
      </c>
      <c r="CX43" s="118">
        <f t="shared" si="377"/>
        <v>0</v>
      </c>
      <c r="CY43" s="118">
        <f t="shared" si="378"/>
        <v>0</v>
      </c>
      <c r="CZ43" s="46">
        <f t="shared" si="379"/>
        <v>0</v>
      </c>
      <c r="DA43" s="46">
        <f>SUM('[19]ПОЛНАЯ СЕБЕСТОИМОСТЬ ВОДА 2019'!AV187)</f>
        <v>0</v>
      </c>
      <c r="DB43" s="46">
        <f>SUM('[19]ПОЛНАЯ СЕБЕСТОИМОСТЬ ВОДА 2019'!AW187)</f>
        <v>0</v>
      </c>
      <c r="DC43" s="47">
        <v>0</v>
      </c>
      <c r="DD43" s="47">
        <f t="shared" si="380"/>
        <v>0</v>
      </c>
      <c r="DE43" s="47">
        <v>0</v>
      </c>
      <c r="DF43" s="118">
        <f t="shared" si="381"/>
        <v>0</v>
      </c>
      <c r="DG43" s="118">
        <f t="shared" si="382"/>
        <v>0</v>
      </c>
      <c r="DH43" s="118">
        <f t="shared" si="383"/>
        <v>0</v>
      </c>
      <c r="DI43" s="46">
        <f t="shared" si="384"/>
        <v>0</v>
      </c>
      <c r="DJ43" s="46">
        <f>SUM('[19]ПОЛНАЯ СЕБЕСТОИМОСТЬ ВОДА 2019'!AY187)</f>
        <v>0</v>
      </c>
      <c r="DK43" s="46">
        <f>SUM('[19]ПОЛНАЯ СЕБЕСТОИМОСТЬ ВОДА 2019'!AZ187)</f>
        <v>0</v>
      </c>
      <c r="DL43" s="47">
        <v>0</v>
      </c>
      <c r="DM43" s="47">
        <f t="shared" si="385"/>
        <v>0</v>
      </c>
      <c r="DN43" s="47">
        <v>0</v>
      </c>
      <c r="DO43" s="20">
        <f t="shared" si="339"/>
        <v>0</v>
      </c>
      <c r="DP43" s="20">
        <f t="shared" si="339"/>
        <v>0</v>
      </c>
      <c r="DQ43" s="20">
        <f t="shared" si="339"/>
        <v>0</v>
      </c>
      <c r="DR43" s="70">
        <f t="shared" si="339"/>
        <v>0</v>
      </c>
      <c r="DS43" s="70">
        <f t="shared" si="339"/>
        <v>0</v>
      </c>
      <c r="DT43" s="70">
        <f t="shared" si="339"/>
        <v>0</v>
      </c>
      <c r="DU43" s="70">
        <f t="shared" si="339"/>
        <v>0</v>
      </c>
      <c r="DV43" s="70">
        <f t="shared" si="339"/>
        <v>0</v>
      </c>
      <c r="DW43" s="70">
        <f t="shared" si="339"/>
        <v>0</v>
      </c>
      <c r="DX43" s="69">
        <f t="shared" si="340"/>
        <v>0</v>
      </c>
      <c r="DY43" s="69">
        <f t="shared" si="340"/>
        <v>0</v>
      </c>
      <c r="DZ43" s="69">
        <f t="shared" si="340"/>
        <v>0</v>
      </c>
      <c r="EA43" s="20">
        <f t="shared" si="341"/>
        <v>0</v>
      </c>
      <c r="EB43" s="20">
        <f t="shared" si="341"/>
        <v>0</v>
      </c>
      <c r="EC43" s="20">
        <f t="shared" si="341"/>
        <v>0</v>
      </c>
      <c r="ED43" s="70">
        <f t="shared" si="341"/>
        <v>0</v>
      </c>
      <c r="EE43" s="70">
        <f t="shared" si="341"/>
        <v>0</v>
      </c>
      <c r="EF43" s="70">
        <f t="shared" si="341"/>
        <v>0</v>
      </c>
      <c r="EG43" s="70">
        <f t="shared" si="341"/>
        <v>10.91</v>
      </c>
      <c r="EH43" s="70">
        <f t="shared" si="341"/>
        <v>10.91</v>
      </c>
      <c r="EI43" s="70">
        <f t="shared" si="341"/>
        <v>0</v>
      </c>
      <c r="EJ43" s="69">
        <f t="shared" si="342"/>
        <v>0</v>
      </c>
      <c r="EK43" s="69">
        <f t="shared" si="342"/>
        <v>0</v>
      </c>
      <c r="EL43" s="69">
        <f t="shared" si="342"/>
        <v>0</v>
      </c>
      <c r="EM43" s="118">
        <f t="shared" si="386"/>
        <v>0</v>
      </c>
      <c r="EN43" s="118">
        <f>SUM('[19]ПОЛНАЯ СЕБЕСТОИМОСТЬ ВОДА 2019'!BN187/3)</f>
        <v>0</v>
      </c>
      <c r="EO43" s="118">
        <f>SUM('[19]ПОЛНАЯ СЕБЕСТОИМОСТЬ ВОДА 2019'!BO187/3)</f>
        <v>0</v>
      </c>
      <c r="EP43" s="46">
        <f t="shared" si="387"/>
        <v>0</v>
      </c>
      <c r="EQ43" s="46">
        <f>SUM('[19]ПОЛНАЯ СЕБЕСТОИМОСТЬ ВОДА 2019'!BQ187)</f>
        <v>0</v>
      </c>
      <c r="ER43" s="46">
        <f>SUM('[19]ПОЛНАЯ СЕБЕСТОИМОСТЬ ВОДА 2019'!BR187)</f>
        <v>0</v>
      </c>
      <c r="ES43" s="47">
        <v>0</v>
      </c>
      <c r="ET43" s="47">
        <f t="shared" si="388"/>
        <v>0</v>
      </c>
      <c r="EU43" s="47">
        <v>0</v>
      </c>
      <c r="EV43" s="118">
        <f t="shared" si="389"/>
        <v>0</v>
      </c>
      <c r="EW43" s="118">
        <f t="shared" si="390"/>
        <v>0</v>
      </c>
      <c r="EX43" s="118">
        <f t="shared" si="391"/>
        <v>0</v>
      </c>
      <c r="EY43" s="46">
        <f t="shared" si="392"/>
        <v>0</v>
      </c>
      <c r="EZ43" s="46">
        <f>SUM('[19]ПОЛНАЯ СЕБЕСТОИМОСТЬ ВОДА 2019'!BT187)</f>
        <v>0</v>
      </c>
      <c r="FA43" s="46">
        <f>SUM('[19]ПОЛНАЯ СЕБЕСТОИМОСТЬ ВОДА 2019'!BU187)</f>
        <v>0</v>
      </c>
      <c r="FB43" s="47">
        <v>0</v>
      </c>
      <c r="FC43" s="47">
        <f t="shared" si="393"/>
        <v>0</v>
      </c>
      <c r="FD43" s="47">
        <v>0</v>
      </c>
      <c r="FE43" s="118">
        <f t="shared" si="394"/>
        <v>0</v>
      </c>
      <c r="FF43" s="118">
        <f t="shared" si="395"/>
        <v>0</v>
      </c>
      <c r="FG43" s="118">
        <f t="shared" si="396"/>
        <v>0</v>
      </c>
      <c r="FH43" s="46">
        <f>SUM('[20]ПОЛНАЯ СЕБЕСТОИМОСТЬ ВОДА 2018'!Z189)</f>
        <v>0</v>
      </c>
      <c r="FI43" s="46">
        <f>SUM('[19]ПОЛНАЯ СЕБЕСТОИМОСТЬ ВОДА 2019'!BW187)</f>
        <v>0</v>
      </c>
      <c r="FJ43" s="46">
        <f>SUM('[19]ПОЛНАЯ СЕБЕСТОИМОСТЬ ВОДА 2019'!BX187)</f>
        <v>0</v>
      </c>
      <c r="FK43" s="47">
        <v>0</v>
      </c>
      <c r="FL43" s="47">
        <f t="shared" si="397"/>
        <v>0</v>
      </c>
      <c r="FM43" s="47">
        <v>0</v>
      </c>
      <c r="FN43" s="20">
        <f t="shared" si="343"/>
        <v>0</v>
      </c>
      <c r="FO43" s="20">
        <f t="shared" si="343"/>
        <v>0</v>
      </c>
      <c r="FP43" s="20">
        <f t="shared" si="343"/>
        <v>0</v>
      </c>
      <c r="FQ43" s="70">
        <f t="shared" si="343"/>
        <v>0</v>
      </c>
      <c r="FR43" s="70">
        <f t="shared" si="343"/>
        <v>0</v>
      </c>
      <c r="FS43" s="70">
        <f t="shared" si="343"/>
        <v>0</v>
      </c>
      <c r="FT43" s="70">
        <f t="shared" si="343"/>
        <v>0</v>
      </c>
      <c r="FU43" s="70">
        <f t="shared" si="343"/>
        <v>0</v>
      </c>
      <c r="FV43" s="70">
        <f t="shared" si="343"/>
        <v>0</v>
      </c>
      <c r="FW43" s="69">
        <f t="shared" si="344"/>
        <v>0</v>
      </c>
      <c r="FX43" s="69">
        <f t="shared" si="344"/>
        <v>0</v>
      </c>
      <c r="FY43" s="69">
        <f t="shared" si="344"/>
        <v>0</v>
      </c>
      <c r="FZ43" s="20">
        <f t="shared" si="345"/>
        <v>0</v>
      </c>
      <c r="GA43" s="20">
        <f t="shared" si="345"/>
        <v>0</v>
      </c>
      <c r="GB43" s="20">
        <f t="shared" si="345"/>
        <v>0</v>
      </c>
      <c r="GC43" s="70">
        <f t="shared" si="345"/>
        <v>0</v>
      </c>
      <c r="GD43" s="70">
        <f t="shared" si="345"/>
        <v>0</v>
      </c>
      <c r="GE43" s="70">
        <f t="shared" si="345"/>
        <v>0</v>
      </c>
      <c r="GF43" s="70">
        <f t="shared" si="345"/>
        <v>10.91</v>
      </c>
      <c r="GG43" s="70">
        <f t="shared" si="345"/>
        <v>10.91</v>
      </c>
      <c r="GH43" s="70">
        <f t="shared" si="345"/>
        <v>0</v>
      </c>
      <c r="GI43" s="69">
        <f t="shared" si="346"/>
        <v>0</v>
      </c>
      <c r="GJ43" s="69">
        <f t="shared" si="346"/>
        <v>0</v>
      </c>
      <c r="GK43" s="69">
        <f t="shared" si="346"/>
        <v>0</v>
      </c>
      <c r="GL43" s="81"/>
    </row>
    <row r="44" spans="1:194" ht="18.75" x14ac:dyDescent="0.3">
      <c r="A44" s="117" t="s">
        <v>49</v>
      </c>
      <c r="B44" s="118">
        <f t="shared" si="347"/>
        <v>136.00769416666668</v>
      </c>
      <c r="C44" s="118">
        <f>SUM('[19]ПОЛНАЯ СЕБЕСТОИМОСТЬ ВОДА 2019'!C188/3)</f>
        <v>135.96542373294346</v>
      </c>
      <c r="D44" s="118">
        <f>SUM('[19]ПОЛНАЯ СЕБЕСТОИМОСТЬ ВОДА 2019'!D188/3)</f>
        <v>4.2270433723214797E-2</v>
      </c>
      <c r="E44" s="46">
        <f t="shared" si="348"/>
        <v>254.47</v>
      </c>
      <c r="F44" s="46">
        <f>SUM('[19]ПОЛНАЯ СЕБЕСТОИМОСТЬ ВОДА 2019'!F188)</f>
        <v>254.47</v>
      </c>
      <c r="G44" s="46">
        <f>SUM('[19]ПОЛНАЯ СЕБЕСТОИМОСТЬ ВОДА 2019'!G188)</f>
        <v>0</v>
      </c>
      <c r="H44" s="47">
        <v>491.63</v>
      </c>
      <c r="I44" s="47">
        <f t="shared" si="349"/>
        <v>491.49776723273669</v>
      </c>
      <c r="J44" s="47">
        <f>SUM(H44/H14*J14)*0.61349693251</f>
        <v>0.13223276726328498</v>
      </c>
      <c r="K44" s="118">
        <f t="shared" si="350"/>
        <v>136.00769416666668</v>
      </c>
      <c r="L44" s="118">
        <f t="shared" si="351"/>
        <v>135.96542373294346</v>
      </c>
      <c r="M44" s="118">
        <f t="shared" si="352"/>
        <v>4.2270433723214797E-2</v>
      </c>
      <c r="N44" s="46">
        <f t="shared" si="353"/>
        <v>189.65999999999997</v>
      </c>
      <c r="O44" s="46">
        <f>SUM('[19]ПОЛНАЯ СЕБЕСТОИМОСТЬ ВОДА 2019'!I188)</f>
        <v>189.65999999999997</v>
      </c>
      <c r="P44" s="46">
        <f>SUM('[19]ПОЛНАЯ СЕБЕСТОИМОСТЬ ВОДА 2019'!J188)</f>
        <v>0</v>
      </c>
      <c r="Q44" s="47">
        <v>404.36</v>
      </c>
      <c r="R44" s="47">
        <f t="shared" si="354"/>
        <v>404.21849969409845</v>
      </c>
      <c r="S44" s="47">
        <f>SUM(Q44/Q14*S14)*0.61349693251</f>
        <v>0.14150030590155546</v>
      </c>
      <c r="T44" s="118">
        <f t="shared" si="355"/>
        <v>136.00769416666668</v>
      </c>
      <c r="U44" s="118">
        <f t="shared" si="356"/>
        <v>135.96542373294346</v>
      </c>
      <c r="V44" s="118">
        <f t="shared" si="357"/>
        <v>4.2270433723214797E-2</v>
      </c>
      <c r="W44" s="46">
        <f t="shared" si="358"/>
        <v>784.91</v>
      </c>
      <c r="X44" s="46">
        <f>SUM('[19]ПОЛНАЯ СЕБЕСТОИМОСТЬ ВОДА 2019'!L188)</f>
        <v>784.91</v>
      </c>
      <c r="Y44" s="46">
        <f>SUM('[19]ПОЛНАЯ СЕБЕСТОИМОСТЬ ВОДА 2019'!M188)</f>
        <v>0</v>
      </c>
      <c r="Z44" s="47">
        <v>276.14999999999998</v>
      </c>
      <c r="AA44" s="47">
        <f t="shared" si="359"/>
        <v>276.08163608396825</v>
      </c>
      <c r="AB44" s="47">
        <f>SUM(Z44/Z14*AB14)*0.61349693251</f>
        <v>6.8363916031731711E-2</v>
      </c>
      <c r="AC44" s="20">
        <f t="shared" si="333"/>
        <v>408.02308250000004</v>
      </c>
      <c r="AD44" s="20">
        <f t="shared" si="333"/>
        <v>407.89627119883039</v>
      </c>
      <c r="AE44" s="20">
        <f t="shared" si="333"/>
        <v>0.1268113011696444</v>
      </c>
      <c r="AF44" s="70">
        <f t="shared" si="333"/>
        <v>1229.04</v>
      </c>
      <c r="AG44" s="70">
        <f t="shared" si="333"/>
        <v>1229.04</v>
      </c>
      <c r="AH44" s="70">
        <f t="shared" si="333"/>
        <v>0</v>
      </c>
      <c r="AI44" s="70">
        <f t="shared" si="333"/>
        <v>1172.1399999999999</v>
      </c>
      <c r="AJ44" s="70">
        <f t="shared" si="333"/>
        <v>1171.7979030108033</v>
      </c>
      <c r="AK44" s="70">
        <f t="shared" si="333"/>
        <v>0.34209698919657211</v>
      </c>
      <c r="AL44" s="69">
        <f t="shared" si="334"/>
        <v>821.01691749999986</v>
      </c>
      <c r="AM44" s="69">
        <f t="shared" si="334"/>
        <v>821.14372880116957</v>
      </c>
      <c r="AN44" s="69">
        <f t="shared" si="334"/>
        <v>-0.1268113011696444</v>
      </c>
      <c r="AO44" s="118">
        <f t="shared" si="360"/>
        <v>136.00769416666668</v>
      </c>
      <c r="AP44" s="118">
        <f>SUM('[19]ПОЛНАЯ СЕБЕСТОИМОСТЬ ВОДА 2019'!R188/3)</f>
        <v>135.96542373294346</v>
      </c>
      <c r="AQ44" s="118">
        <f>SUM('[19]ПОЛНАЯ СЕБЕСТОИМОСТЬ ВОДА 2019'!S188/3)</f>
        <v>4.2270433723214797E-2</v>
      </c>
      <c r="AR44" s="118">
        <f t="shared" si="361"/>
        <v>878.68000000000006</v>
      </c>
      <c r="AS44" s="118">
        <f>SUM('[19]ПОЛНАЯ СЕБЕСТОИМОСТЬ ВОДА 2019'!U188)</f>
        <v>878.68000000000006</v>
      </c>
      <c r="AT44" s="118">
        <f>SUM('[19]ПОЛНАЯ СЕБЕСТОИМОСТЬ ВОДА 2019'!V188)</f>
        <v>0</v>
      </c>
      <c r="AU44" s="119">
        <v>260.72000000000003</v>
      </c>
      <c r="AV44" s="119">
        <f t="shared" si="362"/>
        <v>260.56030857831627</v>
      </c>
      <c r="AW44" s="119">
        <f>SUM(AU44/AU14*AW14)*0.61349693251</f>
        <v>0.15969142168377112</v>
      </c>
      <c r="AX44" s="118">
        <f t="shared" si="363"/>
        <v>136.00769416666668</v>
      </c>
      <c r="AY44" s="118">
        <f t="shared" si="364"/>
        <v>135.96542373294346</v>
      </c>
      <c r="AZ44" s="118">
        <f t="shared" si="365"/>
        <v>4.2270433723214797E-2</v>
      </c>
      <c r="BA44" s="46">
        <f t="shared" si="366"/>
        <v>0</v>
      </c>
      <c r="BB44" s="46">
        <f>SUM('[19]ПОЛНАЯ СЕБЕСТОИМОСТЬ ВОДА 2019'!X188)</f>
        <v>0</v>
      </c>
      <c r="BC44" s="46">
        <f>SUM('[19]ПОЛНАЯ СЕБЕСТОИМОСТЬ ВОДА 2019'!Y188)</f>
        <v>0</v>
      </c>
      <c r="BD44" s="47">
        <v>142.97</v>
      </c>
      <c r="BE44" s="47">
        <f t="shared" si="367"/>
        <v>142.94125056329577</v>
      </c>
      <c r="BF44" s="47">
        <f>SUM(BD44/BD14*BF14)*0.61349693251</f>
        <v>2.874943670423636E-2</v>
      </c>
      <c r="BG44" s="118">
        <f t="shared" si="368"/>
        <v>136.00769416666668</v>
      </c>
      <c r="BH44" s="118">
        <f t="shared" si="369"/>
        <v>135.96542373294346</v>
      </c>
      <c r="BI44" s="118">
        <f t="shared" si="370"/>
        <v>4.2270433723214797E-2</v>
      </c>
      <c r="BJ44" s="46">
        <f t="shared" si="371"/>
        <v>0</v>
      </c>
      <c r="BK44" s="46">
        <f>SUM('[19]ПОЛНАЯ СЕБЕСТОИМОСТЬ ВОДА 2019'!AA188)</f>
        <v>0</v>
      </c>
      <c r="BL44" s="46">
        <f>SUM('[19]ПОЛНАЯ СЕБЕСТОИМОСТЬ ВОДА 2019'!AB188)</f>
        <v>0</v>
      </c>
      <c r="BM44" s="47">
        <v>463.3</v>
      </c>
      <c r="BN44" s="47">
        <f t="shared" si="372"/>
        <v>463.22128444336613</v>
      </c>
      <c r="BO44" s="47">
        <f>SUM(BM44/BM14*BO14)*0.61349693251</f>
        <v>7.8715556633852768E-2</v>
      </c>
      <c r="BP44" s="20">
        <f t="shared" si="335"/>
        <v>408.02308250000004</v>
      </c>
      <c r="BQ44" s="20">
        <f t="shared" si="335"/>
        <v>407.89627119883039</v>
      </c>
      <c r="BR44" s="20">
        <f t="shared" si="335"/>
        <v>0.1268113011696444</v>
      </c>
      <c r="BS44" s="70">
        <f t="shared" si="335"/>
        <v>878.68000000000006</v>
      </c>
      <c r="BT44" s="70">
        <f t="shared" si="335"/>
        <v>878.68000000000006</v>
      </c>
      <c r="BU44" s="70">
        <f t="shared" si="335"/>
        <v>0</v>
      </c>
      <c r="BV44" s="70">
        <f t="shared" si="335"/>
        <v>866.99</v>
      </c>
      <c r="BW44" s="70">
        <f t="shared" si="335"/>
        <v>866.72284358497814</v>
      </c>
      <c r="BX44" s="70">
        <f t="shared" si="335"/>
        <v>0.26715641502186027</v>
      </c>
      <c r="BY44" s="69">
        <f t="shared" si="336"/>
        <v>470.65691750000002</v>
      </c>
      <c r="BZ44" s="69">
        <f t="shared" si="336"/>
        <v>470.78372880116967</v>
      </c>
      <c r="CA44" s="69">
        <f t="shared" si="336"/>
        <v>-0.1268113011696444</v>
      </c>
      <c r="CB44" s="20">
        <f t="shared" si="337"/>
        <v>816.04616500000009</v>
      </c>
      <c r="CC44" s="20">
        <f t="shared" si="337"/>
        <v>815.79254239766078</v>
      </c>
      <c r="CD44" s="20">
        <f t="shared" si="337"/>
        <v>0.25362260233928879</v>
      </c>
      <c r="CE44" s="70">
        <f t="shared" si="337"/>
        <v>2107.7200000000003</v>
      </c>
      <c r="CF44" s="70">
        <f t="shared" si="337"/>
        <v>2107.7200000000003</v>
      </c>
      <c r="CG44" s="70">
        <f t="shared" si="337"/>
        <v>0</v>
      </c>
      <c r="CH44" s="70">
        <f t="shared" si="337"/>
        <v>2039.1299999999999</v>
      </c>
      <c r="CI44" s="70">
        <f t="shared" si="337"/>
        <v>2038.5207465957815</v>
      </c>
      <c r="CJ44" s="70">
        <f t="shared" si="337"/>
        <v>0.60925340421843233</v>
      </c>
      <c r="CK44" s="69">
        <f t="shared" si="338"/>
        <v>1291.6738350000001</v>
      </c>
      <c r="CL44" s="69">
        <f t="shared" si="338"/>
        <v>1291.9274576023395</v>
      </c>
      <c r="CM44" s="69">
        <f t="shared" si="338"/>
        <v>-0.25362260233928879</v>
      </c>
      <c r="CN44" s="118">
        <f t="shared" si="373"/>
        <v>136.00769416666668</v>
      </c>
      <c r="CO44" s="118">
        <f>SUM('[19]ПОЛНАЯ СЕБЕСТОИМОСТЬ ВОДА 2019'!AP188/3)</f>
        <v>135.96542373294346</v>
      </c>
      <c r="CP44" s="118">
        <f>SUM('[19]ПОЛНАЯ СЕБЕСТОИМОСТЬ ВОДА 2019'!AQ188/3)</f>
        <v>4.2270433723214797E-2</v>
      </c>
      <c r="CQ44" s="46">
        <f t="shared" si="374"/>
        <v>0</v>
      </c>
      <c r="CR44" s="46">
        <f>SUM('[19]ПОЛНАЯ СЕБЕСТОИМОСТЬ ВОДА 2019'!AS188)</f>
        <v>0</v>
      </c>
      <c r="CS44" s="46">
        <f>SUM('[19]ПОЛНАЯ СЕБЕСТОИМОСТЬ ВОДА 2019'!AT188)</f>
        <v>0</v>
      </c>
      <c r="CT44" s="47">
        <v>315.48</v>
      </c>
      <c r="CU44" s="47">
        <f t="shared" si="375"/>
        <v>315.43231850193996</v>
      </c>
      <c r="CV44" s="47">
        <f>SUM(CT44/CT14*CV14)*0.61349693251</f>
        <v>4.7681498060033224E-2</v>
      </c>
      <c r="CW44" s="118">
        <f t="shared" si="376"/>
        <v>136.00769416666668</v>
      </c>
      <c r="CX44" s="118">
        <f t="shared" si="377"/>
        <v>135.96542373294346</v>
      </c>
      <c r="CY44" s="118">
        <f t="shared" si="378"/>
        <v>4.2270433723214797E-2</v>
      </c>
      <c r="CZ44" s="46">
        <f t="shared" si="379"/>
        <v>0</v>
      </c>
      <c r="DA44" s="46">
        <f>SUM('[19]ПОЛНАЯ СЕБЕСТОИМОСТЬ ВОДА 2019'!AV188)</f>
        <v>0</v>
      </c>
      <c r="DB44" s="46">
        <f>SUM('[19]ПОЛНАЯ СЕБЕСТОИМОСТЬ ВОДА 2019'!AW188)</f>
        <v>0</v>
      </c>
      <c r="DC44" s="47">
        <v>523.41</v>
      </c>
      <c r="DD44" s="47">
        <f t="shared" si="380"/>
        <v>523.33401037842748</v>
      </c>
      <c r="DE44" s="47">
        <f>SUM(DC44/DC14*DE14)*0.61349693251</f>
        <v>7.5989621572529198E-2</v>
      </c>
      <c r="DF44" s="118">
        <f t="shared" si="381"/>
        <v>136.00769416666668</v>
      </c>
      <c r="DG44" s="118">
        <f t="shared" si="382"/>
        <v>135.96542373294346</v>
      </c>
      <c r="DH44" s="118">
        <f t="shared" si="383"/>
        <v>4.2270433723214797E-2</v>
      </c>
      <c r="DI44" s="46">
        <f t="shared" si="384"/>
        <v>0</v>
      </c>
      <c r="DJ44" s="46">
        <f>SUM('[19]ПОЛНАЯ СЕБЕСТОИМОСТЬ ВОДА 2019'!AY188)</f>
        <v>0</v>
      </c>
      <c r="DK44" s="46">
        <f>SUM('[19]ПОЛНАЯ СЕБЕСТОИМОСТЬ ВОДА 2019'!AZ188)</f>
        <v>0</v>
      </c>
      <c r="DL44" s="47">
        <v>498.4</v>
      </c>
      <c r="DM44" s="47">
        <f t="shared" si="385"/>
        <v>498.31886284499848</v>
      </c>
      <c r="DN44" s="47">
        <f>SUM(DL44/DL14*DN14)*0.61349693251</f>
        <v>8.1137155001479777E-2</v>
      </c>
      <c r="DO44" s="20">
        <f t="shared" si="339"/>
        <v>408.02308250000004</v>
      </c>
      <c r="DP44" s="20">
        <f t="shared" si="339"/>
        <v>407.89627119883039</v>
      </c>
      <c r="DQ44" s="20">
        <f t="shared" si="339"/>
        <v>0.1268113011696444</v>
      </c>
      <c r="DR44" s="70">
        <f t="shared" si="339"/>
        <v>0</v>
      </c>
      <c r="DS44" s="70">
        <f t="shared" si="339"/>
        <v>0</v>
      </c>
      <c r="DT44" s="70">
        <f t="shared" si="339"/>
        <v>0</v>
      </c>
      <c r="DU44" s="70">
        <f t="shared" si="339"/>
        <v>1337.29</v>
      </c>
      <c r="DV44" s="70">
        <f t="shared" si="339"/>
        <v>1337.0851917253658</v>
      </c>
      <c r="DW44" s="70">
        <f t="shared" si="339"/>
        <v>0.20480827463404219</v>
      </c>
      <c r="DX44" s="69">
        <f t="shared" si="340"/>
        <v>-408.02308250000004</v>
      </c>
      <c r="DY44" s="69">
        <f t="shared" si="340"/>
        <v>-407.89627119883039</v>
      </c>
      <c r="DZ44" s="69">
        <f t="shared" si="340"/>
        <v>-0.1268113011696444</v>
      </c>
      <c r="EA44" s="20">
        <f t="shared" si="341"/>
        <v>1224.0692475000001</v>
      </c>
      <c r="EB44" s="20">
        <f t="shared" si="341"/>
        <v>1223.6888135964912</v>
      </c>
      <c r="EC44" s="20">
        <f t="shared" si="341"/>
        <v>0.38043390350893319</v>
      </c>
      <c r="ED44" s="70">
        <f t="shared" si="341"/>
        <v>2107.7200000000003</v>
      </c>
      <c r="EE44" s="70">
        <f t="shared" si="341"/>
        <v>2107.7200000000003</v>
      </c>
      <c r="EF44" s="70">
        <f t="shared" si="341"/>
        <v>0</v>
      </c>
      <c r="EG44" s="70">
        <f t="shared" si="341"/>
        <v>3376.42</v>
      </c>
      <c r="EH44" s="70">
        <f t="shared" si="341"/>
        <v>3375.6059383211473</v>
      </c>
      <c r="EI44" s="70">
        <f t="shared" si="341"/>
        <v>0.81406167885247449</v>
      </c>
      <c r="EJ44" s="69">
        <f t="shared" si="342"/>
        <v>883.65075250000018</v>
      </c>
      <c r="EK44" s="69">
        <f t="shared" si="342"/>
        <v>884.03118640350908</v>
      </c>
      <c r="EL44" s="69">
        <f t="shared" si="342"/>
        <v>-0.38043390350893319</v>
      </c>
      <c r="EM44" s="118">
        <f t="shared" si="386"/>
        <v>136.00769416666668</v>
      </c>
      <c r="EN44" s="118">
        <f>SUM('[19]ПОЛНАЯ СЕБЕСТОИМОСТЬ ВОДА 2019'!BN188/3)</f>
        <v>135.96542373294346</v>
      </c>
      <c r="EO44" s="118">
        <f>SUM('[19]ПОЛНАЯ СЕБЕСТОИМОСТЬ ВОДА 2019'!BO188/3)</f>
        <v>4.2270433723214797E-2</v>
      </c>
      <c r="EP44" s="46">
        <f t="shared" si="387"/>
        <v>0</v>
      </c>
      <c r="EQ44" s="46">
        <f>SUM('[19]ПОЛНАЯ СЕБЕСТОИМОСТЬ ВОДА 2019'!BQ188)</f>
        <v>0</v>
      </c>
      <c r="ER44" s="46">
        <f>SUM('[19]ПОЛНАЯ СЕБЕСТОИМОСТЬ ВОДА 2019'!BR188)</f>
        <v>0</v>
      </c>
      <c r="ES44" s="47">
        <v>813.2</v>
      </c>
      <c r="ET44" s="47">
        <f t="shared" si="388"/>
        <v>813.06763005465268</v>
      </c>
      <c r="EU44" s="47">
        <f>SUM(ES44/ES14*EU14)*0.61349693251</f>
        <v>0.13236994534741295</v>
      </c>
      <c r="EV44" s="118">
        <f t="shared" si="389"/>
        <v>136.00769416666668</v>
      </c>
      <c r="EW44" s="118">
        <f t="shared" si="390"/>
        <v>135.96542373294346</v>
      </c>
      <c r="EX44" s="118">
        <f t="shared" si="391"/>
        <v>4.2270433723214797E-2</v>
      </c>
      <c r="EY44" s="46">
        <f t="shared" si="392"/>
        <v>0</v>
      </c>
      <c r="EZ44" s="46">
        <f>SUM('[19]ПОЛНАЯ СЕБЕСТОИМОСТЬ ВОДА 2019'!BT188)</f>
        <v>0</v>
      </c>
      <c r="FA44" s="46">
        <f>SUM('[19]ПОЛНАЯ СЕБЕСТОИМОСТЬ ВОДА 2019'!BU188)</f>
        <v>0</v>
      </c>
      <c r="FB44" s="47">
        <v>335.58</v>
      </c>
      <c r="FC44" s="47">
        <f t="shared" si="393"/>
        <v>335.52442695263034</v>
      </c>
      <c r="FD44" s="47">
        <f>SUM(FB44/FB14*FD14)*0.61349693251</f>
        <v>5.5573047369627371E-2</v>
      </c>
      <c r="FE44" s="118">
        <f t="shared" si="394"/>
        <v>136.00769416666668</v>
      </c>
      <c r="FF44" s="118">
        <f t="shared" si="395"/>
        <v>135.96542373294346</v>
      </c>
      <c r="FG44" s="118">
        <f t="shared" si="396"/>
        <v>4.2270433723214797E-2</v>
      </c>
      <c r="FH44" s="46">
        <f>SUM('[20]ПОЛНАЯ СЕБЕСТОИМОСТЬ ВОДА 2018'!Z190)</f>
        <v>0</v>
      </c>
      <c r="FI44" s="46">
        <f>SUM('[19]ПОЛНАЯ СЕБЕСТОИМОСТЬ ВОДА 2019'!BW188)</f>
        <v>0</v>
      </c>
      <c r="FJ44" s="46">
        <f>SUM('[19]ПОЛНАЯ СЕБЕСТОИМОСТЬ ВОДА 2019'!BX188)</f>
        <v>0</v>
      </c>
      <c r="FK44" s="47">
        <v>522.09</v>
      </c>
      <c r="FL44" s="47">
        <f t="shared" si="397"/>
        <v>522.09</v>
      </c>
      <c r="FM44" s="47">
        <f>SUM(FK44/FK14*FM14)*0.61349693251</f>
        <v>0</v>
      </c>
      <c r="FN44" s="20">
        <f t="shared" si="343"/>
        <v>408.02308250000004</v>
      </c>
      <c r="FO44" s="20">
        <f t="shared" si="343"/>
        <v>407.89627119883039</v>
      </c>
      <c r="FP44" s="20">
        <f t="shared" si="343"/>
        <v>0.1268113011696444</v>
      </c>
      <c r="FQ44" s="70">
        <f t="shared" si="343"/>
        <v>0</v>
      </c>
      <c r="FR44" s="70">
        <f t="shared" si="343"/>
        <v>0</v>
      </c>
      <c r="FS44" s="70">
        <f t="shared" si="343"/>
        <v>0</v>
      </c>
      <c r="FT44" s="70">
        <f t="shared" si="343"/>
        <v>1670.87</v>
      </c>
      <c r="FU44" s="70">
        <f t="shared" si="343"/>
        <v>1670.6820570072832</v>
      </c>
      <c r="FV44" s="70">
        <f t="shared" si="343"/>
        <v>0.18794299271704032</v>
      </c>
      <c r="FW44" s="69">
        <f t="shared" si="344"/>
        <v>-408.02308250000004</v>
      </c>
      <c r="FX44" s="69">
        <f t="shared" si="344"/>
        <v>-407.89627119883039</v>
      </c>
      <c r="FY44" s="69">
        <f t="shared" si="344"/>
        <v>-0.1268113011696444</v>
      </c>
      <c r="FZ44" s="20">
        <f t="shared" si="345"/>
        <v>1632.0923300000002</v>
      </c>
      <c r="GA44" s="20">
        <f t="shared" si="345"/>
        <v>1631.5850847953216</v>
      </c>
      <c r="GB44" s="20">
        <f t="shared" si="345"/>
        <v>0.50724520467857759</v>
      </c>
      <c r="GC44" s="70">
        <f t="shared" si="345"/>
        <v>2107.7200000000003</v>
      </c>
      <c r="GD44" s="70">
        <f t="shared" si="345"/>
        <v>2107.7200000000003</v>
      </c>
      <c r="GE44" s="70">
        <f t="shared" si="345"/>
        <v>0</v>
      </c>
      <c r="GF44" s="70">
        <f t="shared" si="345"/>
        <v>5047.29</v>
      </c>
      <c r="GG44" s="70">
        <f t="shared" si="345"/>
        <v>5046.28799532843</v>
      </c>
      <c r="GH44" s="70">
        <f t="shared" si="345"/>
        <v>1.0020046715695148</v>
      </c>
      <c r="GI44" s="69">
        <f t="shared" si="346"/>
        <v>475.62767000000008</v>
      </c>
      <c r="GJ44" s="69">
        <f t="shared" si="346"/>
        <v>476.13491520467869</v>
      </c>
      <c r="GK44" s="69">
        <f t="shared" si="346"/>
        <v>-0.50724520467857759</v>
      </c>
      <c r="GL44" s="81"/>
    </row>
    <row r="45" spans="1:194" ht="18.75" x14ac:dyDescent="0.3">
      <c r="A45" s="117" t="s">
        <v>48</v>
      </c>
      <c r="B45" s="118">
        <f t="shared" si="347"/>
        <v>998.48602381301362</v>
      </c>
      <c r="C45" s="118">
        <f>SUM('[19]ПОЛНАЯ СЕБЕСТОИМОСТЬ ВОДА 2019'!C189/3)</f>
        <v>998.48602381301362</v>
      </c>
      <c r="D45" s="118">
        <f>SUM('[19]ПОЛНАЯ СЕБЕСТОИМОСТЬ ВОДА 2019'!D189/3)</f>
        <v>0</v>
      </c>
      <c r="E45" s="46">
        <f t="shared" si="348"/>
        <v>799.17</v>
      </c>
      <c r="F45" s="46">
        <f>SUM('[19]ПОЛНАЯ СЕБЕСТОИМОСТЬ ВОДА 2019'!F189)</f>
        <v>799.17</v>
      </c>
      <c r="G45" s="46">
        <f>SUM('[19]ПОЛНАЯ СЕБЕСТОИМОСТЬ ВОДА 2019'!G189)</f>
        <v>0</v>
      </c>
      <c r="H45" s="47">
        <v>687.34</v>
      </c>
      <c r="I45" s="47">
        <f t="shared" si="349"/>
        <v>687.34</v>
      </c>
      <c r="J45" s="47">
        <v>0</v>
      </c>
      <c r="K45" s="118">
        <f t="shared" si="350"/>
        <v>998.48602381301362</v>
      </c>
      <c r="L45" s="118">
        <f t="shared" si="351"/>
        <v>998.48602381301362</v>
      </c>
      <c r="M45" s="118">
        <f t="shared" si="352"/>
        <v>0</v>
      </c>
      <c r="N45" s="46">
        <f t="shared" si="353"/>
        <v>612.20000000000005</v>
      </c>
      <c r="O45" s="46">
        <f>SUM('[19]ПОЛНАЯ СЕБЕСТОИМОСТЬ ВОДА 2019'!I189)</f>
        <v>612.20000000000005</v>
      </c>
      <c r="P45" s="46">
        <f>SUM('[19]ПОЛНАЯ СЕБЕСТОИМОСТЬ ВОДА 2019'!J189)</f>
        <v>0</v>
      </c>
      <c r="Q45" s="47">
        <v>274.33</v>
      </c>
      <c r="R45" s="47">
        <f t="shared" si="354"/>
        <v>274.33</v>
      </c>
      <c r="S45" s="47">
        <v>0</v>
      </c>
      <c r="T45" s="118">
        <f t="shared" si="355"/>
        <v>998.48602381301362</v>
      </c>
      <c r="U45" s="118">
        <f t="shared" si="356"/>
        <v>998.48602381301362</v>
      </c>
      <c r="V45" s="118">
        <f t="shared" si="357"/>
        <v>0</v>
      </c>
      <c r="W45" s="46">
        <f t="shared" si="358"/>
        <v>631.79999999999995</v>
      </c>
      <c r="X45" s="46">
        <f>SUM('[19]ПОЛНАЯ СЕБЕСТОИМОСТЬ ВОДА 2019'!L189)</f>
        <v>631.79999999999995</v>
      </c>
      <c r="Y45" s="46">
        <f>SUM('[19]ПОЛНАЯ СЕБЕСТОИМОСТЬ ВОДА 2019'!M189)</f>
        <v>0</v>
      </c>
      <c r="Z45" s="47">
        <v>1799.45</v>
      </c>
      <c r="AA45" s="47">
        <f t="shared" si="359"/>
        <v>1799.45</v>
      </c>
      <c r="AB45" s="47">
        <v>0</v>
      </c>
      <c r="AC45" s="20">
        <f t="shared" si="333"/>
        <v>2995.4580714390409</v>
      </c>
      <c r="AD45" s="20">
        <f t="shared" si="333"/>
        <v>2995.4580714390409</v>
      </c>
      <c r="AE45" s="20">
        <f t="shared" si="333"/>
        <v>0</v>
      </c>
      <c r="AF45" s="70">
        <f t="shared" si="333"/>
        <v>2043.1699999999998</v>
      </c>
      <c r="AG45" s="70">
        <f t="shared" si="333"/>
        <v>2043.1699999999998</v>
      </c>
      <c r="AH45" s="70">
        <f t="shared" si="333"/>
        <v>0</v>
      </c>
      <c r="AI45" s="70">
        <f t="shared" si="333"/>
        <v>2761.12</v>
      </c>
      <c r="AJ45" s="70">
        <f t="shared" si="333"/>
        <v>2761.12</v>
      </c>
      <c r="AK45" s="70">
        <f t="shared" si="333"/>
        <v>0</v>
      </c>
      <c r="AL45" s="69">
        <f t="shared" si="334"/>
        <v>-952.288071439041</v>
      </c>
      <c r="AM45" s="69">
        <f t="shared" si="334"/>
        <v>-952.288071439041</v>
      </c>
      <c r="AN45" s="69">
        <f t="shared" si="334"/>
        <v>0</v>
      </c>
      <c r="AO45" s="118">
        <f t="shared" si="360"/>
        <v>998.48602381301362</v>
      </c>
      <c r="AP45" s="118">
        <f>SUM('[19]ПОЛНАЯ СЕБЕСТОИМОСТЬ ВОДА 2019'!R189/3)</f>
        <v>998.48602381301362</v>
      </c>
      <c r="AQ45" s="118">
        <f>SUM('[19]ПОЛНАЯ СЕБЕСТОИМОСТЬ ВОДА 2019'!S189/3)</f>
        <v>0</v>
      </c>
      <c r="AR45" s="118">
        <f t="shared" si="361"/>
        <v>0</v>
      </c>
      <c r="AS45" s="118">
        <f>SUM('[19]ПОЛНАЯ СЕБЕСТОИМОСТЬ ВОДА 2019'!U189)</f>
        <v>0</v>
      </c>
      <c r="AT45" s="118">
        <f>SUM('[19]ПОЛНАЯ СЕБЕСТОИМОСТЬ ВОДА 2019'!V189)</f>
        <v>0</v>
      </c>
      <c r="AU45" s="119">
        <v>1406.47</v>
      </c>
      <c r="AV45" s="119">
        <f t="shared" si="362"/>
        <v>1406.47</v>
      </c>
      <c r="AW45" s="119">
        <v>0</v>
      </c>
      <c r="AX45" s="118">
        <f t="shared" si="363"/>
        <v>998.48602381301362</v>
      </c>
      <c r="AY45" s="118">
        <f t="shared" si="364"/>
        <v>998.48602381301362</v>
      </c>
      <c r="AZ45" s="118">
        <f t="shared" si="365"/>
        <v>0</v>
      </c>
      <c r="BA45" s="46">
        <f t="shared" si="366"/>
        <v>0</v>
      </c>
      <c r="BB45" s="46">
        <f>SUM('[19]ПОЛНАЯ СЕБЕСТОИМОСТЬ ВОДА 2019'!X189)</f>
        <v>0</v>
      </c>
      <c r="BC45" s="46">
        <f>SUM('[19]ПОЛНАЯ СЕБЕСТОИМОСТЬ ВОДА 2019'!Y189)</f>
        <v>0</v>
      </c>
      <c r="BD45" s="47">
        <v>812.58</v>
      </c>
      <c r="BE45" s="47">
        <f t="shared" si="367"/>
        <v>812.58</v>
      </c>
      <c r="BF45" s="47">
        <v>0</v>
      </c>
      <c r="BG45" s="118">
        <f t="shared" si="368"/>
        <v>998.48602381301362</v>
      </c>
      <c r="BH45" s="118">
        <f t="shared" si="369"/>
        <v>998.48602381301362</v>
      </c>
      <c r="BI45" s="118">
        <f t="shared" si="370"/>
        <v>0</v>
      </c>
      <c r="BJ45" s="46">
        <f t="shared" si="371"/>
        <v>0</v>
      </c>
      <c r="BK45" s="46">
        <f>SUM('[19]ПОЛНАЯ СЕБЕСТОИМОСТЬ ВОДА 2019'!AA189)</f>
        <v>0</v>
      </c>
      <c r="BL45" s="46">
        <f>SUM('[19]ПОЛНАЯ СЕБЕСТОИМОСТЬ ВОДА 2019'!AB189)</f>
        <v>0</v>
      </c>
      <c r="BM45" s="47">
        <v>758.6</v>
      </c>
      <c r="BN45" s="47">
        <f t="shared" si="372"/>
        <v>758.6</v>
      </c>
      <c r="BO45" s="47">
        <v>0</v>
      </c>
      <c r="BP45" s="20">
        <f t="shared" si="335"/>
        <v>2995.4580714390409</v>
      </c>
      <c r="BQ45" s="20">
        <f t="shared" si="335"/>
        <v>2995.4580714390409</v>
      </c>
      <c r="BR45" s="20">
        <f t="shared" si="335"/>
        <v>0</v>
      </c>
      <c r="BS45" s="70">
        <f t="shared" si="335"/>
        <v>0</v>
      </c>
      <c r="BT45" s="70">
        <f t="shared" si="335"/>
        <v>0</v>
      </c>
      <c r="BU45" s="70">
        <f t="shared" si="335"/>
        <v>0</v>
      </c>
      <c r="BV45" s="70">
        <f t="shared" si="335"/>
        <v>2977.65</v>
      </c>
      <c r="BW45" s="70">
        <f t="shared" si="335"/>
        <v>2977.65</v>
      </c>
      <c r="BX45" s="70">
        <f t="shared" si="335"/>
        <v>0</v>
      </c>
      <c r="BY45" s="69">
        <f t="shared" si="336"/>
        <v>-2995.4580714390409</v>
      </c>
      <c r="BZ45" s="69">
        <f t="shared" si="336"/>
        <v>-2995.4580714390409</v>
      </c>
      <c r="CA45" s="69">
        <f t="shared" si="336"/>
        <v>0</v>
      </c>
      <c r="CB45" s="20">
        <f t="shared" si="337"/>
        <v>5990.9161428780817</v>
      </c>
      <c r="CC45" s="20">
        <f t="shared" si="337"/>
        <v>5990.9161428780817</v>
      </c>
      <c r="CD45" s="20">
        <f t="shared" si="337"/>
        <v>0</v>
      </c>
      <c r="CE45" s="70">
        <f t="shared" si="337"/>
        <v>2043.1699999999998</v>
      </c>
      <c r="CF45" s="70">
        <f t="shared" si="337"/>
        <v>2043.1699999999998</v>
      </c>
      <c r="CG45" s="70">
        <f t="shared" si="337"/>
        <v>0</v>
      </c>
      <c r="CH45" s="70">
        <f t="shared" si="337"/>
        <v>5738.77</v>
      </c>
      <c r="CI45" s="70">
        <f t="shared" si="337"/>
        <v>5738.77</v>
      </c>
      <c r="CJ45" s="70">
        <f t="shared" si="337"/>
        <v>0</v>
      </c>
      <c r="CK45" s="69">
        <f t="shared" si="338"/>
        <v>-3947.7461428780816</v>
      </c>
      <c r="CL45" s="69">
        <f t="shared" si="338"/>
        <v>-3947.7461428780816</v>
      </c>
      <c r="CM45" s="69">
        <f t="shared" si="338"/>
        <v>0</v>
      </c>
      <c r="CN45" s="118">
        <f t="shared" si="373"/>
        <v>998.48602381301362</v>
      </c>
      <c r="CO45" s="118">
        <f>SUM('[19]ПОЛНАЯ СЕБЕСТОИМОСТЬ ВОДА 2019'!AP189/3)</f>
        <v>998.48602381301362</v>
      </c>
      <c r="CP45" s="118">
        <f>SUM('[19]ПОЛНАЯ СЕБЕСТОИМОСТЬ ВОДА 2019'!AQ189/3)</f>
        <v>0</v>
      </c>
      <c r="CQ45" s="46">
        <f t="shared" si="374"/>
        <v>0</v>
      </c>
      <c r="CR45" s="46">
        <f>SUM('[19]ПОЛНАЯ СЕБЕСТОИМОСТЬ ВОДА 2019'!AS189)</f>
        <v>0</v>
      </c>
      <c r="CS45" s="46">
        <f>SUM('[19]ПОЛНАЯ СЕБЕСТОИМОСТЬ ВОДА 2019'!AT189)</f>
        <v>0</v>
      </c>
      <c r="CT45" s="47">
        <v>751.72</v>
      </c>
      <c r="CU45" s="47">
        <f t="shared" si="375"/>
        <v>751.72</v>
      </c>
      <c r="CV45" s="47">
        <v>0</v>
      </c>
      <c r="CW45" s="118">
        <f t="shared" si="376"/>
        <v>998.48602381301362</v>
      </c>
      <c r="CX45" s="118">
        <f t="shared" si="377"/>
        <v>998.48602381301362</v>
      </c>
      <c r="CY45" s="118">
        <f t="shared" si="378"/>
        <v>0</v>
      </c>
      <c r="CZ45" s="46">
        <f t="shared" si="379"/>
        <v>0</v>
      </c>
      <c r="DA45" s="46">
        <f>SUM('[19]ПОЛНАЯ СЕБЕСТОИМОСТЬ ВОДА 2019'!AV189)</f>
        <v>0</v>
      </c>
      <c r="DB45" s="46">
        <f>SUM('[19]ПОЛНАЯ СЕБЕСТОИМОСТЬ ВОДА 2019'!AW189)</f>
        <v>0</v>
      </c>
      <c r="DC45" s="47">
        <v>1679.57</v>
      </c>
      <c r="DD45" s="47">
        <f t="shared" si="380"/>
        <v>1679.57</v>
      </c>
      <c r="DE45" s="47">
        <v>0</v>
      </c>
      <c r="DF45" s="118">
        <f t="shared" si="381"/>
        <v>998.48602381301362</v>
      </c>
      <c r="DG45" s="118">
        <f t="shared" si="382"/>
        <v>998.48602381301362</v>
      </c>
      <c r="DH45" s="118">
        <f t="shared" si="383"/>
        <v>0</v>
      </c>
      <c r="DI45" s="46">
        <f t="shared" si="384"/>
        <v>0</v>
      </c>
      <c r="DJ45" s="46">
        <f>SUM('[19]ПОЛНАЯ СЕБЕСТОИМОСТЬ ВОДА 2019'!AY189)</f>
        <v>0</v>
      </c>
      <c r="DK45" s="46">
        <f>SUM('[19]ПОЛНАЯ СЕБЕСТОИМОСТЬ ВОДА 2019'!AZ189)</f>
        <v>0</v>
      </c>
      <c r="DL45" s="47">
        <v>1186.3399999999999</v>
      </c>
      <c r="DM45" s="47">
        <f t="shared" si="385"/>
        <v>1186.3399999999999</v>
      </c>
      <c r="DN45" s="47">
        <v>0</v>
      </c>
      <c r="DO45" s="20">
        <f t="shared" si="339"/>
        <v>2995.4580714390409</v>
      </c>
      <c r="DP45" s="20">
        <f t="shared" si="339"/>
        <v>2995.4580714390409</v>
      </c>
      <c r="DQ45" s="20">
        <f t="shared" si="339"/>
        <v>0</v>
      </c>
      <c r="DR45" s="70">
        <f t="shared" si="339"/>
        <v>0</v>
      </c>
      <c r="DS45" s="70">
        <f t="shared" si="339"/>
        <v>0</v>
      </c>
      <c r="DT45" s="70">
        <f t="shared" si="339"/>
        <v>0</v>
      </c>
      <c r="DU45" s="70">
        <f t="shared" si="339"/>
        <v>3617.63</v>
      </c>
      <c r="DV45" s="70">
        <f t="shared" si="339"/>
        <v>3617.63</v>
      </c>
      <c r="DW45" s="70">
        <f t="shared" si="339"/>
        <v>0</v>
      </c>
      <c r="DX45" s="69">
        <f t="shared" si="340"/>
        <v>-2995.4580714390409</v>
      </c>
      <c r="DY45" s="69">
        <f t="shared" si="340"/>
        <v>-2995.4580714390409</v>
      </c>
      <c r="DZ45" s="69">
        <f t="shared" si="340"/>
        <v>0</v>
      </c>
      <c r="EA45" s="20">
        <f t="shared" si="341"/>
        <v>8986.3742143171221</v>
      </c>
      <c r="EB45" s="20">
        <f t="shared" si="341"/>
        <v>8986.3742143171221</v>
      </c>
      <c r="EC45" s="20">
        <f t="shared" si="341"/>
        <v>0</v>
      </c>
      <c r="ED45" s="70">
        <f t="shared" si="341"/>
        <v>2043.1699999999998</v>
      </c>
      <c r="EE45" s="70">
        <f t="shared" si="341"/>
        <v>2043.1699999999998</v>
      </c>
      <c r="EF45" s="70">
        <f t="shared" si="341"/>
        <v>0</v>
      </c>
      <c r="EG45" s="70">
        <f t="shared" si="341"/>
        <v>9356.4000000000015</v>
      </c>
      <c r="EH45" s="70">
        <f t="shared" si="341"/>
        <v>9356.4000000000015</v>
      </c>
      <c r="EI45" s="70">
        <f t="shared" si="341"/>
        <v>0</v>
      </c>
      <c r="EJ45" s="69">
        <f t="shared" si="342"/>
        <v>-6943.204214317122</v>
      </c>
      <c r="EK45" s="69">
        <f t="shared" si="342"/>
        <v>-6943.204214317122</v>
      </c>
      <c r="EL45" s="69">
        <f t="shared" si="342"/>
        <v>0</v>
      </c>
      <c r="EM45" s="118">
        <f t="shared" si="386"/>
        <v>998.48602381301362</v>
      </c>
      <c r="EN45" s="118">
        <f>SUM('[19]ПОЛНАЯ СЕБЕСТОИМОСТЬ ВОДА 2019'!BN189/3)</f>
        <v>998.48602381301362</v>
      </c>
      <c r="EO45" s="118">
        <f>SUM('[19]ПОЛНАЯ СЕБЕСТОИМОСТЬ ВОДА 2019'!BO189/3)</f>
        <v>0</v>
      </c>
      <c r="EP45" s="46">
        <f t="shared" si="387"/>
        <v>0</v>
      </c>
      <c r="EQ45" s="46">
        <f>SUM('[19]ПОЛНАЯ СЕБЕСТОИМОСТЬ ВОДА 2019'!BQ189)</f>
        <v>0</v>
      </c>
      <c r="ER45" s="46">
        <f>SUM('[19]ПОЛНАЯ СЕБЕСТОИМОСТЬ ВОДА 2019'!BR189)</f>
        <v>0</v>
      </c>
      <c r="ES45" s="47">
        <v>790.61</v>
      </c>
      <c r="ET45" s="47">
        <f t="shared" si="388"/>
        <v>790.61</v>
      </c>
      <c r="EU45" s="47">
        <v>0</v>
      </c>
      <c r="EV45" s="118">
        <f t="shared" si="389"/>
        <v>998.48602381301362</v>
      </c>
      <c r="EW45" s="118">
        <f t="shared" si="390"/>
        <v>998.48602381301362</v>
      </c>
      <c r="EX45" s="118">
        <f t="shared" si="391"/>
        <v>0</v>
      </c>
      <c r="EY45" s="46">
        <f t="shared" si="392"/>
        <v>0</v>
      </c>
      <c r="EZ45" s="46">
        <f>SUM('[19]ПОЛНАЯ СЕБЕСТОИМОСТЬ ВОДА 2019'!BT189)</f>
        <v>0</v>
      </c>
      <c r="FA45" s="46">
        <f>SUM('[19]ПОЛНАЯ СЕБЕСТОИМОСТЬ ВОДА 2019'!BU189)</f>
        <v>0</v>
      </c>
      <c r="FB45" s="47">
        <v>1164.3900000000001</v>
      </c>
      <c r="FC45" s="47">
        <f t="shared" si="393"/>
        <v>1164.3900000000001</v>
      </c>
      <c r="FD45" s="47">
        <v>0</v>
      </c>
      <c r="FE45" s="118">
        <f t="shared" si="394"/>
        <v>998.48602381301362</v>
      </c>
      <c r="FF45" s="118">
        <f t="shared" si="395"/>
        <v>998.48602381301362</v>
      </c>
      <c r="FG45" s="118">
        <f t="shared" si="396"/>
        <v>0</v>
      </c>
      <c r="FH45" s="46">
        <f>SUM('[20]ПОЛНАЯ СЕБЕСТОИМОСТЬ ВОДА 2018'!Z191)</f>
        <v>0</v>
      </c>
      <c r="FI45" s="46">
        <f>SUM('[19]ПОЛНАЯ СЕБЕСТОИМОСТЬ ВОДА 2019'!BW189)</f>
        <v>0</v>
      </c>
      <c r="FJ45" s="46">
        <f>SUM('[19]ПОЛНАЯ СЕБЕСТОИМОСТЬ ВОДА 2019'!BX189)</f>
        <v>0</v>
      </c>
      <c r="FK45" s="47">
        <v>1588.54</v>
      </c>
      <c r="FL45" s="47">
        <f t="shared" si="397"/>
        <v>1588.54</v>
      </c>
      <c r="FM45" s="47">
        <v>0</v>
      </c>
      <c r="FN45" s="20">
        <f t="shared" si="343"/>
        <v>2995.4580714390409</v>
      </c>
      <c r="FO45" s="20">
        <f t="shared" si="343"/>
        <v>2995.4580714390409</v>
      </c>
      <c r="FP45" s="20">
        <f t="shared" si="343"/>
        <v>0</v>
      </c>
      <c r="FQ45" s="70">
        <f t="shared" si="343"/>
        <v>0</v>
      </c>
      <c r="FR45" s="70">
        <f t="shared" si="343"/>
        <v>0</v>
      </c>
      <c r="FS45" s="70">
        <f t="shared" si="343"/>
        <v>0</v>
      </c>
      <c r="FT45" s="70">
        <f t="shared" si="343"/>
        <v>3543.54</v>
      </c>
      <c r="FU45" s="70">
        <f t="shared" si="343"/>
        <v>3543.54</v>
      </c>
      <c r="FV45" s="70">
        <f t="shared" si="343"/>
        <v>0</v>
      </c>
      <c r="FW45" s="69">
        <f t="shared" si="344"/>
        <v>-2995.4580714390409</v>
      </c>
      <c r="FX45" s="69">
        <f t="shared" si="344"/>
        <v>-2995.4580714390409</v>
      </c>
      <c r="FY45" s="69">
        <f t="shared" si="344"/>
        <v>0</v>
      </c>
      <c r="FZ45" s="20">
        <f t="shared" si="345"/>
        <v>11981.832285756163</v>
      </c>
      <c r="GA45" s="20">
        <f t="shared" si="345"/>
        <v>11981.832285756163</v>
      </c>
      <c r="GB45" s="20">
        <f t="shared" si="345"/>
        <v>0</v>
      </c>
      <c r="GC45" s="70">
        <f t="shared" si="345"/>
        <v>2043.1699999999998</v>
      </c>
      <c r="GD45" s="70">
        <f t="shared" si="345"/>
        <v>2043.1699999999998</v>
      </c>
      <c r="GE45" s="70">
        <f t="shared" si="345"/>
        <v>0</v>
      </c>
      <c r="GF45" s="70">
        <f t="shared" si="345"/>
        <v>12899.940000000002</v>
      </c>
      <c r="GG45" s="70">
        <f t="shared" si="345"/>
        <v>12899.940000000002</v>
      </c>
      <c r="GH45" s="70">
        <f t="shared" si="345"/>
        <v>0</v>
      </c>
      <c r="GI45" s="69">
        <f t="shared" si="346"/>
        <v>-9938.6622857561633</v>
      </c>
      <c r="GJ45" s="69">
        <f t="shared" si="346"/>
        <v>-9938.6622857561633</v>
      </c>
      <c r="GK45" s="69">
        <f t="shared" si="346"/>
        <v>0</v>
      </c>
      <c r="GL45" s="81"/>
    </row>
    <row r="46" spans="1:194" ht="18.75" x14ac:dyDescent="0.3">
      <c r="A46" s="117" t="s">
        <v>50</v>
      </c>
      <c r="B46" s="118">
        <f t="shared" si="347"/>
        <v>4528.1175081477622</v>
      </c>
      <c r="C46" s="118">
        <f>SUM('[19]ПОЛНАЯ СЕБЕСТОИМОСТЬ ВОДА 2019'!C190/3)</f>
        <v>4527.0643926490766</v>
      </c>
      <c r="D46" s="118">
        <f>SUM('[19]ПОЛНАЯ СЕБЕСТОИМОСТЬ ВОДА 2019'!D190/3)</f>
        <v>1.0531154986856566</v>
      </c>
      <c r="E46" s="46">
        <f t="shared" si="348"/>
        <v>3553.3649999999993</v>
      </c>
      <c r="F46" s="46">
        <f>SUM('[19]ПОЛНАЯ СЕБЕСТОИМОСТЬ ВОДА 2019'!F190)</f>
        <v>3552.1099999999992</v>
      </c>
      <c r="G46" s="46">
        <f>SUM('[19]ПОЛНАЯ СЕБЕСТОИМОСТЬ ВОДА 2019'!G190)</f>
        <v>1.2549999999999999</v>
      </c>
      <c r="H46" s="47">
        <v>3441.28</v>
      </c>
      <c r="I46" s="47">
        <f t="shared" si="349"/>
        <v>3440.4802092501668</v>
      </c>
      <c r="J46" s="47">
        <f>SUM(H46/H14*J14)*0.53011250827</f>
        <v>0.79979074983344511</v>
      </c>
      <c r="K46" s="118">
        <f t="shared" si="350"/>
        <v>4528.1175081477622</v>
      </c>
      <c r="L46" s="118">
        <f t="shared" si="351"/>
        <v>4527.0643926490766</v>
      </c>
      <c r="M46" s="118">
        <f t="shared" si="352"/>
        <v>1.0531154986856566</v>
      </c>
      <c r="N46" s="46">
        <f t="shared" si="353"/>
        <v>3212.86</v>
      </c>
      <c r="O46" s="46">
        <f>SUM('[19]ПОЛНАЯ СЕБЕСТОИМОСТЬ ВОДА 2019'!I190)</f>
        <v>3211.86</v>
      </c>
      <c r="P46" s="46">
        <f>SUM('[19]ПОЛНАЯ СЕБЕСТОИМОСТЬ ВОДА 2019'!J190)</f>
        <v>1</v>
      </c>
      <c r="Q46" s="47">
        <v>3129.93</v>
      </c>
      <c r="R46" s="47">
        <f t="shared" si="354"/>
        <v>3128.9835896703053</v>
      </c>
      <c r="S46" s="47">
        <f>SUM(Q46/Q14*S14)*0.53011250827</f>
        <v>0.94641032969456462</v>
      </c>
      <c r="T46" s="118">
        <f t="shared" si="355"/>
        <v>4528.1175081477622</v>
      </c>
      <c r="U46" s="118">
        <f t="shared" si="356"/>
        <v>4527.0643926490766</v>
      </c>
      <c r="V46" s="118">
        <f t="shared" si="357"/>
        <v>1.0531154986856566</v>
      </c>
      <c r="W46" s="46">
        <f t="shared" si="358"/>
        <v>3722.2200000000003</v>
      </c>
      <c r="X46" s="46">
        <f>SUM('[19]ПОЛНАЯ СЕБЕСТОИМОСТЬ ВОДА 2019'!L190)</f>
        <v>3721.09</v>
      </c>
      <c r="Y46" s="46">
        <f>SUM('[19]ПОЛНАЯ СЕБЕСТОИМОСТЬ ВОДА 2019'!M190)</f>
        <v>1.1299999999999999</v>
      </c>
      <c r="Z46" s="47">
        <v>3195.81</v>
      </c>
      <c r="AA46" s="47">
        <f t="shared" si="359"/>
        <v>3195.1263741253397</v>
      </c>
      <c r="AB46" s="47">
        <f>SUM(Z46/Z14*AB14)*0.53011250827</f>
        <v>0.68362587466044056</v>
      </c>
      <c r="AC46" s="20">
        <f t="shared" si="333"/>
        <v>13584.352524443286</v>
      </c>
      <c r="AD46" s="20">
        <f t="shared" si="333"/>
        <v>13581.193177947229</v>
      </c>
      <c r="AE46" s="20">
        <f t="shared" si="333"/>
        <v>3.1593464960569699</v>
      </c>
      <c r="AF46" s="70">
        <f t="shared" si="333"/>
        <v>10488.445</v>
      </c>
      <c r="AG46" s="70">
        <f t="shared" si="333"/>
        <v>10485.06</v>
      </c>
      <c r="AH46" s="70">
        <f t="shared" si="333"/>
        <v>3.3849999999999998</v>
      </c>
      <c r="AI46" s="70">
        <f t="shared" si="333"/>
        <v>9767.02</v>
      </c>
      <c r="AJ46" s="70">
        <f t="shared" si="333"/>
        <v>9764.5901730458118</v>
      </c>
      <c r="AK46" s="70">
        <f t="shared" si="333"/>
        <v>2.4298269541884503</v>
      </c>
      <c r="AL46" s="69">
        <f t="shared" si="334"/>
        <v>-3095.9075244432861</v>
      </c>
      <c r="AM46" s="69">
        <f t="shared" si="334"/>
        <v>-3096.1331779472293</v>
      </c>
      <c r="AN46" s="69">
        <f t="shared" si="334"/>
        <v>0.22565350394302985</v>
      </c>
      <c r="AO46" s="118">
        <f t="shared" si="360"/>
        <v>4528.1175081477622</v>
      </c>
      <c r="AP46" s="118">
        <f>SUM('[19]ПОЛНАЯ СЕБЕСТОИМОСТЬ ВОДА 2019'!R190/3)</f>
        <v>4527.0643926490766</v>
      </c>
      <c r="AQ46" s="118">
        <f>SUM('[19]ПОЛНАЯ СЕБЕСТОИМОСТЬ ВОДА 2019'!S190/3)</f>
        <v>1.0531154986856566</v>
      </c>
      <c r="AR46" s="118">
        <f t="shared" si="361"/>
        <v>3692.0700000000006</v>
      </c>
      <c r="AS46" s="118">
        <f>SUM('[19]ПОЛНАЯ СЕБЕСТОИМОСТЬ ВОДА 2019'!U190)</f>
        <v>3691.0600000000004</v>
      </c>
      <c r="AT46" s="118">
        <f>SUM('[19]ПОЛНАЯ СЕБЕСТОИМОСТЬ ВОДА 2019'!V190)</f>
        <v>1.01</v>
      </c>
      <c r="AU46" s="119">
        <v>3433.36</v>
      </c>
      <c r="AV46" s="119">
        <f t="shared" si="362"/>
        <v>3431.5428857292964</v>
      </c>
      <c r="AW46" s="119">
        <f>SUM(AU46/AU14*AW14)*0.53011250827</f>
        <v>1.8171142707039933</v>
      </c>
      <c r="AX46" s="118">
        <f t="shared" si="363"/>
        <v>4528.1175081477622</v>
      </c>
      <c r="AY46" s="118">
        <f t="shared" si="364"/>
        <v>4527.0643926490766</v>
      </c>
      <c r="AZ46" s="118">
        <f t="shared" si="365"/>
        <v>1.0531154986856566</v>
      </c>
      <c r="BA46" s="46">
        <f t="shared" si="366"/>
        <v>0</v>
      </c>
      <c r="BB46" s="46">
        <f>SUM('[19]ПОЛНАЯ СЕБЕСТОИМОСТЬ ВОДА 2019'!X190)</f>
        <v>0</v>
      </c>
      <c r="BC46" s="46">
        <f>SUM('[19]ПОЛНАЯ СЕБЕСТОИМОСТЬ ВОДА 2019'!Y190)</f>
        <v>0</v>
      </c>
      <c r="BD46" s="47">
        <v>3677.7</v>
      </c>
      <c r="BE46" s="47">
        <f t="shared" si="367"/>
        <v>3677.0609771635695</v>
      </c>
      <c r="BF46" s="47">
        <f>SUM(BD46/BD14*BF14)*0.53011250827</f>
        <v>0.63902283643009572</v>
      </c>
      <c r="BG46" s="118">
        <f t="shared" si="368"/>
        <v>4528.1175081477622</v>
      </c>
      <c r="BH46" s="118">
        <f t="shared" si="369"/>
        <v>4527.0643926490766</v>
      </c>
      <c r="BI46" s="118">
        <f t="shared" si="370"/>
        <v>1.0531154986856566</v>
      </c>
      <c r="BJ46" s="46">
        <f t="shared" si="371"/>
        <v>0</v>
      </c>
      <c r="BK46" s="46">
        <f>SUM('[19]ПОЛНАЯ СЕБЕСТОИМОСТЬ ВОДА 2019'!AA190)</f>
        <v>0</v>
      </c>
      <c r="BL46" s="46">
        <f>SUM('[19]ПОЛНАЯ СЕБЕСТОИМОСТЬ ВОДА 2019'!AB190)</f>
        <v>0</v>
      </c>
      <c r="BM46" s="47">
        <v>3920.59</v>
      </c>
      <c r="BN46" s="47">
        <f t="shared" si="372"/>
        <v>3920.0144204508224</v>
      </c>
      <c r="BO46" s="47">
        <f>SUM(BM46/BM14*BO14)*0.53011250827</f>
        <v>0.57557954917793441</v>
      </c>
      <c r="BP46" s="20">
        <f t="shared" si="335"/>
        <v>13584.352524443286</v>
      </c>
      <c r="BQ46" s="20">
        <f t="shared" si="335"/>
        <v>13581.193177947229</v>
      </c>
      <c r="BR46" s="20">
        <f t="shared" si="335"/>
        <v>3.1593464960569699</v>
      </c>
      <c r="BS46" s="70">
        <f t="shared" si="335"/>
        <v>3692.0700000000006</v>
      </c>
      <c r="BT46" s="70">
        <f t="shared" si="335"/>
        <v>3691.0600000000004</v>
      </c>
      <c r="BU46" s="70">
        <f t="shared" si="335"/>
        <v>1.01</v>
      </c>
      <c r="BV46" s="70">
        <f t="shared" si="335"/>
        <v>11031.65</v>
      </c>
      <c r="BW46" s="70">
        <f t="shared" si="335"/>
        <v>11028.618283343687</v>
      </c>
      <c r="BX46" s="70">
        <f t="shared" si="335"/>
        <v>3.0317166563120237</v>
      </c>
      <c r="BY46" s="69">
        <f t="shared" si="336"/>
        <v>-9892.2825244432861</v>
      </c>
      <c r="BZ46" s="69">
        <f t="shared" si="336"/>
        <v>-9890.1331779472275</v>
      </c>
      <c r="CA46" s="69">
        <f t="shared" si="336"/>
        <v>-2.1493464960569701</v>
      </c>
      <c r="CB46" s="20">
        <f t="shared" si="337"/>
        <v>27168.705048886572</v>
      </c>
      <c r="CC46" s="20">
        <f t="shared" si="337"/>
        <v>27162.386355894458</v>
      </c>
      <c r="CD46" s="20">
        <f t="shared" si="337"/>
        <v>6.3186929921139399</v>
      </c>
      <c r="CE46" s="70">
        <f t="shared" si="337"/>
        <v>14180.514999999999</v>
      </c>
      <c r="CF46" s="70">
        <f t="shared" si="337"/>
        <v>14176.119999999999</v>
      </c>
      <c r="CG46" s="70">
        <f t="shared" si="337"/>
        <v>4.3949999999999996</v>
      </c>
      <c r="CH46" s="70">
        <f t="shared" si="337"/>
        <v>20798.669999999998</v>
      </c>
      <c r="CI46" s="70">
        <f t="shared" si="337"/>
        <v>20793.208456389497</v>
      </c>
      <c r="CJ46" s="70">
        <f t="shared" si="337"/>
        <v>5.461543610500474</v>
      </c>
      <c r="CK46" s="69">
        <f t="shared" si="338"/>
        <v>-12988.190048886572</v>
      </c>
      <c r="CL46" s="69">
        <f t="shared" si="338"/>
        <v>-12986.266355894459</v>
      </c>
      <c r="CM46" s="69">
        <f t="shared" si="338"/>
        <v>-1.9236929921139403</v>
      </c>
      <c r="CN46" s="118">
        <f t="shared" si="373"/>
        <v>4528.1175081477622</v>
      </c>
      <c r="CO46" s="118">
        <f>SUM('[19]ПОЛНАЯ СЕБЕСТОИМОСТЬ ВОДА 2019'!AP190/3)</f>
        <v>4527.0643926490766</v>
      </c>
      <c r="CP46" s="118">
        <f>SUM('[19]ПОЛНАЯ СЕБЕСТОИМОСТЬ ВОДА 2019'!AQ190/3)</f>
        <v>1.0531154986856566</v>
      </c>
      <c r="CQ46" s="46">
        <f t="shared" si="374"/>
        <v>0</v>
      </c>
      <c r="CR46" s="46">
        <f>SUM('[19]ПОЛНАЯ СЕБЕСТОИМОСТЬ ВОДА 2019'!AS190)</f>
        <v>0</v>
      </c>
      <c r="CS46" s="46">
        <f>SUM('[19]ПОЛНАЯ СЕБЕСТОИМОСТЬ ВОДА 2019'!AT190)</f>
        <v>0</v>
      </c>
      <c r="CT46" s="47">
        <v>3775.28</v>
      </c>
      <c r="CU46" s="47">
        <f t="shared" si="375"/>
        <v>3774.7869591732406</v>
      </c>
      <c r="CV46" s="47">
        <f>SUM(CT46/CT14*CV14)*0.53011250827</f>
        <v>0.49304082675972977</v>
      </c>
      <c r="CW46" s="118">
        <f t="shared" si="376"/>
        <v>4528.1175081477622</v>
      </c>
      <c r="CX46" s="118">
        <f t="shared" si="377"/>
        <v>4527.0643926490766</v>
      </c>
      <c r="CY46" s="118">
        <f t="shared" si="378"/>
        <v>1.0531154986856566</v>
      </c>
      <c r="CZ46" s="46">
        <f t="shared" si="379"/>
        <v>0</v>
      </c>
      <c r="DA46" s="46">
        <f>SUM('[19]ПОЛНАЯ СЕБЕСТОИМОСТЬ ВОДА 2019'!AV190)</f>
        <v>0</v>
      </c>
      <c r="DB46" s="46">
        <f>SUM('[19]ПОЛНАЯ СЕБЕСТОИМОСТЬ ВОДА 2019'!AW190)</f>
        <v>0</v>
      </c>
      <c r="DC46" s="47">
        <v>3996.37</v>
      </c>
      <c r="DD46" s="47">
        <f t="shared" si="380"/>
        <v>3995.8686585506175</v>
      </c>
      <c r="DE46" s="47">
        <f>SUM(DC46/DC14*DE14)*0.53011250827</f>
        <v>0.50134144938217917</v>
      </c>
      <c r="DF46" s="118">
        <f t="shared" si="381"/>
        <v>4528.1175081477622</v>
      </c>
      <c r="DG46" s="118">
        <f t="shared" si="382"/>
        <v>4527.0643926490766</v>
      </c>
      <c r="DH46" s="118">
        <f t="shared" si="383"/>
        <v>1.0531154986856566</v>
      </c>
      <c r="DI46" s="46">
        <f t="shared" si="384"/>
        <v>0</v>
      </c>
      <c r="DJ46" s="46">
        <f>SUM('[19]ПОЛНАЯ СЕБЕСТОИМОСТЬ ВОДА 2019'!AY190)</f>
        <v>0</v>
      </c>
      <c r="DK46" s="46">
        <f>SUM('[19]ПОЛНАЯ СЕБЕСТОИМОСТЬ ВОДА 2019'!AZ190)</f>
        <v>0</v>
      </c>
      <c r="DL46" s="47">
        <v>3479.48</v>
      </c>
      <c r="DM46" s="47">
        <f t="shared" si="385"/>
        <v>3478.9905461572735</v>
      </c>
      <c r="DN46" s="47">
        <f>SUM(DL46/DL14*DN14)*0.53011250827</f>
        <v>0.48945384272661513</v>
      </c>
      <c r="DO46" s="20">
        <f t="shared" si="339"/>
        <v>13584.352524443286</v>
      </c>
      <c r="DP46" s="20">
        <f t="shared" si="339"/>
        <v>13581.193177947229</v>
      </c>
      <c r="DQ46" s="20">
        <f t="shared" si="339"/>
        <v>3.1593464960569699</v>
      </c>
      <c r="DR46" s="70">
        <f t="shared" si="339"/>
        <v>0</v>
      </c>
      <c r="DS46" s="70">
        <f t="shared" si="339"/>
        <v>0</v>
      </c>
      <c r="DT46" s="70">
        <f t="shared" si="339"/>
        <v>0</v>
      </c>
      <c r="DU46" s="70">
        <f t="shared" si="339"/>
        <v>11251.13</v>
      </c>
      <c r="DV46" s="70">
        <f t="shared" si="339"/>
        <v>11249.646163881131</v>
      </c>
      <c r="DW46" s="70">
        <f t="shared" si="339"/>
        <v>1.4838361188685241</v>
      </c>
      <c r="DX46" s="69">
        <f t="shared" si="340"/>
        <v>-13584.352524443286</v>
      </c>
      <c r="DY46" s="69">
        <f t="shared" si="340"/>
        <v>-13581.193177947229</v>
      </c>
      <c r="DZ46" s="69">
        <f t="shared" si="340"/>
        <v>-3.1593464960569699</v>
      </c>
      <c r="EA46" s="20">
        <f t="shared" si="341"/>
        <v>40753.057573329861</v>
      </c>
      <c r="EB46" s="20">
        <f t="shared" si="341"/>
        <v>40743.579533841686</v>
      </c>
      <c r="EC46" s="20">
        <f t="shared" si="341"/>
        <v>9.4780394881709107</v>
      </c>
      <c r="ED46" s="70">
        <f t="shared" si="341"/>
        <v>14180.514999999999</v>
      </c>
      <c r="EE46" s="70">
        <f t="shared" si="341"/>
        <v>14176.119999999999</v>
      </c>
      <c r="EF46" s="70">
        <f t="shared" si="341"/>
        <v>4.3949999999999996</v>
      </c>
      <c r="EG46" s="70">
        <f t="shared" si="341"/>
        <v>32049.799999999996</v>
      </c>
      <c r="EH46" s="70">
        <f t="shared" si="341"/>
        <v>32042.854620270627</v>
      </c>
      <c r="EI46" s="70">
        <f t="shared" si="341"/>
        <v>6.9453797293689981</v>
      </c>
      <c r="EJ46" s="69">
        <f t="shared" si="342"/>
        <v>-26572.542573329862</v>
      </c>
      <c r="EK46" s="69">
        <f t="shared" si="342"/>
        <v>-26567.459533841688</v>
      </c>
      <c r="EL46" s="69">
        <f t="shared" si="342"/>
        <v>-5.0830394881709111</v>
      </c>
      <c r="EM46" s="118">
        <f t="shared" si="386"/>
        <v>4528.1175081477622</v>
      </c>
      <c r="EN46" s="118">
        <f>SUM('[19]ПОЛНАЯ СЕБЕСТОИМОСТЬ ВОДА 2019'!BN190/3)</f>
        <v>4527.0643926490766</v>
      </c>
      <c r="EO46" s="118">
        <f>SUM('[19]ПОЛНАЯ СЕБЕСТОИМОСТЬ ВОДА 2019'!BO190/3)</f>
        <v>1.0531154986856566</v>
      </c>
      <c r="EP46" s="46">
        <f t="shared" si="387"/>
        <v>0</v>
      </c>
      <c r="EQ46" s="46">
        <f>SUM('[19]ПОЛНАЯ СЕБЕСТОИМОСТЬ ВОДА 2019'!BQ190)</f>
        <v>0</v>
      </c>
      <c r="ER46" s="46">
        <f>SUM('[19]ПОЛНАЯ СЕБЕСТОИМОСТЬ ВОДА 2019'!BR190)</f>
        <v>0</v>
      </c>
      <c r="ES46" s="47">
        <v>3780.12</v>
      </c>
      <c r="ET46" s="47">
        <f t="shared" si="388"/>
        <v>3779.5883164025095</v>
      </c>
      <c r="EU46" s="47">
        <f>SUM(ES46/ES14*EU14)*0.53011250827</f>
        <v>0.53168359749043959</v>
      </c>
      <c r="EV46" s="118">
        <f t="shared" si="389"/>
        <v>4528.1175081477622</v>
      </c>
      <c r="EW46" s="118">
        <f t="shared" si="390"/>
        <v>4527.0643926490766</v>
      </c>
      <c r="EX46" s="118">
        <f t="shared" si="391"/>
        <v>1.0531154986856566</v>
      </c>
      <c r="EY46" s="46">
        <f t="shared" si="392"/>
        <v>0</v>
      </c>
      <c r="EZ46" s="46">
        <f>SUM('[19]ПОЛНАЯ СЕБЕСТОИМОСТЬ ВОДА 2019'!BT190)</f>
        <v>0</v>
      </c>
      <c r="FA46" s="46">
        <f>SUM('[19]ПОЛНАЯ СЕБЕСТОИМОСТЬ ВОДА 2019'!BU190)</f>
        <v>0</v>
      </c>
      <c r="FB46" s="47">
        <v>3710.99</v>
      </c>
      <c r="FC46" s="47">
        <f t="shared" si="393"/>
        <v>3710.4589766934396</v>
      </c>
      <c r="FD46" s="47">
        <f>SUM(FB46/FB14*FD14)*0.53011250827</f>
        <v>0.53102330656001284</v>
      </c>
      <c r="FE46" s="118">
        <f t="shared" si="394"/>
        <v>4528.1175081477622</v>
      </c>
      <c r="FF46" s="118">
        <f t="shared" si="395"/>
        <v>4527.0643926490766</v>
      </c>
      <c r="FG46" s="118">
        <f t="shared" si="396"/>
        <v>1.0531154986856566</v>
      </c>
      <c r="FH46" s="46">
        <f>SUM('[20]ПОЛНАЯ СЕБЕСТОИМОСТЬ ВОДА 2018'!Z192)</f>
        <v>0</v>
      </c>
      <c r="FI46" s="46">
        <f>SUM('[19]ПОЛНАЯ СЕБЕСТОИМОСТЬ ВОДА 2019'!BW190)</f>
        <v>0</v>
      </c>
      <c r="FJ46" s="46">
        <f>SUM('[19]ПОЛНАЯ СЕБЕСТОИМОСТЬ ВОДА 2019'!BX190)</f>
        <v>0</v>
      </c>
      <c r="FK46" s="47">
        <v>3652.04</v>
      </c>
      <c r="FL46" s="47">
        <f t="shared" si="397"/>
        <v>3652.04</v>
      </c>
      <c r="FM46" s="47">
        <f>SUM(FK46/FK14*FM14)*0.53011250827</f>
        <v>0</v>
      </c>
      <c r="FN46" s="20">
        <f t="shared" si="343"/>
        <v>13584.352524443286</v>
      </c>
      <c r="FO46" s="20">
        <f t="shared" si="343"/>
        <v>13581.193177947229</v>
      </c>
      <c r="FP46" s="20">
        <f t="shared" si="343"/>
        <v>3.1593464960569699</v>
      </c>
      <c r="FQ46" s="70">
        <f t="shared" si="343"/>
        <v>0</v>
      </c>
      <c r="FR46" s="70">
        <f t="shared" si="343"/>
        <v>0</v>
      </c>
      <c r="FS46" s="70">
        <f t="shared" si="343"/>
        <v>0</v>
      </c>
      <c r="FT46" s="70">
        <f t="shared" si="343"/>
        <v>11143.15</v>
      </c>
      <c r="FU46" s="70">
        <f t="shared" si="343"/>
        <v>11142.087293095949</v>
      </c>
      <c r="FV46" s="70">
        <f t="shared" si="343"/>
        <v>1.0627069040504524</v>
      </c>
      <c r="FW46" s="69">
        <f t="shared" si="344"/>
        <v>-13584.352524443286</v>
      </c>
      <c r="FX46" s="69">
        <f t="shared" si="344"/>
        <v>-13581.193177947229</v>
      </c>
      <c r="FY46" s="69">
        <f t="shared" si="344"/>
        <v>-3.1593464960569699</v>
      </c>
      <c r="FZ46" s="20">
        <f t="shared" si="345"/>
        <v>54337.410097773143</v>
      </c>
      <c r="GA46" s="20">
        <f t="shared" si="345"/>
        <v>54324.772711788915</v>
      </c>
      <c r="GB46" s="20">
        <f t="shared" si="345"/>
        <v>12.63738598422788</v>
      </c>
      <c r="GC46" s="70">
        <f t="shared" si="345"/>
        <v>14180.514999999999</v>
      </c>
      <c r="GD46" s="70">
        <f t="shared" si="345"/>
        <v>14176.119999999999</v>
      </c>
      <c r="GE46" s="70">
        <f t="shared" si="345"/>
        <v>4.3949999999999996</v>
      </c>
      <c r="GF46" s="70">
        <f t="shared" si="345"/>
        <v>43192.95</v>
      </c>
      <c r="GG46" s="70">
        <f t="shared" si="345"/>
        <v>43184.94191336658</v>
      </c>
      <c r="GH46" s="70">
        <f t="shared" si="345"/>
        <v>8.0080866334194507</v>
      </c>
      <c r="GI46" s="69">
        <f t="shared" si="346"/>
        <v>-40156.895097773144</v>
      </c>
      <c r="GJ46" s="69">
        <f t="shared" si="346"/>
        <v>-40148.65271178892</v>
      </c>
      <c r="GK46" s="69">
        <f t="shared" si="346"/>
        <v>-8.2423859842278802</v>
      </c>
      <c r="GL46" s="81"/>
    </row>
    <row r="47" spans="1:194" ht="18.75" x14ac:dyDescent="0.3">
      <c r="A47" s="117" t="s">
        <v>105</v>
      </c>
      <c r="B47" s="118">
        <f t="shared" si="347"/>
        <v>1356.2409809111523</v>
      </c>
      <c r="C47" s="118">
        <f>SUM('[19]ПОЛНАЯ СЕБЕСТОИМОСТЬ ВОДА 2019'!C191/3)</f>
        <v>1355.924321641367</v>
      </c>
      <c r="D47" s="118">
        <f>SUM('[19]ПОЛНАЯ СЕБЕСТОИМОСТЬ ВОДА 2019'!D191/3)</f>
        <v>0.31665926978521602</v>
      </c>
      <c r="E47" s="46">
        <f t="shared" si="348"/>
        <v>1073.5989999999999</v>
      </c>
      <c r="F47" s="46">
        <f>SUM('[19]ПОЛНАЯ СЕБЕСТОИМОСТЬ ВОДА 2019'!F191)</f>
        <v>1073.22</v>
      </c>
      <c r="G47" s="46">
        <f>SUM('[19]ПОЛНАЯ СЕБЕСТОИМОСТЬ ВОДА 2019'!G191)</f>
        <v>0.379</v>
      </c>
      <c r="H47" s="47">
        <v>1039.07</v>
      </c>
      <c r="I47" s="47">
        <f t="shared" si="349"/>
        <v>1038.8272414405499</v>
      </c>
      <c r="J47" s="47">
        <f>SUM(H47/H14*J14)*0.53289473684</f>
        <v>0.24275855944999666</v>
      </c>
      <c r="K47" s="118">
        <f t="shared" si="350"/>
        <v>1356.2409809111523</v>
      </c>
      <c r="L47" s="118">
        <f t="shared" si="351"/>
        <v>1355.924321641367</v>
      </c>
      <c r="M47" s="118">
        <f t="shared" si="352"/>
        <v>0.31665926978521602</v>
      </c>
      <c r="N47" s="46">
        <f t="shared" si="353"/>
        <v>965.3599999999999</v>
      </c>
      <c r="O47" s="46">
        <f>SUM('[19]ПОЛНАЯ СЕБЕСТОИМОСТЬ ВОДА 2019'!I191)</f>
        <v>965.06</v>
      </c>
      <c r="P47" s="46">
        <f>SUM('[19]ПОЛНАЯ СЕБЕСТОИМОСТЬ ВОДА 2019'!J191)</f>
        <v>0.3</v>
      </c>
      <c r="Q47" s="47">
        <v>942.32</v>
      </c>
      <c r="R47" s="47">
        <f t="shared" si="354"/>
        <v>942.03357123200738</v>
      </c>
      <c r="S47" s="47">
        <f>SUM(Q47/Q14*S14)*0.53289473684</f>
        <v>0.28642876799262407</v>
      </c>
      <c r="T47" s="118">
        <f t="shared" si="355"/>
        <v>1356.2409809111523</v>
      </c>
      <c r="U47" s="118">
        <f t="shared" si="356"/>
        <v>1355.924321641367</v>
      </c>
      <c r="V47" s="118">
        <f t="shared" si="357"/>
        <v>0.31665926978521602</v>
      </c>
      <c r="W47" s="46">
        <f t="shared" si="358"/>
        <v>1124.03</v>
      </c>
      <c r="X47" s="46">
        <f>SUM('[19]ПОЛНАЯ СЕБЕСТОИМОСТЬ ВОДА 2019'!L191)</f>
        <v>1123.69</v>
      </c>
      <c r="Y47" s="46">
        <f>SUM('[19]ПОЛНАЯ СЕБЕСТОИМОСТЬ ВОДА 2019'!M191)</f>
        <v>0.34</v>
      </c>
      <c r="Z47" s="47">
        <v>960.57</v>
      </c>
      <c r="AA47" s="47">
        <f t="shared" si="359"/>
        <v>960.36344298983136</v>
      </c>
      <c r="AB47" s="47">
        <f>SUM(Z47/Z14*AB14)*0.53289473684</f>
        <v>0.20655701016869948</v>
      </c>
      <c r="AC47" s="20">
        <f t="shared" si="333"/>
        <v>4068.7229427334569</v>
      </c>
      <c r="AD47" s="20">
        <f t="shared" si="333"/>
        <v>4067.772964924101</v>
      </c>
      <c r="AE47" s="20">
        <f t="shared" si="333"/>
        <v>0.94997780935564813</v>
      </c>
      <c r="AF47" s="70">
        <f t="shared" si="333"/>
        <v>3162.9889999999996</v>
      </c>
      <c r="AG47" s="70">
        <f t="shared" si="333"/>
        <v>3161.9700000000003</v>
      </c>
      <c r="AH47" s="70">
        <f t="shared" si="333"/>
        <v>1.0190000000000001</v>
      </c>
      <c r="AI47" s="70">
        <f t="shared" si="333"/>
        <v>2941.96</v>
      </c>
      <c r="AJ47" s="70">
        <f t="shared" si="333"/>
        <v>2941.2242556623887</v>
      </c>
      <c r="AK47" s="70">
        <f t="shared" si="333"/>
        <v>0.73574433761132019</v>
      </c>
      <c r="AL47" s="69">
        <f t="shared" si="334"/>
        <v>-905.7339427334573</v>
      </c>
      <c r="AM47" s="69">
        <f t="shared" si="334"/>
        <v>-905.80296492410071</v>
      </c>
      <c r="AN47" s="69">
        <f t="shared" si="334"/>
        <v>6.9022190644351999E-2</v>
      </c>
      <c r="AO47" s="118">
        <f t="shared" si="360"/>
        <v>1356.2409809111523</v>
      </c>
      <c r="AP47" s="118">
        <f>SUM('[19]ПОЛНАЯ СЕБЕСТОИМОСТЬ ВОДА 2019'!R191/3)</f>
        <v>1355.924321641367</v>
      </c>
      <c r="AQ47" s="118">
        <f>SUM('[19]ПОЛНАЯ СЕБЕСТОИМОСТЬ ВОДА 2019'!S191/3)</f>
        <v>0.31665926978521602</v>
      </c>
      <c r="AR47" s="118">
        <f t="shared" si="361"/>
        <v>1149.6699999999998</v>
      </c>
      <c r="AS47" s="118">
        <f>SUM('[19]ПОЛНАЯ СЕБЕСТОИМОСТЬ ВОДА 2019'!U191)</f>
        <v>1149.3699999999999</v>
      </c>
      <c r="AT47" s="118">
        <f>SUM('[19]ПОЛНАЯ СЕБЕСТОИМОСТЬ ВОДА 2019'!V191)</f>
        <v>0.3</v>
      </c>
      <c r="AU47" s="119">
        <v>1044.6099999999999</v>
      </c>
      <c r="AV47" s="119">
        <f t="shared" si="362"/>
        <v>1044.054235945538</v>
      </c>
      <c r="AW47" s="119">
        <f>SUM(AU47/AU14*AW14)*0.53289473684</f>
        <v>0.55576405446193178</v>
      </c>
      <c r="AX47" s="118">
        <f t="shared" si="363"/>
        <v>1356.2409809111523</v>
      </c>
      <c r="AY47" s="118">
        <f t="shared" si="364"/>
        <v>1355.924321641367</v>
      </c>
      <c r="AZ47" s="118">
        <f t="shared" si="365"/>
        <v>0.31665926978521602</v>
      </c>
      <c r="BA47" s="46">
        <f t="shared" si="366"/>
        <v>0</v>
      </c>
      <c r="BB47" s="46">
        <f>SUM('[19]ПОЛНАЯ СЕБЕСТОИМОСТЬ ВОДА 2019'!X191)</f>
        <v>0</v>
      </c>
      <c r="BC47" s="46">
        <f>SUM('[19]ПОЛНАЯ СЕБЕСТОИМОСТЬ ВОДА 2019'!Y191)</f>
        <v>0</v>
      </c>
      <c r="BD47" s="47">
        <v>1112.7</v>
      </c>
      <c r="BE47" s="47">
        <f t="shared" si="367"/>
        <v>1112.5056468669304</v>
      </c>
      <c r="BF47" s="47">
        <f>SUM(BD47/BD14*BF14)*0.53289473684</f>
        <v>0.1943531330695428</v>
      </c>
      <c r="BG47" s="118">
        <f t="shared" si="368"/>
        <v>1356.2409809111523</v>
      </c>
      <c r="BH47" s="118">
        <f t="shared" si="369"/>
        <v>1355.924321641367</v>
      </c>
      <c r="BI47" s="118">
        <f t="shared" si="370"/>
        <v>0.31665926978521602</v>
      </c>
      <c r="BJ47" s="46">
        <f t="shared" si="371"/>
        <v>0</v>
      </c>
      <c r="BK47" s="46">
        <f>SUM('[19]ПОЛНАЯ СЕБЕСТОИМОСТЬ ВОДА 2019'!AA191)</f>
        <v>0</v>
      </c>
      <c r="BL47" s="46">
        <f>SUM('[19]ПОЛНАЯ СЕБЕСТОИМОСТЬ ВОДА 2019'!AB191)</f>
        <v>0</v>
      </c>
      <c r="BM47" s="47">
        <v>1188.29</v>
      </c>
      <c r="BN47" s="47">
        <f t="shared" si="372"/>
        <v>1188.1146322425516</v>
      </c>
      <c r="BO47" s="47">
        <f>SUM(BM47/BM14*BO14)*0.53289473684</f>
        <v>0.17536775744834854</v>
      </c>
      <c r="BP47" s="20">
        <f t="shared" si="335"/>
        <v>4068.7229427334569</v>
      </c>
      <c r="BQ47" s="20">
        <f t="shared" si="335"/>
        <v>4067.772964924101</v>
      </c>
      <c r="BR47" s="20">
        <f t="shared" si="335"/>
        <v>0.94997780935564813</v>
      </c>
      <c r="BS47" s="70">
        <f t="shared" si="335"/>
        <v>1149.6699999999998</v>
      </c>
      <c r="BT47" s="70">
        <f t="shared" si="335"/>
        <v>1149.3699999999999</v>
      </c>
      <c r="BU47" s="70">
        <f t="shared" si="335"/>
        <v>0.3</v>
      </c>
      <c r="BV47" s="70">
        <f t="shared" si="335"/>
        <v>3345.6</v>
      </c>
      <c r="BW47" s="70">
        <f t="shared" si="335"/>
        <v>3344.67451505502</v>
      </c>
      <c r="BX47" s="70">
        <f t="shared" si="335"/>
        <v>0.92548494497982314</v>
      </c>
      <c r="BY47" s="69">
        <f t="shared" si="336"/>
        <v>-2919.0529427334568</v>
      </c>
      <c r="BZ47" s="69">
        <f t="shared" si="336"/>
        <v>-2918.4029649241011</v>
      </c>
      <c r="CA47" s="69">
        <f t="shared" si="336"/>
        <v>-0.64997780935564808</v>
      </c>
      <c r="CB47" s="20">
        <f t="shared" si="337"/>
        <v>8137.4458854669138</v>
      </c>
      <c r="CC47" s="20">
        <f t="shared" si="337"/>
        <v>8135.5459298482019</v>
      </c>
      <c r="CD47" s="20">
        <f t="shared" si="337"/>
        <v>1.8999556187112963</v>
      </c>
      <c r="CE47" s="70">
        <f t="shared" si="337"/>
        <v>4312.6589999999997</v>
      </c>
      <c r="CF47" s="70">
        <f t="shared" si="337"/>
        <v>4311.34</v>
      </c>
      <c r="CG47" s="70">
        <f t="shared" si="337"/>
        <v>1.3190000000000002</v>
      </c>
      <c r="CH47" s="70">
        <f t="shared" si="337"/>
        <v>6287.5599999999995</v>
      </c>
      <c r="CI47" s="70">
        <f t="shared" si="337"/>
        <v>6285.8987707174092</v>
      </c>
      <c r="CJ47" s="70">
        <f t="shared" si="337"/>
        <v>1.6612292825911434</v>
      </c>
      <c r="CK47" s="69">
        <f t="shared" si="338"/>
        <v>-3824.7868854669141</v>
      </c>
      <c r="CL47" s="69">
        <f t="shared" si="338"/>
        <v>-3824.2059298482018</v>
      </c>
      <c r="CM47" s="69">
        <f t="shared" si="338"/>
        <v>-0.58095561871129608</v>
      </c>
      <c r="CN47" s="118">
        <f t="shared" si="373"/>
        <v>1356.2409809111523</v>
      </c>
      <c r="CO47" s="118">
        <f>SUM('[19]ПОЛНАЯ СЕБЕСТОИМОСТЬ ВОДА 2019'!AP191/3)</f>
        <v>1355.924321641367</v>
      </c>
      <c r="CP47" s="118">
        <f>SUM('[19]ПОЛНАЯ СЕБЕСТОИМОСТЬ ВОДА 2019'!AQ191/3)</f>
        <v>0.31665926978521602</v>
      </c>
      <c r="CQ47" s="46">
        <f t="shared" si="374"/>
        <v>0</v>
      </c>
      <c r="CR47" s="46">
        <f>SUM('[19]ПОЛНАЯ СЕБЕСТОИМОСТЬ ВОДА 2019'!AS191)</f>
        <v>0</v>
      </c>
      <c r="CS47" s="46">
        <f>SUM('[19]ПОЛНАЯ СЕБЕСТОИМОСТЬ ВОДА 2019'!AT191)</f>
        <v>0</v>
      </c>
      <c r="CT47" s="47">
        <v>1140.55</v>
      </c>
      <c r="CU47" s="47">
        <f t="shared" si="375"/>
        <v>1140.4002656562004</v>
      </c>
      <c r="CV47" s="47">
        <f>SUM(CT47/CT14*CV14)*0.53289473684</f>
        <v>0.14973434379953665</v>
      </c>
      <c r="CW47" s="118">
        <f t="shared" si="376"/>
        <v>1356.2409809111523</v>
      </c>
      <c r="CX47" s="118">
        <f t="shared" si="377"/>
        <v>1355.924321641367</v>
      </c>
      <c r="CY47" s="118">
        <f t="shared" si="378"/>
        <v>0.31665926978521602</v>
      </c>
      <c r="CZ47" s="46">
        <f t="shared" si="379"/>
        <v>0</v>
      </c>
      <c r="DA47" s="46">
        <f>SUM('[19]ПОЛНАЯ СЕБЕСТОИМОСТЬ ВОДА 2019'!AV191)</f>
        <v>0</v>
      </c>
      <c r="DB47" s="46">
        <f>SUM('[19]ПОЛНАЯ СЕБЕСТОИМОСТЬ ВОДА 2019'!AW191)</f>
        <v>0</v>
      </c>
      <c r="DC47" s="47">
        <v>1212.8900000000001</v>
      </c>
      <c r="DD47" s="47">
        <f t="shared" si="380"/>
        <v>1212.7370453386898</v>
      </c>
      <c r="DE47" s="47">
        <f>SUM(DC47/DC14*DE14)*0.53289473684</f>
        <v>0.15295466131038113</v>
      </c>
      <c r="DF47" s="118">
        <f t="shared" si="381"/>
        <v>1356.2409809111523</v>
      </c>
      <c r="DG47" s="118">
        <f t="shared" si="382"/>
        <v>1355.924321641367</v>
      </c>
      <c r="DH47" s="118">
        <f t="shared" si="383"/>
        <v>0.31665926978521602</v>
      </c>
      <c r="DI47" s="46">
        <f t="shared" si="384"/>
        <v>0</v>
      </c>
      <c r="DJ47" s="46">
        <f>SUM('[19]ПОЛНАЯ СЕБЕСТОИМОСТЬ ВОДА 2019'!AY191)</f>
        <v>0</v>
      </c>
      <c r="DK47" s="46">
        <f>SUM('[19]ПОЛНАЯ СЕБЕСТОИМОСТЬ ВОДА 2019'!AZ191)</f>
        <v>0</v>
      </c>
      <c r="DL47" s="47">
        <v>1049.9100000000001</v>
      </c>
      <c r="DM47" s="47">
        <f t="shared" si="385"/>
        <v>1049.7615354215707</v>
      </c>
      <c r="DN47" s="47">
        <f>SUM(DL47/DL14*DN14)*0.53289473684</f>
        <v>0.14846457842951824</v>
      </c>
      <c r="DO47" s="20">
        <f t="shared" si="339"/>
        <v>4068.7229427334569</v>
      </c>
      <c r="DP47" s="20">
        <f t="shared" si="339"/>
        <v>4067.772964924101</v>
      </c>
      <c r="DQ47" s="20">
        <f t="shared" si="339"/>
        <v>0.94997780935564813</v>
      </c>
      <c r="DR47" s="70">
        <f t="shared" si="339"/>
        <v>0</v>
      </c>
      <c r="DS47" s="70">
        <f t="shared" si="339"/>
        <v>0</v>
      </c>
      <c r="DT47" s="70">
        <f t="shared" si="339"/>
        <v>0</v>
      </c>
      <c r="DU47" s="70">
        <f t="shared" si="339"/>
        <v>3403.3500000000004</v>
      </c>
      <c r="DV47" s="70">
        <f t="shared" si="339"/>
        <v>3402.8988464164604</v>
      </c>
      <c r="DW47" s="70">
        <f t="shared" si="339"/>
        <v>0.45115358353943602</v>
      </c>
      <c r="DX47" s="69">
        <f t="shared" si="340"/>
        <v>-4068.7229427334569</v>
      </c>
      <c r="DY47" s="69">
        <f t="shared" si="340"/>
        <v>-4067.772964924101</v>
      </c>
      <c r="DZ47" s="69">
        <f t="shared" si="340"/>
        <v>-0.94997780935564813</v>
      </c>
      <c r="EA47" s="20">
        <f t="shared" si="341"/>
        <v>12206.168828200371</v>
      </c>
      <c r="EB47" s="20">
        <f t="shared" si="341"/>
        <v>12203.318894772303</v>
      </c>
      <c r="EC47" s="20">
        <f t="shared" si="341"/>
        <v>2.8499334280669446</v>
      </c>
      <c r="ED47" s="70">
        <f t="shared" si="341"/>
        <v>4312.6589999999997</v>
      </c>
      <c r="EE47" s="70">
        <f t="shared" si="341"/>
        <v>4311.34</v>
      </c>
      <c r="EF47" s="70">
        <f t="shared" si="341"/>
        <v>1.3190000000000002</v>
      </c>
      <c r="EG47" s="70">
        <f t="shared" si="341"/>
        <v>9690.91</v>
      </c>
      <c r="EH47" s="70">
        <f t="shared" si="341"/>
        <v>9688.7976171338705</v>
      </c>
      <c r="EI47" s="70">
        <f t="shared" si="341"/>
        <v>2.1123828661305795</v>
      </c>
      <c r="EJ47" s="69">
        <f t="shared" si="342"/>
        <v>-7893.509828200371</v>
      </c>
      <c r="EK47" s="69">
        <f t="shared" si="342"/>
        <v>-7891.9788947723027</v>
      </c>
      <c r="EL47" s="69">
        <f t="shared" si="342"/>
        <v>-1.5309334280669444</v>
      </c>
      <c r="EM47" s="118">
        <f t="shared" si="386"/>
        <v>1356.2409809111523</v>
      </c>
      <c r="EN47" s="118">
        <f>SUM('[19]ПОЛНАЯ СЕБЕСТОИМОСТЬ ВОДА 2019'!BN191/3)</f>
        <v>1355.924321641367</v>
      </c>
      <c r="EO47" s="118">
        <f>SUM('[19]ПОЛНАЯ СЕБЕСТОИМОСТЬ ВОДА 2019'!BO191/3)</f>
        <v>0.31665926978521602</v>
      </c>
      <c r="EP47" s="46">
        <f t="shared" si="387"/>
        <v>0</v>
      </c>
      <c r="EQ47" s="46">
        <f>SUM('[19]ПОЛНАЯ СЕБЕСТОИМОСТЬ ВОДА 2019'!BQ191)</f>
        <v>0</v>
      </c>
      <c r="ER47" s="46">
        <f>SUM('[19]ПОЛНАЯ СЕБЕСТОИМОСТЬ ВОДА 2019'!BR191)</f>
        <v>0</v>
      </c>
      <c r="ES47" s="47">
        <v>1125.1199999999999</v>
      </c>
      <c r="ET47" s="47">
        <f t="shared" si="388"/>
        <v>1124.9609184185745</v>
      </c>
      <c r="EU47" s="47">
        <f>SUM(ES47/ES14*EU14)*0.53289473684</f>
        <v>0.15908158142544226</v>
      </c>
      <c r="EV47" s="118">
        <f t="shared" si="389"/>
        <v>1356.2409809111523</v>
      </c>
      <c r="EW47" s="118">
        <f t="shared" si="390"/>
        <v>1355.924321641367</v>
      </c>
      <c r="EX47" s="118">
        <f t="shared" si="391"/>
        <v>0.31665926978521602</v>
      </c>
      <c r="EY47" s="46">
        <f t="shared" si="392"/>
        <v>0</v>
      </c>
      <c r="EZ47" s="46">
        <f>SUM('[19]ПОЛНАЯ СЕБЕСТОИМОСТЬ ВОДА 2019'!BT191)</f>
        <v>0</v>
      </c>
      <c r="FA47" s="46">
        <f>SUM('[19]ПОЛНАЯ СЕБЕСТОИМОСТЬ ВОДА 2019'!BU191)</f>
        <v>0</v>
      </c>
      <c r="FB47" s="47">
        <v>1114.08</v>
      </c>
      <c r="FC47" s="47">
        <f t="shared" si="393"/>
        <v>1113.9197442741388</v>
      </c>
      <c r="FD47" s="47">
        <f>SUM(FB47/FB14*FD14)*0.53289473684</f>
        <v>0.16025572586124295</v>
      </c>
      <c r="FE47" s="118">
        <f t="shared" si="394"/>
        <v>1356.2409809111523</v>
      </c>
      <c r="FF47" s="118">
        <f t="shared" si="395"/>
        <v>1355.924321641367</v>
      </c>
      <c r="FG47" s="118">
        <f t="shared" si="396"/>
        <v>0.31665926978521602</v>
      </c>
      <c r="FH47" s="46">
        <f>SUM('[20]ПОЛНАЯ СЕБЕСТОИМОСТЬ ВОДА 2018'!Z193)</f>
        <v>0</v>
      </c>
      <c r="FI47" s="46">
        <f>SUM('[19]ПОЛНАЯ СЕБЕСТОИМОСТЬ ВОДА 2019'!BW191)</f>
        <v>0</v>
      </c>
      <c r="FJ47" s="46">
        <f>SUM('[19]ПОЛНАЯ СЕБЕСТОИМОСТЬ ВОДА 2019'!BX191)</f>
        <v>0</v>
      </c>
      <c r="FK47" s="47">
        <v>1100.49</v>
      </c>
      <c r="FL47" s="47">
        <f t="shared" si="397"/>
        <v>1100.49</v>
      </c>
      <c r="FM47" s="47">
        <f>SUM(FK47/FK14*FM14)*0.53289473684</f>
        <v>0</v>
      </c>
      <c r="FN47" s="20">
        <f t="shared" si="343"/>
        <v>4068.7229427334569</v>
      </c>
      <c r="FO47" s="20">
        <f t="shared" si="343"/>
        <v>4067.772964924101</v>
      </c>
      <c r="FP47" s="20">
        <f t="shared" si="343"/>
        <v>0.94997780935564813</v>
      </c>
      <c r="FQ47" s="70">
        <f t="shared" si="343"/>
        <v>0</v>
      </c>
      <c r="FR47" s="70">
        <f t="shared" si="343"/>
        <v>0</v>
      </c>
      <c r="FS47" s="70">
        <f t="shared" si="343"/>
        <v>0</v>
      </c>
      <c r="FT47" s="70">
        <f t="shared" si="343"/>
        <v>3339.6899999999996</v>
      </c>
      <c r="FU47" s="70">
        <f t="shared" si="343"/>
        <v>3339.3706626927133</v>
      </c>
      <c r="FV47" s="70">
        <f t="shared" si="343"/>
        <v>0.31933730728668519</v>
      </c>
      <c r="FW47" s="69">
        <f t="shared" si="344"/>
        <v>-4068.7229427334569</v>
      </c>
      <c r="FX47" s="69">
        <f t="shared" si="344"/>
        <v>-4067.772964924101</v>
      </c>
      <c r="FY47" s="69">
        <f t="shared" si="344"/>
        <v>-0.94997780935564813</v>
      </c>
      <c r="FZ47" s="20">
        <f t="shared" si="345"/>
        <v>16274.891770933828</v>
      </c>
      <c r="GA47" s="20">
        <f t="shared" si="345"/>
        <v>16271.091859696404</v>
      </c>
      <c r="GB47" s="20">
        <f t="shared" si="345"/>
        <v>3.7999112374225925</v>
      </c>
      <c r="GC47" s="70">
        <f t="shared" si="345"/>
        <v>4312.6589999999997</v>
      </c>
      <c r="GD47" s="70">
        <f t="shared" si="345"/>
        <v>4311.34</v>
      </c>
      <c r="GE47" s="70">
        <f t="shared" si="345"/>
        <v>1.3190000000000002</v>
      </c>
      <c r="GF47" s="70">
        <f t="shared" si="345"/>
        <v>13030.599999999999</v>
      </c>
      <c r="GG47" s="70">
        <f t="shared" si="345"/>
        <v>13028.168279826583</v>
      </c>
      <c r="GH47" s="70">
        <f t="shared" si="345"/>
        <v>2.4317201734172649</v>
      </c>
      <c r="GI47" s="69">
        <f t="shared" si="346"/>
        <v>-11962.232770933828</v>
      </c>
      <c r="GJ47" s="69">
        <f t="shared" si="346"/>
        <v>-11959.751859696404</v>
      </c>
      <c r="GK47" s="69">
        <f t="shared" si="346"/>
        <v>-2.4809112374225926</v>
      </c>
      <c r="GL47" s="81"/>
    </row>
    <row r="48" spans="1:194" ht="18.75" x14ac:dyDescent="0.3">
      <c r="A48" s="120" t="s">
        <v>52</v>
      </c>
      <c r="B48" s="50">
        <f>SUM(B47/B46)</f>
        <v>0.29951541197214337</v>
      </c>
      <c r="C48" s="50">
        <f t="shared" ref="C48:BN48" si="398">SUM(C47/C46)</f>
        <v>0.29951513918005668</v>
      </c>
      <c r="D48" s="50">
        <f t="shared" si="398"/>
        <v>0.30068807284711263</v>
      </c>
      <c r="E48" s="50">
        <f>SUM(E47/E46)</f>
        <v>0.30213586276670146</v>
      </c>
      <c r="F48" s="50">
        <f t="shared" si="398"/>
        <v>0.30213591358375735</v>
      </c>
      <c r="G48" s="50">
        <f t="shared" si="398"/>
        <v>0.30199203187251</v>
      </c>
      <c r="H48" s="50">
        <f t="shared" si="398"/>
        <v>0.30194288171843031</v>
      </c>
      <c r="I48" s="50">
        <f t="shared" si="398"/>
        <v>0.30194251332925309</v>
      </c>
      <c r="J48" s="50">
        <f t="shared" si="398"/>
        <v>0.30352759081115988</v>
      </c>
      <c r="K48" s="50">
        <f>SUM(K47/K46)</f>
        <v>0.29951541197214337</v>
      </c>
      <c r="L48" s="50">
        <f t="shared" si="398"/>
        <v>0.29951513918005668</v>
      </c>
      <c r="M48" s="50">
        <f t="shared" si="398"/>
        <v>0.30068807284711263</v>
      </c>
      <c r="N48" s="50">
        <f>SUM(N47/N46)</f>
        <v>0.30046749624944746</v>
      </c>
      <c r="O48" s="50">
        <f t="shared" si="398"/>
        <v>0.30046764180256919</v>
      </c>
      <c r="P48" s="50">
        <f t="shared" si="398"/>
        <v>0.3</v>
      </c>
      <c r="Q48" s="50">
        <f t="shared" si="398"/>
        <v>0.301067436012946</v>
      </c>
      <c r="R48" s="50">
        <f t="shared" si="398"/>
        <v>0.30106695808247036</v>
      </c>
      <c r="S48" s="50">
        <f t="shared" si="398"/>
        <v>0.30264755043942021</v>
      </c>
      <c r="T48" s="50">
        <f>SUM(T47/T46)</f>
        <v>0.29951541197214337</v>
      </c>
      <c r="U48" s="50">
        <f t="shared" si="398"/>
        <v>0.29951513918005668</v>
      </c>
      <c r="V48" s="50">
        <f t="shared" si="398"/>
        <v>0.30068807284711263</v>
      </c>
      <c r="W48" s="50">
        <f>SUM(W47/W46)</f>
        <v>0.30197838924082937</v>
      </c>
      <c r="X48" s="50">
        <f t="shared" si="398"/>
        <v>0.30197872128865466</v>
      </c>
      <c r="Y48" s="50">
        <f t="shared" si="398"/>
        <v>0.30088495575221241</v>
      </c>
      <c r="Z48" s="50">
        <f t="shared" si="398"/>
        <v>0.30057168605142359</v>
      </c>
      <c r="AA48" s="50">
        <f t="shared" si="398"/>
        <v>0.30057134852850043</v>
      </c>
      <c r="AB48" s="50">
        <f t="shared" si="398"/>
        <v>0.30214919859681599</v>
      </c>
      <c r="AC48" s="51">
        <f t="shared" si="398"/>
        <v>0.29951541197214337</v>
      </c>
      <c r="AD48" s="51">
        <f t="shared" si="398"/>
        <v>0.29951513918005673</v>
      </c>
      <c r="AE48" s="51">
        <f t="shared" si="398"/>
        <v>0.30068807284711263</v>
      </c>
      <c r="AF48" s="51">
        <f t="shared" si="398"/>
        <v>0.30156891703202904</v>
      </c>
      <c r="AG48" s="51">
        <f t="shared" si="398"/>
        <v>0.30156908973339214</v>
      </c>
      <c r="AH48" s="51">
        <f t="shared" si="398"/>
        <v>0.3010339734121123</v>
      </c>
      <c r="AI48" s="51">
        <f t="shared" si="398"/>
        <v>0.30121367622877804</v>
      </c>
      <c r="AJ48" s="51">
        <f t="shared" si="398"/>
        <v>0.30121328223086602</v>
      </c>
      <c r="AK48" s="51">
        <f t="shared" si="398"/>
        <v>0.30279701043857049</v>
      </c>
      <c r="AL48" s="72">
        <f t="shared" si="334"/>
        <v>2.053505059885663E-3</v>
      </c>
      <c r="AM48" s="72">
        <f t="shared" si="334"/>
        <v>2.0539505533354041E-3</v>
      </c>
      <c r="AN48" s="72">
        <f t="shared" si="334"/>
        <v>3.4590056499966826E-4</v>
      </c>
      <c r="AO48" s="121">
        <f>SUM(AO47/AO46)</f>
        <v>0.29951541197214337</v>
      </c>
      <c r="AP48" s="121">
        <f t="shared" si="398"/>
        <v>0.29951513918005668</v>
      </c>
      <c r="AQ48" s="121">
        <f t="shared" si="398"/>
        <v>0.30068807284711263</v>
      </c>
      <c r="AR48" s="121">
        <f>SUM(AR47/AR46)</f>
        <v>0.31138900400046576</v>
      </c>
      <c r="AS48" s="121">
        <f t="shared" si="398"/>
        <v>0.31139293319534217</v>
      </c>
      <c r="AT48" s="121">
        <f t="shared" si="398"/>
        <v>0.29702970297029702</v>
      </c>
      <c r="AU48" s="121">
        <f t="shared" si="398"/>
        <v>0.30425297667590928</v>
      </c>
      <c r="AV48" s="121">
        <f t="shared" si="398"/>
        <v>0.30425213110039512</v>
      </c>
      <c r="AW48" s="121">
        <f t="shared" si="398"/>
        <v>0.30584981001036082</v>
      </c>
      <c r="AX48" s="50">
        <f>SUM(AX47/AX46)</f>
        <v>0.29951541197214337</v>
      </c>
      <c r="AY48" s="50">
        <f t="shared" si="398"/>
        <v>0.29951513918005668</v>
      </c>
      <c r="AZ48" s="50">
        <f t="shared" si="398"/>
        <v>0.30068807284711263</v>
      </c>
      <c r="BA48" s="50" t="e">
        <f>SUM(BA47/BA46)</f>
        <v>#DIV/0!</v>
      </c>
      <c r="BB48" s="50" t="e">
        <f t="shared" si="398"/>
        <v>#DIV/0!</v>
      </c>
      <c r="BC48" s="50" t="e">
        <f t="shared" si="398"/>
        <v>#DIV/0!</v>
      </c>
      <c r="BD48" s="50">
        <f t="shared" si="398"/>
        <v>0.30255322620115838</v>
      </c>
      <c r="BE48" s="50">
        <f t="shared" si="398"/>
        <v>0.30255295024372991</v>
      </c>
      <c r="BF48" s="50">
        <f t="shared" si="398"/>
        <v>0.30414113860984615</v>
      </c>
      <c r="BG48" s="50">
        <f>SUM(BG47/BG46)</f>
        <v>0.29951541197214337</v>
      </c>
      <c r="BH48" s="50">
        <f t="shared" si="398"/>
        <v>0.29951513918005668</v>
      </c>
      <c r="BI48" s="50">
        <f t="shared" si="398"/>
        <v>0.30068807284711263</v>
      </c>
      <c r="BJ48" s="50" t="e">
        <f>SUM(BJ47/BJ46)</f>
        <v>#DIV/0!</v>
      </c>
      <c r="BK48" s="50" t="e">
        <f t="shared" si="398"/>
        <v>#DIV/0!</v>
      </c>
      <c r="BL48" s="50" t="e">
        <f t="shared" si="398"/>
        <v>#DIV/0!</v>
      </c>
      <c r="BM48" s="50">
        <f t="shared" si="398"/>
        <v>0.30308958600618785</v>
      </c>
      <c r="BN48" s="50">
        <f t="shared" si="398"/>
        <v>0.30308935243812501</v>
      </c>
      <c r="BO48" s="50">
        <f t="shared" ref="BO48:DW48" si="399">SUM(BO47/BO46)</f>
        <v>0.30468031343159385</v>
      </c>
      <c r="BP48" s="51">
        <f t="shared" si="399"/>
        <v>0.29951541197214337</v>
      </c>
      <c r="BQ48" s="51">
        <f t="shared" si="399"/>
        <v>0.29951513918005673</v>
      </c>
      <c r="BR48" s="51">
        <f t="shared" si="399"/>
        <v>0.30068807284711263</v>
      </c>
      <c r="BS48" s="51">
        <f t="shared" si="399"/>
        <v>0.31138900400046576</v>
      </c>
      <c r="BT48" s="51">
        <f t="shared" si="399"/>
        <v>0.31139293319534217</v>
      </c>
      <c r="BU48" s="51">
        <f t="shared" si="399"/>
        <v>0.29702970297029702</v>
      </c>
      <c r="BV48" s="51">
        <f t="shared" si="399"/>
        <v>0.3032728558284572</v>
      </c>
      <c r="BW48" s="51">
        <f t="shared" si="399"/>
        <v>0.30327230747539957</v>
      </c>
      <c r="BX48" s="51">
        <f t="shared" si="399"/>
        <v>0.30526762553913694</v>
      </c>
      <c r="BY48" s="72">
        <f t="shared" si="336"/>
        <v>1.1873592028322388E-2</v>
      </c>
      <c r="BZ48" s="72">
        <f t="shared" si="336"/>
        <v>1.1877794015285437E-2</v>
      </c>
      <c r="CA48" s="72">
        <f t="shared" si="336"/>
        <v>-3.6583698768156148E-3</v>
      </c>
      <c r="CB48" s="51">
        <f t="shared" si="399"/>
        <v>0.29951541197214337</v>
      </c>
      <c r="CC48" s="51">
        <f t="shared" si="399"/>
        <v>0.29951513918005673</v>
      </c>
      <c r="CD48" s="51">
        <f t="shared" si="399"/>
        <v>0.30068807284711263</v>
      </c>
      <c r="CE48" s="51">
        <f t="shared" si="399"/>
        <v>0.30412569642216802</v>
      </c>
      <c r="CF48" s="51">
        <f t="shared" si="399"/>
        <v>0.3041269402347046</v>
      </c>
      <c r="CG48" s="51">
        <f t="shared" si="399"/>
        <v>0.30011376564277598</v>
      </c>
      <c r="CH48" s="51">
        <f t="shared" si="399"/>
        <v>0.30230586859640546</v>
      </c>
      <c r="CI48" s="51">
        <f t="shared" si="399"/>
        <v>0.30230537936947532</v>
      </c>
      <c r="CJ48" s="51">
        <f t="shared" si="399"/>
        <v>0.30416845512269286</v>
      </c>
      <c r="CK48" s="72">
        <f t="shared" si="338"/>
        <v>4.6102844500246487E-3</v>
      </c>
      <c r="CL48" s="72">
        <f t="shared" si="338"/>
        <v>4.6118010546478683E-3</v>
      </c>
      <c r="CM48" s="72">
        <f t="shared" si="338"/>
        <v>-5.7430720433665483E-4</v>
      </c>
      <c r="CN48" s="50">
        <f>SUM(CN47/CN46)</f>
        <v>0.29951541197214337</v>
      </c>
      <c r="CO48" s="50">
        <f t="shared" si="399"/>
        <v>0.29951513918005668</v>
      </c>
      <c r="CP48" s="50">
        <f t="shared" si="399"/>
        <v>0.30068807284711263</v>
      </c>
      <c r="CQ48" s="50" t="e">
        <f>SUM(CQ47/CQ46)</f>
        <v>#DIV/0!</v>
      </c>
      <c r="CR48" s="50" t="e">
        <f t="shared" si="399"/>
        <v>#DIV/0!</v>
      </c>
      <c r="CS48" s="50" t="e">
        <f t="shared" si="399"/>
        <v>#DIV/0!</v>
      </c>
      <c r="CT48" s="50">
        <f t="shared" si="399"/>
        <v>0.30211004216905762</v>
      </c>
      <c r="CU48" s="50">
        <f t="shared" si="399"/>
        <v>0.30210983506893657</v>
      </c>
      <c r="CV48" s="50">
        <f t="shared" si="399"/>
        <v>0.30369562858230736</v>
      </c>
      <c r="CW48" s="50">
        <f>SUM(CW47/CW46)</f>
        <v>0.29951541197214337</v>
      </c>
      <c r="CX48" s="50">
        <f t="shared" si="399"/>
        <v>0.29951513918005668</v>
      </c>
      <c r="CY48" s="50">
        <f t="shared" si="399"/>
        <v>0.30068807284711263</v>
      </c>
      <c r="CZ48" s="50" t="e">
        <f>SUM(CZ47/CZ46)</f>
        <v>#DIV/0!</v>
      </c>
      <c r="DA48" s="50" t="e">
        <f t="shared" si="399"/>
        <v>#DIV/0!</v>
      </c>
      <c r="DB48" s="50" t="e">
        <f t="shared" si="399"/>
        <v>#DIV/0!</v>
      </c>
      <c r="DC48" s="50">
        <f t="shared" si="399"/>
        <v>0.30349792436636253</v>
      </c>
      <c r="DD48" s="50">
        <f t="shared" si="399"/>
        <v>0.30349772451694496</v>
      </c>
      <c r="DE48" s="50">
        <f t="shared" si="399"/>
        <v>0.30509079490409696</v>
      </c>
      <c r="DF48" s="50">
        <f>SUM(DF47/DF46)</f>
        <v>0.29951541197214337</v>
      </c>
      <c r="DG48" s="50">
        <f t="shared" si="399"/>
        <v>0.29951513918005668</v>
      </c>
      <c r="DH48" s="50">
        <f t="shared" si="399"/>
        <v>0.30068807284711263</v>
      </c>
      <c r="DI48" s="50" t="e">
        <f>SUM(DI47/DI46)</f>
        <v>#DIV/0!</v>
      </c>
      <c r="DJ48" s="50" t="e">
        <f t="shared" si="399"/>
        <v>#DIV/0!</v>
      </c>
      <c r="DK48" s="50" t="e">
        <f t="shared" si="399"/>
        <v>#DIV/0!</v>
      </c>
      <c r="DL48" s="50">
        <f t="shared" si="399"/>
        <v>0.30174336395093521</v>
      </c>
      <c r="DM48" s="50">
        <f t="shared" si="399"/>
        <v>0.30174314114796519</v>
      </c>
      <c r="DN48" s="50">
        <f t="shared" si="399"/>
        <v>0.30332702589985233</v>
      </c>
      <c r="DO48" s="51">
        <f t="shared" si="399"/>
        <v>0.29951541197214337</v>
      </c>
      <c r="DP48" s="51">
        <f t="shared" si="399"/>
        <v>0.29951513918005673</v>
      </c>
      <c r="DQ48" s="51">
        <f t="shared" si="399"/>
        <v>0.30068807284711263</v>
      </c>
      <c r="DR48" s="51" t="e">
        <f t="shared" si="399"/>
        <v>#DIV/0!</v>
      </c>
      <c r="DS48" s="51" t="e">
        <f t="shared" si="399"/>
        <v>#DIV/0!</v>
      </c>
      <c r="DT48" s="51" t="e">
        <f t="shared" si="399"/>
        <v>#DIV/0!</v>
      </c>
      <c r="DU48" s="51">
        <f t="shared" si="399"/>
        <v>0.30248961659851059</v>
      </c>
      <c r="DV48" s="51">
        <f t="shared" si="399"/>
        <v>0.30248941138629193</v>
      </c>
      <c r="DW48" s="51">
        <f t="shared" si="399"/>
        <v>0.30404542509954274</v>
      </c>
      <c r="DX48" s="72" t="e">
        <f t="shared" si="340"/>
        <v>#DIV/0!</v>
      </c>
      <c r="DY48" s="72" t="e">
        <f t="shared" si="340"/>
        <v>#DIV/0!</v>
      </c>
      <c r="DZ48" s="72" t="e">
        <f t="shared" si="340"/>
        <v>#DIV/0!</v>
      </c>
      <c r="EA48" s="51">
        <f t="shared" ref="EA48:GH48" si="400">SUM(EA47/EA46)</f>
        <v>0.29951541197214337</v>
      </c>
      <c r="EB48" s="51">
        <f t="shared" si="400"/>
        <v>0.29951513918005673</v>
      </c>
      <c r="EC48" s="51">
        <f t="shared" si="400"/>
        <v>0.30068807284711258</v>
      </c>
      <c r="ED48" s="51">
        <f t="shared" si="400"/>
        <v>0.30412569642216802</v>
      </c>
      <c r="EE48" s="51">
        <f t="shared" si="400"/>
        <v>0.3041269402347046</v>
      </c>
      <c r="EF48" s="51">
        <f t="shared" si="400"/>
        <v>0.30011376564277598</v>
      </c>
      <c r="EG48" s="51">
        <f t="shared" si="400"/>
        <v>0.3023703736060756</v>
      </c>
      <c r="EH48" s="51">
        <f t="shared" si="400"/>
        <v>0.30236998956405842</v>
      </c>
      <c r="EI48" s="51">
        <f t="shared" si="400"/>
        <v>0.30414217054227122</v>
      </c>
      <c r="EJ48" s="72">
        <f t="shared" si="342"/>
        <v>4.6102844500246487E-3</v>
      </c>
      <c r="EK48" s="72">
        <f t="shared" si="342"/>
        <v>4.6118010546478683E-3</v>
      </c>
      <c r="EL48" s="72">
        <f t="shared" si="342"/>
        <v>-5.7430720433659932E-4</v>
      </c>
      <c r="EM48" s="50">
        <f>SUM(EM47/EM46)</f>
        <v>0.29951541197214337</v>
      </c>
      <c r="EN48" s="50">
        <f t="shared" si="400"/>
        <v>0.29951513918005668</v>
      </c>
      <c r="EO48" s="50">
        <f t="shared" si="400"/>
        <v>0.30068807284711263</v>
      </c>
      <c r="EP48" s="50" t="e">
        <f>SUM(EP47/EP46)</f>
        <v>#DIV/0!</v>
      </c>
      <c r="EQ48" s="50" t="e">
        <f t="shared" si="400"/>
        <v>#DIV/0!</v>
      </c>
      <c r="ER48" s="50" t="e">
        <f t="shared" si="400"/>
        <v>#DIV/0!</v>
      </c>
      <c r="ES48" s="50">
        <f t="shared" si="400"/>
        <v>0.29764134471921522</v>
      </c>
      <c r="ET48" s="50">
        <f t="shared" si="400"/>
        <v>0.29764112497028133</v>
      </c>
      <c r="EU48" s="50">
        <f t="shared" si="400"/>
        <v>0.29920347773809736</v>
      </c>
      <c r="EV48" s="50">
        <f>SUM(EV47/EV46)</f>
        <v>0.29951541197214337</v>
      </c>
      <c r="EW48" s="50">
        <f t="shared" si="400"/>
        <v>0.29951513918005668</v>
      </c>
      <c r="EX48" s="50">
        <f t="shared" si="400"/>
        <v>0.30068807284711263</v>
      </c>
      <c r="EY48" s="50" t="e">
        <f>SUM(EY47/EY46)</f>
        <v>#DIV/0!</v>
      </c>
      <c r="EZ48" s="50" t="e">
        <f t="shared" si="400"/>
        <v>#DIV/0!</v>
      </c>
      <c r="FA48" s="50" t="e">
        <f t="shared" si="400"/>
        <v>#DIV/0!</v>
      </c>
      <c r="FB48" s="50">
        <f t="shared" si="400"/>
        <v>0.30021099490971409</v>
      </c>
      <c r="FC48" s="50">
        <f t="shared" si="400"/>
        <v>0.30021076941451696</v>
      </c>
      <c r="FD48" s="50">
        <f t="shared" si="400"/>
        <v>0.30178661441318844</v>
      </c>
      <c r="FE48" s="50">
        <f>SUM(FE47/FE46)</f>
        <v>0.29951541197214337</v>
      </c>
      <c r="FF48" s="50">
        <f t="shared" si="400"/>
        <v>0.29951513918005668</v>
      </c>
      <c r="FG48" s="50">
        <f t="shared" si="400"/>
        <v>0.30068807284711263</v>
      </c>
      <c r="FH48" s="50" t="e">
        <f t="shared" si="400"/>
        <v>#DIV/0!</v>
      </c>
      <c r="FI48" s="50" t="e">
        <f t="shared" si="400"/>
        <v>#DIV/0!</v>
      </c>
      <c r="FJ48" s="50" t="e">
        <f t="shared" si="400"/>
        <v>#DIV/0!</v>
      </c>
      <c r="FK48" s="50">
        <f t="shared" si="400"/>
        <v>0.30133569183251008</v>
      </c>
      <c r="FL48" s="50">
        <f t="shared" si="400"/>
        <v>0.30133569183251008</v>
      </c>
      <c r="FM48" s="50" t="e">
        <f t="shared" si="400"/>
        <v>#DIV/0!</v>
      </c>
      <c r="FN48" s="51">
        <f t="shared" si="400"/>
        <v>0.29951541197214337</v>
      </c>
      <c r="FO48" s="51">
        <f t="shared" si="400"/>
        <v>0.29951513918005673</v>
      </c>
      <c r="FP48" s="51">
        <f t="shared" si="400"/>
        <v>0.30068807284711263</v>
      </c>
      <c r="FQ48" s="51" t="e">
        <f t="shared" si="400"/>
        <v>#DIV/0!</v>
      </c>
      <c r="FR48" s="51" t="e">
        <f t="shared" si="400"/>
        <v>#DIV/0!</v>
      </c>
      <c r="FS48" s="51" t="e">
        <f t="shared" si="400"/>
        <v>#DIV/0!</v>
      </c>
      <c r="FT48" s="51">
        <f t="shared" si="400"/>
        <v>0.29970789229257433</v>
      </c>
      <c r="FU48" s="51">
        <f t="shared" si="400"/>
        <v>0.29970781729217932</v>
      </c>
      <c r="FV48" s="51">
        <f t="shared" si="400"/>
        <v>0.30049424358639953</v>
      </c>
      <c r="FW48" s="72" t="e">
        <f t="shared" si="344"/>
        <v>#DIV/0!</v>
      </c>
      <c r="FX48" s="72" t="e">
        <f t="shared" si="344"/>
        <v>#DIV/0!</v>
      </c>
      <c r="FY48" s="72" t="e">
        <f t="shared" si="344"/>
        <v>#DIV/0!</v>
      </c>
      <c r="FZ48" s="51">
        <f t="shared" si="400"/>
        <v>0.29951541197214337</v>
      </c>
      <c r="GA48" s="51">
        <f t="shared" si="400"/>
        <v>0.29951513918005673</v>
      </c>
      <c r="GB48" s="51">
        <f t="shared" si="400"/>
        <v>0.30068807284711263</v>
      </c>
      <c r="GC48" s="51">
        <f t="shared" si="400"/>
        <v>0.30412569642216802</v>
      </c>
      <c r="GD48" s="51">
        <f t="shared" si="400"/>
        <v>0.3041269402347046</v>
      </c>
      <c r="GE48" s="51">
        <f t="shared" si="400"/>
        <v>0.30011376564277598</v>
      </c>
      <c r="GF48" s="51">
        <f t="shared" si="400"/>
        <v>0.30168349232918795</v>
      </c>
      <c r="GG48" s="51">
        <f t="shared" si="400"/>
        <v>0.30168312616843213</v>
      </c>
      <c r="GH48" s="51">
        <f t="shared" si="400"/>
        <v>0.30365807523474819</v>
      </c>
      <c r="GI48" s="72">
        <f t="shared" si="346"/>
        <v>4.6102844500246487E-3</v>
      </c>
      <c r="GJ48" s="69">
        <f t="shared" si="346"/>
        <v>4.6118010546478683E-3</v>
      </c>
      <c r="GK48" s="69">
        <f t="shared" si="346"/>
        <v>-5.7430720433665483E-4</v>
      </c>
      <c r="GL48" s="81"/>
    </row>
    <row r="49" spans="1:194" ht="18.75" x14ac:dyDescent="0.3">
      <c r="A49" s="117" t="s">
        <v>53</v>
      </c>
      <c r="B49" s="118">
        <f t="shared" ref="B49:B73" si="401">SUM(C49:D49)</f>
        <v>1896.6979858365187</v>
      </c>
      <c r="C49" s="118">
        <f>SUM('[19]ПОЛНАЯ СЕБЕСТОИМОСТЬ ВОДА 2019'!C193/3)</f>
        <v>1896.3986475534866</v>
      </c>
      <c r="D49" s="118">
        <f>SUM('[19]ПОЛНАЯ СЕБЕСТОИМОСТЬ ВОДА 2019'!D193/3)</f>
        <v>0.29933828303212595</v>
      </c>
      <c r="E49" s="46">
        <f t="shared" ref="E49:E70" si="402">SUM(F49:G49)</f>
        <v>2131.41</v>
      </c>
      <c r="F49" s="46">
        <f>SUM('[19]ПОЛНАЯ СЕБЕСТОИМОСТЬ ВОДА 2019'!F193)</f>
        <v>2131.41</v>
      </c>
      <c r="G49" s="46">
        <f>SUM('[19]ПОЛНАЯ СЕБЕСТОИМОСТЬ ВОДА 2019'!G193)</f>
        <v>0</v>
      </c>
      <c r="H49" s="122">
        <f>SUM(H50:H53)</f>
        <v>1978.74</v>
      </c>
      <c r="I49" s="122">
        <f t="shared" ref="I49:J49" si="403">SUM(I50:I53)</f>
        <v>1978.5221737602778</v>
      </c>
      <c r="J49" s="122">
        <f t="shared" si="403"/>
        <v>0.21782623972210657</v>
      </c>
      <c r="K49" s="118">
        <f t="shared" ref="K49:K70" si="404">SUM(L49:M49)</f>
        <v>1896.6979858365187</v>
      </c>
      <c r="L49" s="118">
        <f t="shared" ref="L49:L68" si="405">SUM(C49)</f>
        <v>1896.3986475534866</v>
      </c>
      <c r="M49" s="118">
        <f t="shared" ref="M49:M68" si="406">SUM(D49)</f>
        <v>0.29933828303212595</v>
      </c>
      <c r="N49" s="46">
        <f t="shared" ref="N49:N70" si="407">SUM(O49:P49)</f>
        <v>2040.59</v>
      </c>
      <c r="O49" s="46">
        <f>SUM('[19]ПОЛНАЯ СЕБЕСТОИМОСТЬ ВОДА 2019'!I193)</f>
        <v>2040.59</v>
      </c>
      <c r="P49" s="46">
        <f>SUM('[19]ПОЛНАЯ СЕБЕСТОИМОСТЬ ВОДА 2019'!J193)</f>
        <v>0</v>
      </c>
      <c r="Q49" s="122">
        <f>SUM(Q50:Q53)</f>
        <v>1938.32</v>
      </c>
      <c r="R49" s="122">
        <f t="shared" ref="R49:S49" si="408">SUM(R50:R53)</f>
        <v>1938.0333015951014</v>
      </c>
      <c r="S49" s="122">
        <f t="shared" si="408"/>
        <v>0.28669840489847143</v>
      </c>
      <c r="T49" s="118">
        <f t="shared" ref="T49:T70" si="409">SUM(U49:V49)</f>
        <v>1896.6979858365187</v>
      </c>
      <c r="U49" s="118">
        <f t="shared" ref="U49:U68" si="410">SUM(L49)</f>
        <v>1896.3986475534866</v>
      </c>
      <c r="V49" s="118">
        <f t="shared" ref="V49:V68" si="411">SUM(M49)</f>
        <v>0.29933828303212595</v>
      </c>
      <c r="W49" s="46">
        <f t="shared" ref="W49:W70" si="412">SUM(X49:Y49)</f>
        <v>2006.3499999999997</v>
      </c>
      <c r="X49" s="46">
        <f>SUM('[19]ПОЛНАЯ СЕБЕСТОИМОСТЬ ВОДА 2019'!L193)</f>
        <v>2006.3499999999997</v>
      </c>
      <c r="Y49" s="46">
        <f>SUM('[19]ПОЛНАЯ СЕБЕСТОИМОСТЬ ВОДА 2019'!M193)</f>
        <v>0</v>
      </c>
      <c r="Z49" s="122">
        <f>SUM(Z50:Z53)</f>
        <v>2110.91</v>
      </c>
      <c r="AA49" s="122">
        <f t="shared" ref="AA49:AB49" si="413">SUM(AA50:AA53)</f>
        <v>2110.681753985386</v>
      </c>
      <c r="AB49" s="122">
        <f t="shared" si="413"/>
        <v>0.22824601461382826</v>
      </c>
      <c r="AC49" s="20">
        <f t="shared" ref="AC49:AK68" si="414">SUM(B49+K49+T49)</f>
        <v>5690.0939575095563</v>
      </c>
      <c r="AD49" s="20">
        <f t="shared" si="414"/>
        <v>5689.1959426604599</v>
      </c>
      <c r="AE49" s="20">
        <f t="shared" si="414"/>
        <v>0.89801484909637785</v>
      </c>
      <c r="AF49" s="70">
        <f t="shared" si="414"/>
        <v>6178.3499999999995</v>
      </c>
      <c r="AG49" s="70">
        <f t="shared" si="414"/>
        <v>6178.3499999999995</v>
      </c>
      <c r="AH49" s="70">
        <f t="shared" si="414"/>
        <v>0</v>
      </c>
      <c r="AI49" s="70">
        <f t="shared" si="414"/>
        <v>6027.9699999999993</v>
      </c>
      <c r="AJ49" s="70">
        <f t="shared" si="414"/>
        <v>6027.2372293407652</v>
      </c>
      <c r="AK49" s="70">
        <f t="shared" si="414"/>
        <v>0.73277065923440632</v>
      </c>
      <c r="AL49" s="69">
        <f t="shared" si="334"/>
        <v>488.25604249044318</v>
      </c>
      <c r="AM49" s="69">
        <f t="shared" si="334"/>
        <v>489.15405733953958</v>
      </c>
      <c r="AN49" s="69">
        <f t="shared" si="334"/>
        <v>-0.89801484909637785</v>
      </c>
      <c r="AO49" s="118">
        <f t="shared" ref="AO49:AO70" si="415">SUM(AP49:AQ49)</f>
        <v>1896.6979858365187</v>
      </c>
      <c r="AP49" s="118">
        <f>SUM('[19]ПОЛНАЯ СЕБЕСТОИМОСТЬ ВОДА 2019'!R193/3)</f>
        <v>1896.3986475534866</v>
      </c>
      <c r="AQ49" s="118">
        <f>SUM('[19]ПОЛНАЯ СЕБЕСТОИМОСТЬ ВОДА 2019'!S193/3)</f>
        <v>0.29933828303212595</v>
      </c>
      <c r="AR49" s="118">
        <f t="shared" ref="AR49:AR70" si="416">SUM(AS49:AT49)</f>
        <v>1701.43</v>
      </c>
      <c r="AS49" s="118">
        <f>SUM('[19]ПОЛНАЯ СЕБЕСТОИМОСТЬ ВОДА 2019'!U193)</f>
        <v>1701.43</v>
      </c>
      <c r="AT49" s="118">
        <f>SUM('[19]ПОЛНАЯ СЕБЕСТОИМОСТЬ ВОДА 2019'!V193)</f>
        <v>0</v>
      </c>
      <c r="AU49" s="123">
        <f>SUM(AU50:AU53)</f>
        <v>1860.16</v>
      </c>
      <c r="AV49" s="123">
        <f t="shared" ref="AV49:AW49" si="417">SUM(AV50:AV53)</f>
        <v>1859.6523761451072</v>
      </c>
      <c r="AW49" s="123">
        <f t="shared" si="417"/>
        <v>0.50762385489277673</v>
      </c>
      <c r="AX49" s="118">
        <f t="shared" ref="AX49:AX70" si="418">SUM(AY49:AZ49)</f>
        <v>1896.6979858365187</v>
      </c>
      <c r="AY49" s="118">
        <f t="shared" ref="AY49:AY68" si="419">SUM(AP49)</f>
        <v>1896.3986475534866</v>
      </c>
      <c r="AZ49" s="118">
        <f t="shared" ref="AZ49:AZ68" si="420">SUM(AQ49)</f>
        <v>0.29933828303212595</v>
      </c>
      <c r="BA49" s="46">
        <f t="shared" ref="BA49:BA70" si="421">SUM(BB49:BC49)</f>
        <v>0</v>
      </c>
      <c r="BB49" s="46">
        <f>SUM('[19]ПОЛНАЯ СЕБЕСТОИМОСТЬ ВОДА 2019'!X193)</f>
        <v>0</v>
      </c>
      <c r="BC49" s="46">
        <f>SUM('[19]ПОЛНАЯ СЕБЕСТОИМОСТЬ ВОДА 2019'!Y193)</f>
        <v>0</v>
      </c>
      <c r="BD49" s="122">
        <f>SUM(BD50:BD53)</f>
        <v>1364.3799999999999</v>
      </c>
      <c r="BE49" s="122">
        <f t="shared" ref="BE49:BF49" si="422">SUM(BE50:BE53)</f>
        <v>1364.2499475509894</v>
      </c>
      <c r="BF49" s="122">
        <f t="shared" si="422"/>
        <v>0.13005244901069188</v>
      </c>
      <c r="BG49" s="118">
        <f t="shared" ref="BG49:BG70" si="423">SUM(BH49:BI49)</f>
        <v>1896.6979858365187</v>
      </c>
      <c r="BH49" s="118">
        <f t="shared" ref="BH49:BH68" si="424">SUM(AY49)</f>
        <v>1896.3986475534866</v>
      </c>
      <c r="BI49" s="118">
        <f t="shared" ref="BI49:BI68" si="425">SUM(AZ49)</f>
        <v>0.29933828303212595</v>
      </c>
      <c r="BJ49" s="46">
        <f t="shared" ref="BJ49:BJ70" si="426">SUM(BK49:BL49)</f>
        <v>0</v>
      </c>
      <c r="BK49" s="46">
        <f>SUM('[19]ПОЛНАЯ СЕБЕСТОИМОСТЬ ВОДА 2019'!AA193)</f>
        <v>0</v>
      </c>
      <c r="BL49" s="46">
        <f>SUM('[19]ПОЛНАЯ СЕБЕСТОИМОСТЬ ВОДА 2019'!AB193)</f>
        <v>0</v>
      </c>
      <c r="BM49" s="122">
        <f>SUM(BM50:BM53)</f>
        <v>1429.1999999999998</v>
      </c>
      <c r="BN49" s="122">
        <f t="shared" ref="BN49:BO49" si="427">SUM(BN50:BN53)</f>
        <v>1429.0863317818473</v>
      </c>
      <c r="BO49" s="122">
        <f t="shared" si="427"/>
        <v>0.11366821815255924</v>
      </c>
      <c r="BP49" s="20">
        <f t="shared" ref="BP49:BX65" si="428">SUM(AO49+AX49+BG49)</f>
        <v>5690.0939575095563</v>
      </c>
      <c r="BQ49" s="20">
        <f t="shared" si="428"/>
        <v>5689.1959426604599</v>
      </c>
      <c r="BR49" s="20">
        <f t="shared" si="428"/>
        <v>0.89801484909637785</v>
      </c>
      <c r="BS49" s="124">
        <f t="shared" si="428"/>
        <v>1701.43</v>
      </c>
      <c r="BT49" s="124">
        <f t="shared" si="428"/>
        <v>1701.43</v>
      </c>
      <c r="BU49" s="124">
        <f t="shared" si="428"/>
        <v>0</v>
      </c>
      <c r="BV49" s="124">
        <f t="shared" si="428"/>
        <v>4653.74</v>
      </c>
      <c r="BW49" s="124">
        <f t="shared" si="428"/>
        <v>4652.9886554779441</v>
      </c>
      <c r="BX49" s="124">
        <f t="shared" si="428"/>
        <v>0.75134452205602786</v>
      </c>
      <c r="BY49" s="30">
        <f t="shared" si="336"/>
        <v>-3988.663957509556</v>
      </c>
      <c r="BZ49" s="30">
        <f t="shared" si="336"/>
        <v>-3987.7659426604596</v>
      </c>
      <c r="CA49" s="30">
        <f t="shared" si="336"/>
        <v>-0.89801484909637785</v>
      </c>
      <c r="CB49" s="20">
        <f t="shared" ref="CB49:CJ65" si="429">SUM(AC49+BP49)</f>
        <v>11380.187915019113</v>
      </c>
      <c r="CC49" s="20">
        <f t="shared" si="429"/>
        <v>11378.39188532092</v>
      </c>
      <c r="CD49" s="20">
        <f t="shared" si="429"/>
        <v>1.7960296981927557</v>
      </c>
      <c r="CE49" s="124">
        <f t="shared" si="429"/>
        <v>7879.78</v>
      </c>
      <c r="CF49" s="124">
        <f t="shared" si="429"/>
        <v>7879.78</v>
      </c>
      <c r="CG49" s="124">
        <f t="shared" si="429"/>
        <v>0</v>
      </c>
      <c r="CH49" s="124">
        <f t="shared" si="429"/>
        <v>10681.71</v>
      </c>
      <c r="CI49" s="124">
        <f t="shared" si="429"/>
        <v>10680.225884818708</v>
      </c>
      <c r="CJ49" s="124">
        <f t="shared" si="429"/>
        <v>1.4841151812904343</v>
      </c>
      <c r="CK49" s="30">
        <f t="shared" si="338"/>
        <v>-3500.4079150191128</v>
      </c>
      <c r="CL49" s="30">
        <f t="shared" si="338"/>
        <v>-3498.61188532092</v>
      </c>
      <c r="CM49" s="30">
        <f t="shared" si="338"/>
        <v>-1.7960296981927557</v>
      </c>
      <c r="CN49" s="118">
        <f t="shared" ref="CN49:CN70" si="430">SUM(CO49:CP49)</f>
        <v>1896.6979858365187</v>
      </c>
      <c r="CO49" s="118">
        <f>SUM('[19]ПОЛНАЯ СЕБЕСТОИМОСТЬ ВОДА 2019'!AP193/3)</f>
        <v>1896.3986475534866</v>
      </c>
      <c r="CP49" s="118">
        <f>SUM('[19]ПОЛНАЯ СЕБЕСТОИМОСТЬ ВОДА 2019'!AQ193/3)</f>
        <v>0.29933828303212595</v>
      </c>
      <c r="CQ49" s="46">
        <f t="shared" ref="CQ49:CQ70" si="431">SUM(CR49:CS49)</f>
        <v>0</v>
      </c>
      <c r="CR49" s="46">
        <f>SUM('[19]ПОЛНАЯ СЕБЕСТОИМОСТЬ ВОДА 2019'!AS193)</f>
        <v>0</v>
      </c>
      <c r="CS49" s="46">
        <f>SUM('[19]ПОЛНАЯ СЕБЕСТОИМОСТЬ ВОДА 2019'!AT193)</f>
        <v>0</v>
      </c>
      <c r="CT49" s="122">
        <f>SUM(CT50:CT53)</f>
        <v>1677.17</v>
      </c>
      <c r="CU49" s="122">
        <f t="shared" ref="CU49:CV49" si="432">SUM(CU50:CU53)</f>
        <v>1677.0431303966311</v>
      </c>
      <c r="CV49" s="122">
        <f t="shared" si="432"/>
        <v>0.12686960336883613</v>
      </c>
      <c r="CW49" s="118">
        <f t="shared" ref="CW49:CW70" si="433">SUM(CX49:CY49)</f>
        <v>1896.6979858365187</v>
      </c>
      <c r="CX49" s="118">
        <f t="shared" ref="CX49:CX68" si="434">SUM(CO49)</f>
        <v>1896.3986475534866</v>
      </c>
      <c r="CY49" s="118">
        <f t="shared" ref="CY49:CY68" si="435">SUM(CP49)</f>
        <v>0.29933828303212595</v>
      </c>
      <c r="CZ49" s="46">
        <f t="shared" ref="CZ49:CZ68" si="436">SUM(DA49:DB49)</f>
        <v>0</v>
      </c>
      <c r="DA49" s="46">
        <f>SUM('[19]ПОЛНАЯ СЕБЕСТОИМОСТЬ ВОДА 2019'!AV193)</f>
        <v>0</v>
      </c>
      <c r="DB49" s="46">
        <f>SUM('[19]ПОЛНАЯ СЕБЕСТОИМОСТЬ ВОДА 2019'!AW193)</f>
        <v>0</v>
      </c>
      <c r="DC49" s="122">
        <f>SUM(DC50:DC53)</f>
        <v>1372.88</v>
      </c>
      <c r="DD49" s="122">
        <f t="shared" ref="DD49:DE49" si="437">SUM(DD50:DD53)</f>
        <v>1372.7823779935486</v>
      </c>
      <c r="DE49" s="122">
        <f t="shared" si="437"/>
        <v>9.7622006451410712E-2</v>
      </c>
      <c r="DF49" s="118">
        <f t="shared" ref="DF49:DF70" si="438">SUM(DG49:DH49)</f>
        <v>1896.6979858365187</v>
      </c>
      <c r="DG49" s="118">
        <f t="shared" ref="DG49:DG68" si="439">SUM(CX49)</f>
        <v>1896.3986475534866</v>
      </c>
      <c r="DH49" s="118">
        <f t="shared" ref="DH49:DH68" si="440">SUM(CY49)</f>
        <v>0.29933828303212595</v>
      </c>
      <c r="DI49" s="46">
        <f t="shared" ref="DI49:DI70" si="441">SUM(DJ49:DK49)</f>
        <v>0</v>
      </c>
      <c r="DJ49" s="46">
        <f>SUM('[19]ПОЛНАЯ СЕБЕСТОИМОСТЬ ВОДА 2019'!AY193)</f>
        <v>0</v>
      </c>
      <c r="DK49" s="46">
        <f>SUM('[19]ПОЛНАЯ СЕБЕСТОИМОСТЬ ВОДА 2019'!AZ193)</f>
        <v>0</v>
      </c>
      <c r="DL49" s="122">
        <f>SUM(DL50:DL53)</f>
        <v>1763.49</v>
      </c>
      <c r="DM49" s="122">
        <f t="shared" ref="DM49:DN49" si="442">SUM(DM50:DM53)</f>
        <v>1763.3623129423108</v>
      </c>
      <c r="DN49" s="122">
        <f t="shared" si="442"/>
        <v>0.12768705768920086</v>
      </c>
      <c r="DO49" s="20">
        <f t="shared" ref="DO49:DW65" si="443">SUM(CN49+CW49+DF49)</f>
        <v>5690.0939575095563</v>
      </c>
      <c r="DP49" s="20">
        <f t="shared" si="443"/>
        <v>5689.1959426604599</v>
      </c>
      <c r="DQ49" s="20">
        <f t="shared" si="443"/>
        <v>0.89801484909637785</v>
      </c>
      <c r="DR49" s="124">
        <f t="shared" si="443"/>
        <v>0</v>
      </c>
      <c r="DS49" s="124">
        <f t="shared" si="443"/>
        <v>0</v>
      </c>
      <c r="DT49" s="124">
        <f t="shared" si="443"/>
        <v>0</v>
      </c>
      <c r="DU49" s="124">
        <f t="shared" si="443"/>
        <v>4813.54</v>
      </c>
      <c r="DV49" s="124">
        <f t="shared" si="443"/>
        <v>4813.1878213324908</v>
      </c>
      <c r="DW49" s="124">
        <f t="shared" si="443"/>
        <v>0.35217866750944771</v>
      </c>
      <c r="DX49" s="30">
        <f t="shared" si="340"/>
        <v>-5690.0939575095563</v>
      </c>
      <c r="DY49" s="30">
        <f t="shared" si="340"/>
        <v>-5689.1959426604599</v>
      </c>
      <c r="DZ49" s="30">
        <f t="shared" si="340"/>
        <v>-0.89801484909637785</v>
      </c>
      <c r="EA49" s="20">
        <f t="shared" ref="EA49:EI65" si="444">SUM(CB49+DO49)</f>
        <v>17070.281872528671</v>
      </c>
      <c r="EB49" s="20">
        <f t="shared" si="444"/>
        <v>17067.587827981381</v>
      </c>
      <c r="EC49" s="20">
        <f t="shared" si="444"/>
        <v>2.6940445472891335</v>
      </c>
      <c r="ED49" s="124">
        <f t="shared" si="444"/>
        <v>7879.78</v>
      </c>
      <c r="EE49" s="124">
        <f t="shared" si="444"/>
        <v>7879.78</v>
      </c>
      <c r="EF49" s="124">
        <f t="shared" si="444"/>
        <v>0</v>
      </c>
      <c r="EG49" s="124">
        <f t="shared" si="444"/>
        <v>15495.25</v>
      </c>
      <c r="EH49" s="124">
        <f t="shared" si="444"/>
        <v>15493.413706151199</v>
      </c>
      <c r="EI49" s="124">
        <f t="shared" si="444"/>
        <v>1.8362938487998819</v>
      </c>
      <c r="EJ49" s="30">
        <f t="shared" si="342"/>
        <v>-9190.5018725286718</v>
      </c>
      <c r="EK49" s="30">
        <f t="shared" si="342"/>
        <v>-9187.8078279813817</v>
      </c>
      <c r="EL49" s="30">
        <f t="shared" si="342"/>
        <v>-2.6940445472891335</v>
      </c>
      <c r="EM49" s="118">
        <f t="shared" ref="EM49:EM68" si="445">SUM(EN49:EO49)</f>
        <v>1896.6979858365187</v>
      </c>
      <c r="EN49" s="118">
        <f>SUM('[19]ПОЛНАЯ СЕБЕСТОИМОСТЬ ВОДА 2019'!BN193/3)</f>
        <v>1896.3986475534866</v>
      </c>
      <c r="EO49" s="118">
        <f>SUM('[19]ПОЛНАЯ СЕБЕСТОИМОСТЬ ВОДА 2019'!BO193/3)</f>
        <v>0.29933828303212595</v>
      </c>
      <c r="EP49" s="46">
        <f t="shared" ref="EP49:EP68" si="446">SUM(EQ49:ER49)</f>
        <v>0</v>
      </c>
      <c r="EQ49" s="46">
        <f>SUM('[19]ПОЛНАЯ СЕБЕСТОИМОСТЬ ВОДА 2019'!BQ193)</f>
        <v>0</v>
      </c>
      <c r="ER49" s="46">
        <f>SUM('[19]ПОЛНАЯ СЕБЕСТОИМОСТЬ ВОДА 2019'!BR193)</f>
        <v>0</v>
      </c>
      <c r="ES49" s="122">
        <f>SUM(ES50:ES53)</f>
        <v>1859.5</v>
      </c>
      <c r="ET49" s="122">
        <f t="shared" ref="ET49:EU49" si="447">SUM(ET50:ET53)</f>
        <v>1859.3647021936645</v>
      </c>
      <c r="EU49" s="122">
        <f t="shared" si="447"/>
        <v>0.13529780633549654</v>
      </c>
      <c r="EV49" s="118">
        <f t="shared" ref="EV49:EV68" si="448">SUM(EW49:EX49)</f>
        <v>1896.6979858365187</v>
      </c>
      <c r="EW49" s="118">
        <f t="shared" ref="EW49:EW68" si="449">SUM(EN49)</f>
        <v>1896.3986475534866</v>
      </c>
      <c r="EX49" s="118">
        <f t="shared" ref="EX49:EX68" si="450">SUM(EO49)</f>
        <v>0.29933828303212595</v>
      </c>
      <c r="EY49" s="46">
        <f t="shared" ref="EY49:EY68" si="451">SUM(EZ49:FA49)</f>
        <v>0</v>
      </c>
      <c r="EZ49" s="46">
        <f>SUM('[19]ПОЛНАЯ СЕБЕСТОИМОСТЬ ВОДА 2019'!BT193)</f>
        <v>0</v>
      </c>
      <c r="FA49" s="46">
        <f>SUM('[19]ПОЛНАЯ СЕБЕСТОИМОСТЬ ВОДА 2019'!BU193)</f>
        <v>0</v>
      </c>
      <c r="FB49" s="122">
        <f>SUM(FB50:FB53)</f>
        <v>2085.65</v>
      </c>
      <c r="FC49" s="122">
        <f t="shared" ref="FC49:FD49" si="452">SUM(FC50:FC53)</f>
        <v>2085.4945167305405</v>
      </c>
      <c r="FD49" s="122">
        <f t="shared" si="452"/>
        <v>0.15548326945959687</v>
      </c>
      <c r="FE49" s="118">
        <f t="shared" ref="FE49:FE68" si="453">SUM(FF49:FG49)</f>
        <v>1896.6979858365187</v>
      </c>
      <c r="FF49" s="118">
        <f t="shared" ref="FF49:FF68" si="454">SUM(EW49)</f>
        <v>1896.3986475534866</v>
      </c>
      <c r="FG49" s="118">
        <f t="shared" ref="FG49:FG68" si="455">SUM(EX49)</f>
        <v>0.29933828303212595</v>
      </c>
      <c r="FH49" s="46">
        <f>SUM('[20]ПОЛНАЯ СЕБЕСТОИМОСТЬ ВОДА 2018'!Z195)</f>
        <v>0</v>
      </c>
      <c r="FI49" s="46">
        <f>SUM('[19]ПОЛНАЯ СЕБЕСТОИМОСТЬ ВОДА 2019'!BW193)</f>
        <v>0</v>
      </c>
      <c r="FJ49" s="46">
        <f>SUM('[19]ПОЛНАЯ СЕБЕСТОИМОСТЬ ВОДА 2019'!BX193)</f>
        <v>0</v>
      </c>
      <c r="FK49" s="122">
        <f>SUM(FK50:FK53)</f>
        <v>2218.5</v>
      </c>
      <c r="FL49" s="122">
        <f t="shared" ref="FL49:FM49" si="456">SUM(FL50:FL53)</f>
        <v>2218.5</v>
      </c>
      <c r="FM49" s="122">
        <f t="shared" si="456"/>
        <v>0</v>
      </c>
      <c r="FN49" s="20">
        <f t="shared" ref="FN49:FV68" si="457">SUM(EM49+EV49+FE49)</f>
        <v>5690.0939575095563</v>
      </c>
      <c r="FO49" s="20">
        <f t="shared" si="457"/>
        <v>5689.1959426604599</v>
      </c>
      <c r="FP49" s="20">
        <f t="shared" si="457"/>
        <v>0.89801484909637785</v>
      </c>
      <c r="FQ49" s="70">
        <f t="shared" si="457"/>
        <v>0</v>
      </c>
      <c r="FR49" s="70">
        <f t="shared" si="457"/>
        <v>0</v>
      </c>
      <c r="FS49" s="70">
        <f t="shared" si="457"/>
        <v>0</v>
      </c>
      <c r="FT49" s="70">
        <f t="shared" si="457"/>
        <v>6163.65</v>
      </c>
      <c r="FU49" s="70">
        <f t="shared" si="457"/>
        <v>6163.3592189242045</v>
      </c>
      <c r="FV49" s="70">
        <f t="shared" si="457"/>
        <v>0.29078107579509338</v>
      </c>
      <c r="FW49" s="69">
        <f t="shared" si="344"/>
        <v>-5690.0939575095563</v>
      </c>
      <c r="FX49" s="69">
        <f t="shared" si="344"/>
        <v>-5689.1959426604599</v>
      </c>
      <c r="FY49" s="69">
        <f t="shared" si="344"/>
        <v>-0.89801484909637785</v>
      </c>
      <c r="FZ49" s="20">
        <f t="shared" ref="FZ49:GH68" si="458">SUM(EA49+FN49)</f>
        <v>22760.375830038225</v>
      </c>
      <c r="GA49" s="20">
        <f t="shared" si="458"/>
        <v>22756.78377064184</v>
      </c>
      <c r="GB49" s="20">
        <f t="shared" si="458"/>
        <v>3.5920593963855114</v>
      </c>
      <c r="GC49" s="70">
        <f t="shared" si="458"/>
        <v>7879.78</v>
      </c>
      <c r="GD49" s="70">
        <f t="shared" si="458"/>
        <v>7879.78</v>
      </c>
      <c r="GE49" s="70">
        <f t="shared" si="458"/>
        <v>0</v>
      </c>
      <c r="GF49" s="70">
        <f t="shared" si="458"/>
        <v>21658.9</v>
      </c>
      <c r="GG49" s="70">
        <f t="shared" si="458"/>
        <v>21656.772925075406</v>
      </c>
      <c r="GH49" s="70">
        <f t="shared" si="458"/>
        <v>2.1270749245949752</v>
      </c>
      <c r="GI49" s="69">
        <f t="shared" si="346"/>
        <v>-14880.595830038226</v>
      </c>
      <c r="GJ49" s="69">
        <f t="shared" si="346"/>
        <v>-14877.003770641841</v>
      </c>
      <c r="GK49" s="69">
        <f t="shared" si="346"/>
        <v>-3.5920593963855114</v>
      </c>
      <c r="GL49" s="81"/>
    </row>
    <row r="50" spans="1:194" ht="18.75" x14ac:dyDescent="0.3">
      <c r="A50" s="120" t="s">
        <v>54</v>
      </c>
      <c r="B50" s="121">
        <f t="shared" si="401"/>
        <v>586.51367546497545</v>
      </c>
      <c r="C50" s="121">
        <f>SUM('[19]ПОЛНАЯ СЕБЕСТОИМОСТЬ ВОДА 2019'!C194/3)</f>
        <v>586.44766445167386</v>
      </c>
      <c r="D50" s="121">
        <f>SUM('[19]ПОЛНАЯ СЕБЕСТОИМОСТЬ ВОДА 2019'!D194/3)</f>
        <v>6.6011013301635765E-2</v>
      </c>
      <c r="E50" s="56">
        <f t="shared" si="402"/>
        <v>647.44000000000005</v>
      </c>
      <c r="F50" s="56">
        <f>SUM('[19]ПОЛНАЯ СЕБЕСТОИМОСТЬ ВОДА 2019'!F194)</f>
        <v>647.44000000000005</v>
      </c>
      <c r="G50" s="56">
        <f>SUM('[19]ПОЛНАЯ СЕБЕСТОИМОСТЬ ВОДА 2019'!G194)</f>
        <v>0</v>
      </c>
      <c r="H50" s="125">
        <v>601.05999999999995</v>
      </c>
      <c r="I50" s="57">
        <f t="shared" ref="I50:I68" si="459">SUM(H50-J50)</f>
        <v>601.00404111310888</v>
      </c>
      <c r="J50" s="57">
        <f>SUM(H50/H14*J14)*0.21235521235</f>
        <v>5.5958886891030409E-2</v>
      </c>
      <c r="K50" s="121">
        <f t="shared" si="404"/>
        <v>586.51367546497545</v>
      </c>
      <c r="L50" s="121">
        <f t="shared" si="405"/>
        <v>586.44766445167386</v>
      </c>
      <c r="M50" s="121">
        <f t="shared" si="406"/>
        <v>6.6011013301635765E-2</v>
      </c>
      <c r="N50" s="56">
        <f t="shared" si="407"/>
        <v>483.36</v>
      </c>
      <c r="O50" s="56">
        <f>SUM('[19]ПОЛНАЯ СЕБЕСТОИМОСТЬ ВОДА 2019'!I194)</f>
        <v>483.36</v>
      </c>
      <c r="P50" s="56">
        <f>SUM('[19]ПОЛНАЯ СЕБЕСТОИМОСТЬ ВОДА 2019'!J194)</f>
        <v>0</v>
      </c>
      <c r="Q50" s="125">
        <v>577.16999999999996</v>
      </c>
      <c r="R50" s="57">
        <f t="shared" ref="R50:R68" si="460">SUM(Q50-S50)</f>
        <v>577.10008932907385</v>
      </c>
      <c r="S50" s="57">
        <f>SUM(Q50/Q14*S14)*0.21235521235</f>
        <v>6.9910670926161878E-2</v>
      </c>
      <c r="T50" s="121">
        <f t="shared" si="409"/>
        <v>586.51367546497545</v>
      </c>
      <c r="U50" s="121">
        <f t="shared" si="410"/>
        <v>586.44766445167386</v>
      </c>
      <c r="V50" s="121">
        <f t="shared" si="411"/>
        <v>6.6011013301635765E-2</v>
      </c>
      <c r="W50" s="56">
        <f t="shared" si="412"/>
        <v>702.38000000000011</v>
      </c>
      <c r="X50" s="56">
        <f>SUM('[19]ПОЛНАЯ СЕБЕСТОИМОСТЬ ВОДА 2019'!L194)</f>
        <v>702.38000000000011</v>
      </c>
      <c r="Y50" s="56">
        <f>SUM('[19]ПОЛНАЯ СЕБЕСТОИМОСТЬ ВОДА 2019'!M194)</f>
        <v>0</v>
      </c>
      <c r="Z50" s="125">
        <v>603.05999999999995</v>
      </c>
      <c r="AA50" s="57">
        <f t="shared" ref="AA50:AA68" si="461">SUM(Z50-AB50)</f>
        <v>603.00832351831593</v>
      </c>
      <c r="AB50" s="57">
        <f>SUM(Z50/Z14*AB14)*0.21235521235</f>
        <v>5.1676481683956263E-2</v>
      </c>
      <c r="AC50" s="98">
        <f t="shared" si="414"/>
        <v>1759.5410263949263</v>
      </c>
      <c r="AD50" s="98">
        <f t="shared" si="414"/>
        <v>1759.3429933550215</v>
      </c>
      <c r="AE50" s="98">
        <f t="shared" si="414"/>
        <v>0.19803303990490728</v>
      </c>
      <c r="AF50" s="62">
        <f t="shared" si="414"/>
        <v>1833.1800000000003</v>
      </c>
      <c r="AG50" s="62">
        <f t="shared" si="414"/>
        <v>1833.1800000000003</v>
      </c>
      <c r="AH50" s="62">
        <f t="shared" si="414"/>
        <v>0</v>
      </c>
      <c r="AI50" s="62">
        <f t="shared" si="414"/>
        <v>1781.29</v>
      </c>
      <c r="AJ50" s="62">
        <f t="shared" si="414"/>
        <v>1781.1124539604989</v>
      </c>
      <c r="AK50" s="62">
        <f t="shared" si="414"/>
        <v>0.17754603950114856</v>
      </c>
      <c r="AL50" s="72">
        <f t="shared" si="334"/>
        <v>73.638973605073943</v>
      </c>
      <c r="AM50" s="72">
        <f t="shared" si="334"/>
        <v>73.837006644978828</v>
      </c>
      <c r="AN50" s="72">
        <f t="shared" si="334"/>
        <v>-0.19803303990490728</v>
      </c>
      <c r="AO50" s="121">
        <f t="shared" si="415"/>
        <v>586.51367546497545</v>
      </c>
      <c r="AP50" s="121">
        <f>SUM('[19]ПОЛНАЯ СЕБЕСТОИМОСТЬ ВОДА 2019'!R194/3)</f>
        <v>586.44766445167386</v>
      </c>
      <c r="AQ50" s="121">
        <f>SUM('[19]ПОЛНАЯ СЕБЕСТОИМОСТЬ ВОДА 2019'!S194/3)</f>
        <v>6.6011013301635765E-2</v>
      </c>
      <c r="AR50" s="121">
        <f t="shared" si="416"/>
        <v>482.5</v>
      </c>
      <c r="AS50" s="121">
        <f>SUM('[19]ПОЛНАЯ СЕБЕСТОИМОСТЬ ВОДА 2019'!U194)</f>
        <v>482.5</v>
      </c>
      <c r="AT50" s="121">
        <f>SUM('[19]ПОЛНАЯ СЕБЕСТОИМОСТЬ ВОДА 2019'!V194)</f>
        <v>0</v>
      </c>
      <c r="AU50" s="126">
        <v>628.79999999999995</v>
      </c>
      <c r="AV50" s="126">
        <f t="shared" ref="AV50:AV68" si="462">SUM(AU50-AW50)</f>
        <v>628.66668767500244</v>
      </c>
      <c r="AW50" s="126">
        <f>SUM(AU50/AU14*AW14)*0.21235521235</f>
        <v>0.13331232499755896</v>
      </c>
      <c r="AX50" s="121">
        <f t="shared" si="418"/>
        <v>586.51367546497545</v>
      </c>
      <c r="AY50" s="121">
        <f t="shared" si="419"/>
        <v>586.44766445167386</v>
      </c>
      <c r="AZ50" s="121">
        <f t="shared" si="420"/>
        <v>6.6011013301635765E-2</v>
      </c>
      <c r="BA50" s="56">
        <f t="shared" si="421"/>
        <v>0</v>
      </c>
      <c r="BB50" s="56">
        <f>SUM('[19]ПОЛНАЯ СЕБЕСТОИМОСТЬ ВОДА 2019'!X194)</f>
        <v>0</v>
      </c>
      <c r="BC50" s="56">
        <f>SUM('[19]ПОЛНАЯ СЕБЕСТОИМОСТЬ ВОДА 2019'!Y194)</f>
        <v>0</v>
      </c>
      <c r="BD50" s="125">
        <v>583.38</v>
      </c>
      <c r="BE50" s="57">
        <f t="shared" ref="BE50:BE68" si="463">SUM(BD50-BF50)</f>
        <v>583.33939434796923</v>
      </c>
      <c r="BF50" s="57">
        <f>SUM(BD50/BD14*BF14)*0.21235521235</f>
        <v>4.0605652030791903E-2</v>
      </c>
      <c r="BG50" s="121">
        <f t="shared" si="423"/>
        <v>586.51367546497545</v>
      </c>
      <c r="BH50" s="121">
        <f t="shared" si="424"/>
        <v>586.44766445167386</v>
      </c>
      <c r="BI50" s="121">
        <f t="shared" si="425"/>
        <v>6.6011013301635765E-2</v>
      </c>
      <c r="BJ50" s="56">
        <f t="shared" si="426"/>
        <v>0</v>
      </c>
      <c r="BK50" s="56">
        <f>SUM('[19]ПОЛНАЯ СЕБЕСТОИМОСТЬ ВОДА 2019'!AA194)</f>
        <v>0</v>
      </c>
      <c r="BL50" s="56">
        <f>SUM('[19]ПОЛНАЯ СЕБЕСТОИМОСТЬ ВОДА 2019'!AB194)</f>
        <v>0</v>
      </c>
      <c r="BM50" s="125">
        <v>677.25</v>
      </c>
      <c r="BN50" s="57">
        <f t="shared" ref="BN50:BN68" si="464">SUM(BM50-BO50)</f>
        <v>677.21017114566814</v>
      </c>
      <c r="BO50" s="57">
        <f>SUM(BM50/BM14*BO14)*0.21235521235</f>
        <v>3.9828854331846186E-2</v>
      </c>
      <c r="BP50" s="98">
        <f t="shared" si="428"/>
        <v>1759.5410263949263</v>
      </c>
      <c r="BQ50" s="98">
        <f t="shared" si="428"/>
        <v>1759.3429933550215</v>
      </c>
      <c r="BR50" s="98">
        <f t="shared" si="428"/>
        <v>0.19803303990490728</v>
      </c>
      <c r="BS50" s="127">
        <f t="shared" si="428"/>
        <v>482.5</v>
      </c>
      <c r="BT50" s="127">
        <f t="shared" si="428"/>
        <v>482.5</v>
      </c>
      <c r="BU50" s="127">
        <f t="shared" si="428"/>
        <v>0</v>
      </c>
      <c r="BV50" s="127">
        <f t="shared" si="428"/>
        <v>1889.4299999999998</v>
      </c>
      <c r="BW50" s="127">
        <f t="shared" si="428"/>
        <v>1889.2162531686399</v>
      </c>
      <c r="BX50" s="127">
        <f t="shared" si="428"/>
        <v>0.21374683136019706</v>
      </c>
      <c r="BY50" s="40">
        <f t="shared" si="336"/>
        <v>-1277.0410263949263</v>
      </c>
      <c r="BZ50" s="40">
        <f t="shared" si="336"/>
        <v>-1276.8429933550215</v>
      </c>
      <c r="CA50" s="40">
        <f t="shared" si="336"/>
        <v>-0.19803303990490728</v>
      </c>
      <c r="CB50" s="98">
        <f t="shared" si="429"/>
        <v>3519.0820527898527</v>
      </c>
      <c r="CC50" s="98">
        <f t="shared" si="429"/>
        <v>3518.6859867100429</v>
      </c>
      <c r="CD50" s="98">
        <f t="shared" si="429"/>
        <v>0.39606607980981456</v>
      </c>
      <c r="CE50" s="127">
        <f t="shared" si="429"/>
        <v>2315.6800000000003</v>
      </c>
      <c r="CF50" s="127">
        <f t="shared" si="429"/>
        <v>2315.6800000000003</v>
      </c>
      <c r="CG50" s="127">
        <f t="shared" si="429"/>
        <v>0</v>
      </c>
      <c r="CH50" s="127">
        <f t="shared" si="429"/>
        <v>3670.72</v>
      </c>
      <c r="CI50" s="127">
        <f t="shared" si="429"/>
        <v>3670.3287071291388</v>
      </c>
      <c r="CJ50" s="127">
        <f t="shared" si="429"/>
        <v>0.39129287086134562</v>
      </c>
      <c r="CK50" s="40">
        <f t="shared" si="338"/>
        <v>-1203.4020527898524</v>
      </c>
      <c r="CL50" s="40">
        <f t="shared" si="338"/>
        <v>-1203.0059867100426</v>
      </c>
      <c r="CM50" s="40">
        <f t="shared" si="338"/>
        <v>-0.39606607980981456</v>
      </c>
      <c r="CN50" s="121">
        <f t="shared" si="430"/>
        <v>586.51367546497545</v>
      </c>
      <c r="CO50" s="121">
        <f>SUM('[19]ПОЛНАЯ СЕБЕСТОИМОСТЬ ВОДА 2019'!AP194/3)</f>
        <v>586.44766445167386</v>
      </c>
      <c r="CP50" s="121">
        <f>SUM('[19]ПОЛНАЯ СЕБЕСТОИМОСТЬ ВОДА 2019'!AQ194/3)</f>
        <v>6.6011013301635765E-2</v>
      </c>
      <c r="CQ50" s="56">
        <f t="shared" si="431"/>
        <v>0</v>
      </c>
      <c r="CR50" s="56">
        <f>SUM('[19]ПОЛНАЯ СЕБЕСТОИМОСТЬ ВОДА 2019'!AS194)</f>
        <v>0</v>
      </c>
      <c r="CS50" s="56">
        <f>SUM('[19]ПОЛНАЯ СЕБЕСТОИМОСТЬ ВОДА 2019'!AT194)</f>
        <v>0</v>
      </c>
      <c r="CT50" s="125">
        <v>620.37</v>
      </c>
      <c r="CU50" s="57">
        <f t="shared" ref="CU50:CU68" si="465">SUM(CT50-CV50)</f>
        <v>620.33754516711485</v>
      </c>
      <c r="CV50" s="57">
        <f>SUM(CT50/CT14*CV14)*0.21235521235</f>
        <v>3.2454832885161773E-2</v>
      </c>
      <c r="CW50" s="121">
        <f t="shared" si="433"/>
        <v>586.51367546497545</v>
      </c>
      <c r="CX50" s="121">
        <f t="shared" si="434"/>
        <v>586.44766445167386</v>
      </c>
      <c r="CY50" s="121">
        <f t="shared" si="435"/>
        <v>6.6011013301635765E-2</v>
      </c>
      <c r="CZ50" s="56">
        <f t="shared" si="436"/>
        <v>0</v>
      </c>
      <c r="DA50" s="56">
        <f>SUM('[19]ПОЛНАЯ СЕБЕСТОИМОСТЬ ВОДА 2019'!AV194)</f>
        <v>0</v>
      </c>
      <c r="DB50" s="56">
        <f>SUM('[19]ПОЛНАЯ СЕБЕСТОИМОСТЬ ВОДА 2019'!AW194)</f>
        <v>0</v>
      </c>
      <c r="DC50" s="125">
        <v>616.19000000000005</v>
      </c>
      <c r="DD50" s="57">
        <f t="shared" ref="DD50:DD68" si="466">SUM(DC50-DE50)</f>
        <v>616.15903454671786</v>
      </c>
      <c r="DE50" s="57">
        <f>SUM(DC50/DC14*DE14)*0.21235521235</f>
        <v>3.0965453282137439E-2</v>
      </c>
      <c r="DF50" s="121">
        <f t="shared" si="438"/>
        <v>586.51367546497545</v>
      </c>
      <c r="DG50" s="121">
        <f t="shared" si="439"/>
        <v>586.44766445167386</v>
      </c>
      <c r="DH50" s="121">
        <f t="shared" si="440"/>
        <v>6.6011013301635765E-2</v>
      </c>
      <c r="DI50" s="56">
        <f t="shared" si="441"/>
        <v>0</v>
      </c>
      <c r="DJ50" s="56">
        <f>SUM('[19]ПОЛНАЯ СЕБЕСТОИМОСТЬ ВОДА 2019'!AY194)</f>
        <v>0</v>
      </c>
      <c r="DK50" s="56">
        <f>SUM('[19]ПОЛНАЯ СЕБЕСТОИМОСТЬ ВОДА 2019'!AZ194)</f>
        <v>0</v>
      </c>
      <c r="DL50" s="125">
        <v>553</v>
      </c>
      <c r="DM50" s="57">
        <f t="shared" ref="DM50:DM68" si="467">SUM(DL50-DN50)</f>
        <v>552.96883856829879</v>
      </c>
      <c r="DN50" s="57">
        <f>SUM(DL50/DL14*DN14)*0.21235521235</f>
        <v>3.1161431701207373E-2</v>
      </c>
      <c r="DO50" s="98">
        <f t="shared" si="443"/>
        <v>1759.5410263949263</v>
      </c>
      <c r="DP50" s="98">
        <f t="shared" si="443"/>
        <v>1759.3429933550215</v>
      </c>
      <c r="DQ50" s="98">
        <f t="shared" si="443"/>
        <v>0.19803303990490728</v>
      </c>
      <c r="DR50" s="127">
        <f t="shared" si="443"/>
        <v>0</v>
      </c>
      <c r="DS50" s="127">
        <f t="shared" si="443"/>
        <v>0</v>
      </c>
      <c r="DT50" s="127">
        <f t="shared" si="443"/>
        <v>0</v>
      </c>
      <c r="DU50" s="127">
        <f t="shared" si="443"/>
        <v>1789.56</v>
      </c>
      <c r="DV50" s="127">
        <f t="shared" si="443"/>
        <v>1789.4654182821314</v>
      </c>
      <c r="DW50" s="127">
        <f t="shared" si="443"/>
        <v>9.4581717868506582E-2</v>
      </c>
      <c r="DX50" s="40">
        <f t="shared" si="340"/>
        <v>-1759.5410263949263</v>
      </c>
      <c r="DY50" s="40">
        <f t="shared" si="340"/>
        <v>-1759.3429933550215</v>
      </c>
      <c r="DZ50" s="40">
        <f t="shared" si="340"/>
        <v>-0.19803303990490728</v>
      </c>
      <c r="EA50" s="98">
        <f t="shared" si="444"/>
        <v>5278.6230791847793</v>
      </c>
      <c r="EB50" s="98">
        <f t="shared" si="444"/>
        <v>5278.0289800650644</v>
      </c>
      <c r="EC50" s="98">
        <f t="shared" si="444"/>
        <v>0.59409911971472185</v>
      </c>
      <c r="ED50" s="127">
        <f t="shared" si="444"/>
        <v>2315.6800000000003</v>
      </c>
      <c r="EE50" s="127">
        <f t="shared" si="444"/>
        <v>2315.6800000000003</v>
      </c>
      <c r="EF50" s="127">
        <f t="shared" si="444"/>
        <v>0</v>
      </c>
      <c r="EG50" s="127">
        <f t="shared" si="444"/>
        <v>5460.28</v>
      </c>
      <c r="EH50" s="127">
        <f t="shared" si="444"/>
        <v>5459.7941254112702</v>
      </c>
      <c r="EI50" s="127">
        <f t="shared" si="444"/>
        <v>0.48587458872985223</v>
      </c>
      <c r="EJ50" s="40">
        <f t="shared" si="342"/>
        <v>-2962.943079184779</v>
      </c>
      <c r="EK50" s="40">
        <f t="shared" si="342"/>
        <v>-2962.3489800650641</v>
      </c>
      <c r="EL50" s="40">
        <f t="shared" si="342"/>
        <v>-0.59409911971472185</v>
      </c>
      <c r="EM50" s="121">
        <f t="shared" si="445"/>
        <v>586.51367546497545</v>
      </c>
      <c r="EN50" s="121">
        <f>SUM('[19]ПОЛНАЯ СЕБЕСТОИМОСТЬ ВОДА 2019'!BN194/3)</f>
        <v>586.44766445167386</v>
      </c>
      <c r="EO50" s="121">
        <f>SUM('[19]ПОЛНАЯ СЕБЕСТОИМОСТЬ ВОДА 2019'!BO194/3)</f>
        <v>6.6011013301635765E-2</v>
      </c>
      <c r="EP50" s="56">
        <f t="shared" si="446"/>
        <v>0</v>
      </c>
      <c r="EQ50" s="56">
        <f>SUM('[19]ПОЛНАЯ СЕБЕСТОИМОСТЬ ВОДА 2019'!BQ194)</f>
        <v>0</v>
      </c>
      <c r="ER50" s="56">
        <f>SUM('[19]ПОЛНАЯ СЕБЕСТОИМОСТЬ ВОДА 2019'!BR194)</f>
        <v>0</v>
      </c>
      <c r="ES50" s="125">
        <v>528.91999999999996</v>
      </c>
      <c r="ET50" s="57">
        <f t="shared" ref="ET50:ET68" si="468">SUM(ES50-EU50)</f>
        <v>528.8901988832655</v>
      </c>
      <c r="EU50" s="57">
        <f>SUM(ES50/ES14*EU14)*0.21235521235</f>
        <v>2.9801116734411968E-2</v>
      </c>
      <c r="EV50" s="121">
        <f t="shared" si="448"/>
        <v>586.51367546497545</v>
      </c>
      <c r="EW50" s="121">
        <f t="shared" si="449"/>
        <v>586.44766445167386</v>
      </c>
      <c r="EX50" s="121">
        <f t="shared" si="450"/>
        <v>6.6011013301635765E-2</v>
      </c>
      <c r="EY50" s="56">
        <f t="shared" si="451"/>
        <v>0</v>
      </c>
      <c r="EZ50" s="56">
        <f>SUM('[19]ПОЛНАЯ СЕБЕСТОИМОСТЬ ВОДА 2019'!BT194)</f>
        <v>0</v>
      </c>
      <c r="FA50" s="56">
        <f>SUM('[19]ПОЛНАЯ СЕБЕСТОИМОСТЬ ВОДА 2019'!BU194)</f>
        <v>0</v>
      </c>
      <c r="FB50" s="125">
        <v>608.58000000000004</v>
      </c>
      <c r="FC50" s="57">
        <f t="shared" ref="FC50:FC68" si="469">SUM(FB50-FD50)</f>
        <v>608.54511519111065</v>
      </c>
      <c r="FD50" s="57">
        <f>SUM(FB50/FB14*FD14)*0.21235521235</f>
        <v>3.4884808889418771E-2</v>
      </c>
      <c r="FE50" s="121">
        <f t="shared" si="453"/>
        <v>586.51367546497545</v>
      </c>
      <c r="FF50" s="121">
        <f t="shared" si="454"/>
        <v>586.44766445167386</v>
      </c>
      <c r="FG50" s="121">
        <f t="shared" si="455"/>
        <v>6.6011013301635765E-2</v>
      </c>
      <c r="FH50" s="56">
        <f>SUM('[20]ПОЛНАЯ СЕБЕСТОИМОСТЬ ВОДА 2018'!Z196)</f>
        <v>0</v>
      </c>
      <c r="FI50" s="56">
        <f>SUM('[19]ПОЛНАЯ СЕБЕСТОИМОСТЬ ВОДА 2019'!BW194)</f>
        <v>0</v>
      </c>
      <c r="FJ50" s="56">
        <f>SUM('[19]ПОЛНАЯ СЕБЕСТОИМОСТЬ ВОДА 2019'!BX194)</f>
        <v>0</v>
      </c>
      <c r="FK50" s="125">
        <v>586.76</v>
      </c>
      <c r="FL50" s="57">
        <f t="shared" ref="FL50:FL68" si="470">SUM(FK50-FM50)</f>
        <v>586.76</v>
      </c>
      <c r="FM50" s="57">
        <f>SUM(FK50/FK14*FM14)*0.21235521235</f>
        <v>0</v>
      </c>
      <c r="FN50" s="98">
        <f t="shared" si="457"/>
        <v>1759.5410263949263</v>
      </c>
      <c r="FO50" s="98">
        <f t="shared" si="457"/>
        <v>1759.3429933550215</v>
      </c>
      <c r="FP50" s="98">
        <f t="shared" si="457"/>
        <v>0.19803303990490728</v>
      </c>
      <c r="FQ50" s="62">
        <f t="shared" si="457"/>
        <v>0</v>
      </c>
      <c r="FR50" s="62">
        <f t="shared" si="457"/>
        <v>0</v>
      </c>
      <c r="FS50" s="62">
        <f t="shared" si="457"/>
        <v>0</v>
      </c>
      <c r="FT50" s="62">
        <f t="shared" si="457"/>
        <v>1724.26</v>
      </c>
      <c r="FU50" s="62">
        <f t="shared" si="457"/>
        <v>1724.195314074376</v>
      </c>
      <c r="FV50" s="62">
        <f t="shared" si="457"/>
        <v>6.4685925623830742E-2</v>
      </c>
      <c r="FW50" s="72">
        <f t="shared" si="344"/>
        <v>-1759.5410263949263</v>
      </c>
      <c r="FX50" s="72">
        <f t="shared" si="344"/>
        <v>-1759.3429933550215</v>
      </c>
      <c r="FY50" s="72">
        <f t="shared" si="344"/>
        <v>-0.19803303990490728</v>
      </c>
      <c r="FZ50" s="98">
        <f t="shared" si="458"/>
        <v>7038.1641055797054</v>
      </c>
      <c r="GA50" s="98">
        <f t="shared" si="458"/>
        <v>7037.3719734200859</v>
      </c>
      <c r="GB50" s="98">
        <f t="shared" si="458"/>
        <v>0.79213215961962913</v>
      </c>
      <c r="GC50" s="62">
        <f t="shared" si="458"/>
        <v>2315.6800000000003</v>
      </c>
      <c r="GD50" s="62">
        <f t="shared" si="458"/>
        <v>2315.6800000000003</v>
      </c>
      <c r="GE50" s="62">
        <f t="shared" si="458"/>
        <v>0</v>
      </c>
      <c r="GF50" s="62">
        <f t="shared" si="458"/>
        <v>7184.54</v>
      </c>
      <c r="GG50" s="62">
        <f t="shared" si="458"/>
        <v>7183.9894394856465</v>
      </c>
      <c r="GH50" s="62">
        <f t="shared" si="458"/>
        <v>0.55056051435368292</v>
      </c>
      <c r="GI50" s="72">
        <f t="shared" si="346"/>
        <v>-4722.4841055797051</v>
      </c>
      <c r="GJ50" s="72">
        <f t="shared" si="346"/>
        <v>-4721.6919734200856</v>
      </c>
      <c r="GK50" s="72">
        <f t="shared" si="346"/>
        <v>-0.79213215961962913</v>
      </c>
      <c r="GL50" s="81"/>
    </row>
    <row r="51" spans="1:194" ht="18.75" x14ac:dyDescent="0.3">
      <c r="A51" s="55" t="s">
        <v>55</v>
      </c>
      <c r="B51" s="121">
        <f t="shared" si="401"/>
        <v>176.49836387958061</v>
      </c>
      <c r="C51" s="121">
        <f>SUM('[19]ПОЛНАЯ СЕБЕСТОИМОСТЬ ВОДА 2019'!C195/3)</f>
        <v>176.47843057049511</v>
      </c>
      <c r="D51" s="121">
        <f>SUM('[19]ПОЛНАЯ СЕБЕСТОИМОСТЬ ВОДА 2019'!D195/3)</f>
        <v>1.993330908550835E-2</v>
      </c>
      <c r="E51" s="56">
        <f t="shared" si="402"/>
        <v>195.52999999999997</v>
      </c>
      <c r="F51" s="56">
        <f>SUM('[19]ПОЛНАЯ СЕБЕСТОИМОСТЬ ВОДА 2019'!F195)</f>
        <v>195.52999999999997</v>
      </c>
      <c r="G51" s="56">
        <f>SUM('[19]ПОЛНАЯ СЕБЕСТОИМОСТЬ ВОДА 2019'!G195)</f>
        <v>0</v>
      </c>
      <c r="H51" s="125">
        <v>180.43</v>
      </c>
      <c r="I51" s="57">
        <f t="shared" si="459"/>
        <v>180.412759439436</v>
      </c>
      <c r="J51" s="57">
        <f>SUM(H51/H14*J14)*0.21794871794</f>
        <v>1.7240560564018379E-2</v>
      </c>
      <c r="K51" s="121">
        <f t="shared" si="404"/>
        <v>176.49836387958061</v>
      </c>
      <c r="L51" s="121">
        <f t="shared" si="405"/>
        <v>176.47843057049511</v>
      </c>
      <c r="M51" s="121">
        <f t="shared" si="406"/>
        <v>1.993330908550835E-2</v>
      </c>
      <c r="N51" s="56">
        <f t="shared" si="407"/>
        <v>145.84</v>
      </c>
      <c r="O51" s="56">
        <f>SUM('[19]ПОЛНАЯ СЕБЕСТОИМОСТЬ ВОДА 2019'!I195)</f>
        <v>145.84</v>
      </c>
      <c r="P51" s="56">
        <f>SUM('[19]ПОЛНАЯ СЕБЕСТОИМОСТЬ ВОДА 2019'!J195)</f>
        <v>0</v>
      </c>
      <c r="Q51" s="125">
        <v>171.6</v>
      </c>
      <c r="R51" s="57">
        <f t="shared" si="460"/>
        <v>171.57866717368657</v>
      </c>
      <c r="S51" s="57">
        <f>SUM(Q51/Q14*S14)*0.21794871794</f>
        <v>2.1332826313435114E-2</v>
      </c>
      <c r="T51" s="121">
        <f t="shared" si="409"/>
        <v>176.49836387958061</v>
      </c>
      <c r="U51" s="121">
        <f t="shared" si="410"/>
        <v>176.47843057049511</v>
      </c>
      <c r="V51" s="121">
        <f t="shared" si="411"/>
        <v>1.993330908550835E-2</v>
      </c>
      <c r="W51" s="56">
        <f t="shared" si="412"/>
        <v>209.5</v>
      </c>
      <c r="X51" s="56">
        <f>SUM('[19]ПОЛНАЯ СЕБЕСТОИМОСТЬ ВОДА 2019'!L195)</f>
        <v>209.5</v>
      </c>
      <c r="Y51" s="56">
        <f>SUM('[19]ПОЛНАЯ СЕБЕСТОИМОСТЬ ВОДА 2019'!M195)</f>
        <v>0</v>
      </c>
      <c r="Z51" s="125">
        <v>180.66</v>
      </c>
      <c r="AA51" s="57">
        <f t="shared" si="461"/>
        <v>180.64411139334868</v>
      </c>
      <c r="AB51" s="57">
        <f>SUM(Z51/Z14*AB14)*0.21794871794</f>
        <v>1.5888606651304212E-2</v>
      </c>
      <c r="AC51" s="98">
        <f t="shared" si="414"/>
        <v>529.49509163874177</v>
      </c>
      <c r="AD51" s="98">
        <f t="shared" si="414"/>
        <v>529.43529171148532</v>
      </c>
      <c r="AE51" s="98">
        <f t="shared" si="414"/>
        <v>5.9799927256525054E-2</v>
      </c>
      <c r="AF51" s="62">
        <f t="shared" si="414"/>
        <v>550.87</v>
      </c>
      <c r="AG51" s="62">
        <f t="shared" si="414"/>
        <v>550.87</v>
      </c>
      <c r="AH51" s="62">
        <f t="shared" si="414"/>
        <v>0</v>
      </c>
      <c r="AI51" s="62">
        <f t="shared" si="414"/>
        <v>532.68999999999994</v>
      </c>
      <c r="AJ51" s="62">
        <f t="shared" si="414"/>
        <v>532.63553800647128</v>
      </c>
      <c r="AK51" s="62">
        <f t="shared" si="414"/>
        <v>5.4461993528757704E-2</v>
      </c>
      <c r="AL51" s="72">
        <f t="shared" si="334"/>
        <v>21.374908361258235</v>
      </c>
      <c r="AM51" s="72">
        <f t="shared" si="334"/>
        <v>21.434708288514685</v>
      </c>
      <c r="AN51" s="72">
        <f t="shared" si="334"/>
        <v>-5.9799927256525054E-2</v>
      </c>
      <c r="AO51" s="121">
        <f t="shared" si="415"/>
        <v>176.49836387958061</v>
      </c>
      <c r="AP51" s="121">
        <f>SUM('[19]ПОЛНАЯ СЕБЕСТОИМОСТЬ ВОДА 2019'!R195/3)</f>
        <v>176.47843057049511</v>
      </c>
      <c r="AQ51" s="121">
        <f>SUM('[19]ПОЛНАЯ СЕБЕСТОИМОСТЬ ВОДА 2019'!S195/3)</f>
        <v>1.993330908550835E-2</v>
      </c>
      <c r="AR51" s="121">
        <f t="shared" si="416"/>
        <v>153.79</v>
      </c>
      <c r="AS51" s="121">
        <f>SUM('[19]ПОЛНАЯ СЕБЕСТОИМОСТЬ ВОДА 2019'!U195)</f>
        <v>153.79</v>
      </c>
      <c r="AT51" s="121">
        <f>SUM('[19]ПОЛНАЯ СЕБЕСТОИМОСТЬ ВОДА 2019'!V195)</f>
        <v>0</v>
      </c>
      <c r="AU51" s="126">
        <v>188.43</v>
      </c>
      <c r="AV51" s="126">
        <f t="shared" si="462"/>
        <v>188.38899855043411</v>
      </c>
      <c r="AW51" s="126">
        <f>SUM(AU51/AU14*AW14)*0.21794871794</f>
        <v>4.1001449565889636E-2</v>
      </c>
      <c r="AX51" s="121">
        <f t="shared" si="418"/>
        <v>176.49836387958061</v>
      </c>
      <c r="AY51" s="121">
        <f t="shared" si="419"/>
        <v>176.47843057049511</v>
      </c>
      <c r="AZ51" s="121">
        <f t="shared" si="420"/>
        <v>1.993330908550835E-2</v>
      </c>
      <c r="BA51" s="56">
        <f t="shared" si="421"/>
        <v>0</v>
      </c>
      <c r="BB51" s="56">
        <f>SUM('[19]ПОЛНАЯ СЕБЕСТОИМОСТЬ ВОДА 2019'!X195)</f>
        <v>0</v>
      </c>
      <c r="BC51" s="56">
        <f>SUM('[19]ПОЛНАЯ СЕБЕСТОИМОСТЬ ВОДА 2019'!Y195)</f>
        <v>0</v>
      </c>
      <c r="BD51" s="125">
        <v>176.18</v>
      </c>
      <c r="BE51" s="57">
        <f t="shared" si="463"/>
        <v>176.16741413840944</v>
      </c>
      <c r="BF51" s="57">
        <f>SUM(BD51/BD14*BF14)*0.21794871794</f>
        <v>1.2585861590569736E-2</v>
      </c>
      <c r="BG51" s="121">
        <f t="shared" si="423"/>
        <v>176.49836387958061</v>
      </c>
      <c r="BH51" s="121">
        <f t="shared" si="424"/>
        <v>176.47843057049511</v>
      </c>
      <c r="BI51" s="121">
        <f t="shared" si="425"/>
        <v>1.993330908550835E-2</v>
      </c>
      <c r="BJ51" s="56">
        <f t="shared" si="426"/>
        <v>0</v>
      </c>
      <c r="BK51" s="56">
        <f>SUM('[19]ПОЛНАЯ СЕБЕСТОИМОСТЬ ВОДА 2019'!AA195)</f>
        <v>0</v>
      </c>
      <c r="BL51" s="56">
        <f>SUM('[19]ПОЛНАЯ СЕБЕСТОИМОСТЬ ВОДА 2019'!AB195)</f>
        <v>0</v>
      </c>
      <c r="BM51" s="125">
        <v>204.53</v>
      </c>
      <c r="BN51" s="57">
        <f t="shared" si="464"/>
        <v>204.5176548260963</v>
      </c>
      <c r="BO51" s="57">
        <f>SUM(BM51/BM14*BO14)*0.21794871794</f>
        <v>1.2345173903699115E-2</v>
      </c>
      <c r="BP51" s="98">
        <f t="shared" si="428"/>
        <v>529.49509163874177</v>
      </c>
      <c r="BQ51" s="98">
        <f t="shared" si="428"/>
        <v>529.43529171148532</v>
      </c>
      <c r="BR51" s="98">
        <f t="shared" si="428"/>
        <v>5.9799927256525054E-2</v>
      </c>
      <c r="BS51" s="127">
        <f t="shared" si="428"/>
        <v>153.79</v>
      </c>
      <c r="BT51" s="127">
        <f t="shared" si="428"/>
        <v>153.79</v>
      </c>
      <c r="BU51" s="127">
        <f t="shared" si="428"/>
        <v>0</v>
      </c>
      <c r="BV51" s="127">
        <f t="shared" si="428"/>
        <v>569.14</v>
      </c>
      <c r="BW51" s="127">
        <f t="shared" si="428"/>
        <v>569.07406751493988</v>
      </c>
      <c r="BX51" s="127">
        <f t="shared" si="428"/>
        <v>6.5932485060158488E-2</v>
      </c>
      <c r="BY51" s="40">
        <f t="shared" si="336"/>
        <v>-375.70509163874181</v>
      </c>
      <c r="BZ51" s="40">
        <f t="shared" si="336"/>
        <v>-375.64529171148536</v>
      </c>
      <c r="CA51" s="40">
        <f t="shared" si="336"/>
        <v>-5.9799927256525054E-2</v>
      </c>
      <c r="CB51" s="98">
        <f t="shared" si="429"/>
        <v>1058.9901832774835</v>
      </c>
      <c r="CC51" s="98">
        <f t="shared" si="429"/>
        <v>1058.8705834229706</v>
      </c>
      <c r="CD51" s="98">
        <f t="shared" si="429"/>
        <v>0.11959985451305011</v>
      </c>
      <c r="CE51" s="127">
        <f t="shared" si="429"/>
        <v>704.66</v>
      </c>
      <c r="CF51" s="127">
        <f t="shared" si="429"/>
        <v>704.66</v>
      </c>
      <c r="CG51" s="127">
        <f t="shared" si="429"/>
        <v>0</v>
      </c>
      <c r="CH51" s="127">
        <f t="shared" si="429"/>
        <v>1101.83</v>
      </c>
      <c r="CI51" s="127">
        <f t="shared" si="429"/>
        <v>1101.709605521411</v>
      </c>
      <c r="CJ51" s="127">
        <f t="shared" si="429"/>
        <v>0.12039447858891619</v>
      </c>
      <c r="CK51" s="40">
        <f t="shared" si="338"/>
        <v>-354.33018327748357</v>
      </c>
      <c r="CL51" s="40">
        <f t="shared" si="338"/>
        <v>-354.21058342297067</v>
      </c>
      <c r="CM51" s="40">
        <f t="shared" si="338"/>
        <v>-0.11959985451305011</v>
      </c>
      <c r="CN51" s="121">
        <f t="shared" si="430"/>
        <v>176.49836387958061</v>
      </c>
      <c r="CO51" s="121">
        <f>SUM('[19]ПОЛНАЯ СЕБЕСТОИМОСТЬ ВОДА 2019'!AP195/3)</f>
        <v>176.47843057049511</v>
      </c>
      <c r="CP51" s="121">
        <f>SUM('[19]ПОЛНАЯ СЕБЕСТОИМОСТЬ ВОДА 2019'!AQ195/3)</f>
        <v>1.993330908550835E-2</v>
      </c>
      <c r="CQ51" s="56">
        <f t="shared" si="431"/>
        <v>0</v>
      </c>
      <c r="CR51" s="56">
        <f>SUM('[19]ПОЛНАЯ СЕБЕСТОИМОСТЬ ВОДА 2019'!AS195)</f>
        <v>0</v>
      </c>
      <c r="CS51" s="56">
        <f>SUM('[19]ПОЛНАЯ СЕБЕСТОИМОСТЬ ВОДА 2019'!AT195)</f>
        <v>0</v>
      </c>
      <c r="CT51" s="125">
        <v>187.35</v>
      </c>
      <c r="CU51" s="57">
        <f t="shared" si="465"/>
        <v>187.33994056288651</v>
      </c>
      <c r="CV51" s="57">
        <f>SUM(CT51/CT14*CV14)*0.21794871794</f>
        <v>1.005943711347973E-2</v>
      </c>
      <c r="CW51" s="121">
        <f t="shared" si="433"/>
        <v>176.49836387958061</v>
      </c>
      <c r="CX51" s="121">
        <f t="shared" si="434"/>
        <v>176.47843057049511</v>
      </c>
      <c r="CY51" s="121">
        <f t="shared" si="435"/>
        <v>1.993330908550835E-2</v>
      </c>
      <c r="CZ51" s="56">
        <f t="shared" si="436"/>
        <v>0</v>
      </c>
      <c r="DA51" s="56">
        <f>SUM('[19]ПОЛНАЯ СЕБЕСТОИМОСТЬ ВОДА 2019'!AV195)</f>
        <v>0</v>
      </c>
      <c r="DB51" s="56">
        <f>SUM('[19]ПОЛНАЯ СЕБЕСТОИМОСТЬ ВОДА 2019'!AW195)</f>
        <v>0</v>
      </c>
      <c r="DC51" s="125">
        <v>186.09</v>
      </c>
      <c r="DD51" s="57">
        <f t="shared" si="466"/>
        <v>186.08040207780763</v>
      </c>
      <c r="DE51" s="57">
        <f>SUM(DC51/DC14*DE14)*0.21794871794</f>
        <v>9.5979221923658629E-3</v>
      </c>
      <c r="DF51" s="121">
        <f t="shared" si="438"/>
        <v>176.49836387958061</v>
      </c>
      <c r="DG51" s="121">
        <f t="shared" si="439"/>
        <v>176.47843057049511</v>
      </c>
      <c r="DH51" s="121">
        <f t="shared" si="440"/>
        <v>1.993330908550835E-2</v>
      </c>
      <c r="DI51" s="56">
        <f t="shared" si="441"/>
        <v>0</v>
      </c>
      <c r="DJ51" s="56">
        <f>SUM('[19]ПОЛНАЯ СЕБЕСТОИМОСТЬ ВОДА 2019'!AY195)</f>
        <v>0</v>
      </c>
      <c r="DK51" s="56">
        <f>SUM('[19]ПОЛНАЯ СЕБЕСТОИМОСТЬ ВОДА 2019'!AZ195)</f>
        <v>0</v>
      </c>
      <c r="DL51" s="125">
        <v>167.01</v>
      </c>
      <c r="DM51" s="57">
        <f t="shared" si="467"/>
        <v>167.0003411340015</v>
      </c>
      <c r="DN51" s="57">
        <f>SUM(DL51/DL14*DN14)*0.21794871794</f>
        <v>9.6588659984796436E-3</v>
      </c>
      <c r="DO51" s="98">
        <f t="shared" si="443"/>
        <v>529.49509163874177</v>
      </c>
      <c r="DP51" s="98">
        <f t="shared" si="443"/>
        <v>529.43529171148532</v>
      </c>
      <c r="DQ51" s="98">
        <f t="shared" si="443"/>
        <v>5.9799927256525054E-2</v>
      </c>
      <c r="DR51" s="127">
        <f t="shared" si="443"/>
        <v>0</v>
      </c>
      <c r="DS51" s="127">
        <f t="shared" si="443"/>
        <v>0</v>
      </c>
      <c r="DT51" s="127">
        <f t="shared" si="443"/>
        <v>0</v>
      </c>
      <c r="DU51" s="127">
        <f t="shared" si="443"/>
        <v>540.45000000000005</v>
      </c>
      <c r="DV51" s="127">
        <f t="shared" si="443"/>
        <v>540.42068377469559</v>
      </c>
      <c r="DW51" s="127">
        <f t="shared" si="443"/>
        <v>2.9316225304325233E-2</v>
      </c>
      <c r="DX51" s="40">
        <f t="shared" si="340"/>
        <v>-529.49509163874177</v>
      </c>
      <c r="DY51" s="40">
        <f t="shared" si="340"/>
        <v>-529.43529171148532</v>
      </c>
      <c r="DZ51" s="40">
        <f t="shared" si="340"/>
        <v>-5.9799927256525054E-2</v>
      </c>
      <c r="EA51" s="98">
        <f t="shared" si="444"/>
        <v>1588.4852749162253</v>
      </c>
      <c r="EB51" s="98">
        <f t="shared" si="444"/>
        <v>1588.3058751344561</v>
      </c>
      <c r="EC51" s="98">
        <f t="shared" si="444"/>
        <v>0.17939978176957516</v>
      </c>
      <c r="ED51" s="127">
        <f t="shared" si="444"/>
        <v>704.66</v>
      </c>
      <c r="EE51" s="127">
        <f t="shared" si="444"/>
        <v>704.66</v>
      </c>
      <c r="EF51" s="127">
        <f t="shared" si="444"/>
        <v>0</v>
      </c>
      <c r="EG51" s="127">
        <f t="shared" si="444"/>
        <v>1642.28</v>
      </c>
      <c r="EH51" s="127">
        <f t="shared" si="444"/>
        <v>1642.1302892961066</v>
      </c>
      <c r="EI51" s="127">
        <f t="shared" si="444"/>
        <v>0.14971070389324143</v>
      </c>
      <c r="EJ51" s="40">
        <f t="shared" si="342"/>
        <v>-883.82527491622534</v>
      </c>
      <c r="EK51" s="40">
        <f t="shared" si="342"/>
        <v>-883.64587513445611</v>
      </c>
      <c r="EL51" s="40">
        <f t="shared" si="342"/>
        <v>-0.17939978176957516</v>
      </c>
      <c r="EM51" s="121">
        <f t="shared" si="445"/>
        <v>176.49836387958061</v>
      </c>
      <c r="EN51" s="121">
        <f>SUM('[19]ПОЛНАЯ СЕБЕСТОИМОСТЬ ВОДА 2019'!BN195/3)</f>
        <v>176.47843057049511</v>
      </c>
      <c r="EO51" s="121">
        <f>SUM('[19]ПОЛНАЯ СЕБЕСТОИМОСТЬ ВОДА 2019'!BO195/3)</f>
        <v>1.993330908550835E-2</v>
      </c>
      <c r="EP51" s="56">
        <f t="shared" si="446"/>
        <v>0</v>
      </c>
      <c r="EQ51" s="56">
        <f>SUM('[19]ПОЛНАЯ СЕБЕСТОИМОСТЬ ВОДА 2019'!BQ195)</f>
        <v>0</v>
      </c>
      <c r="ER51" s="56">
        <f>SUM('[19]ПОЛНАЯ СЕБЕСТОИМОСТЬ ВОДА 2019'!BR195)</f>
        <v>0</v>
      </c>
      <c r="ES51" s="125">
        <v>159.80000000000001</v>
      </c>
      <c r="ET51" s="57">
        <f t="shared" si="468"/>
        <v>159.79075917559882</v>
      </c>
      <c r="EU51" s="57">
        <f>SUM(ES51/ES14*EU14)*0.21794871794</f>
        <v>9.240824401175924E-3</v>
      </c>
      <c r="EV51" s="121">
        <f t="shared" si="448"/>
        <v>176.49836387958061</v>
      </c>
      <c r="EW51" s="121">
        <f t="shared" si="449"/>
        <v>176.47843057049511</v>
      </c>
      <c r="EX51" s="121">
        <f t="shared" si="450"/>
        <v>1.993330908550835E-2</v>
      </c>
      <c r="EY51" s="56">
        <f t="shared" si="451"/>
        <v>0</v>
      </c>
      <c r="EZ51" s="56">
        <f>SUM('[19]ПОЛНАЯ СЕБЕСТОИМОСТЬ ВОДА 2019'!BT195)</f>
        <v>0</v>
      </c>
      <c r="FA51" s="56">
        <f>SUM('[19]ПОЛНАЯ СЕБЕСТОИМОСТЬ ВОДА 2019'!BU195)</f>
        <v>0</v>
      </c>
      <c r="FB51" s="125">
        <v>183.58</v>
      </c>
      <c r="FC51" s="57">
        <f t="shared" si="469"/>
        <v>183.56919970964958</v>
      </c>
      <c r="FD51" s="57">
        <f>SUM(FB51/FB14*FD14)*0.21794871794</f>
        <v>1.0800290350420138E-2</v>
      </c>
      <c r="FE51" s="121">
        <f t="shared" si="453"/>
        <v>176.49836387958061</v>
      </c>
      <c r="FF51" s="121">
        <f t="shared" si="454"/>
        <v>176.47843057049511</v>
      </c>
      <c r="FG51" s="121">
        <f t="shared" si="455"/>
        <v>1.993330908550835E-2</v>
      </c>
      <c r="FH51" s="56">
        <f>SUM('[20]ПОЛНАЯ СЕБЕСТОИМОСТЬ ВОДА 2018'!Z197)</f>
        <v>0</v>
      </c>
      <c r="FI51" s="56">
        <f>SUM('[19]ПОЛНАЯ СЕБЕСТОИМОСТЬ ВОДА 2019'!BW195)</f>
        <v>0</v>
      </c>
      <c r="FJ51" s="56">
        <f>SUM('[19]ПОЛНАЯ СЕБЕСТОИМОСТЬ ВОДА 2019'!BX195)</f>
        <v>0</v>
      </c>
      <c r="FK51" s="125">
        <v>175.99</v>
      </c>
      <c r="FL51" s="57">
        <f t="shared" si="470"/>
        <v>175.99</v>
      </c>
      <c r="FM51" s="57">
        <f>SUM(FK51/FK14*FM14)*0.21794871794</f>
        <v>0</v>
      </c>
      <c r="FN51" s="98">
        <f t="shared" si="457"/>
        <v>529.49509163874177</v>
      </c>
      <c r="FO51" s="98">
        <f t="shared" si="457"/>
        <v>529.43529171148532</v>
      </c>
      <c r="FP51" s="98">
        <f t="shared" si="457"/>
        <v>5.9799927256525054E-2</v>
      </c>
      <c r="FQ51" s="62">
        <f t="shared" si="457"/>
        <v>0</v>
      </c>
      <c r="FR51" s="62">
        <f t="shared" si="457"/>
        <v>0</v>
      </c>
      <c r="FS51" s="62">
        <f t="shared" si="457"/>
        <v>0</v>
      </c>
      <c r="FT51" s="62">
        <f t="shared" si="457"/>
        <v>519.37</v>
      </c>
      <c r="FU51" s="62">
        <f t="shared" si="457"/>
        <v>519.34995888524838</v>
      </c>
      <c r="FV51" s="62">
        <f t="shared" si="457"/>
        <v>2.0041114751596062E-2</v>
      </c>
      <c r="FW51" s="72">
        <f t="shared" si="344"/>
        <v>-529.49509163874177</v>
      </c>
      <c r="FX51" s="72">
        <f t="shared" si="344"/>
        <v>-529.43529171148532</v>
      </c>
      <c r="FY51" s="72">
        <f t="shared" si="344"/>
        <v>-5.9799927256525054E-2</v>
      </c>
      <c r="FZ51" s="98">
        <f t="shared" si="458"/>
        <v>2117.9803665549671</v>
      </c>
      <c r="GA51" s="98">
        <f t="shared" si="458"/>
        <v>2117.7411668459413</v>
      </c>
      <c r="GB51" s="98">
        <f t="shared" si="458"/>
        <v>0.23919970902610022</v>
      </c>
      <c r="GC51" s="62">
        <f t="shared" si="458"/>
        <v>704.66</v>
      </c>
      <c r="GD51" s="62">
        <f t="shared" si="458"/>
        <v>704.66</v>
      </c>
      <c r="GE51" s="62">
        <f t="shared" si="458"/>
        <v>0</v>
      </c>
      <c r="GF51" s="62">
        <f t="shared" si="458"/>
        <v>2161.65</v>
      </c>
      <c r="GG51" s="62">
        <f t="shared" si="458"/>
        <v>2161.4802481813549</v>
      </c>
      <c r="GH51" s="62">
        <f t="shared" si="458"/>
        <v>0.16975181864483749</v>
      </c>
      <c r="GI51" s="72">
        <f t="shared" si="346"/>
        <v>-1413.3203665549672</v>
      </c>
      <c r="GJ51" s="72">
        <f t="shared" si="346"/>
        <v>-1413.0811668459414</v>
      </c>
      <c r="GK51" s="72">
        <f t="shared" si="346"/>
        <v>-0.23919970902610022</v>
      </c>
      <c r="GL51" s="81"/>
    </row>
    <row r="52" spans="1:194" ht="18.75" x14ac:dyDescent="0.3">
      <c r="A52" s="55" t="s">
        <v>56</v>
      </c>
      <c r="B52" s="121">
        <f t="shared" si="401"/>
        <v>190.26999999999998</v>
      </c>
      <c r="C52" s="121">
        <f>SUM('[19]ПОЛНАЯ СЕБЕСТОИМОСТЬ ВОДА 2019'!C196/3)</f>
        <v>190.17804435156503</v>
      </c>
      <c r="D52" s="121">
        <f>SUM('[19]ПОЛНАЯ СЕБЕСТОИМОСТЬ ВОДА 2019'!D196/3)</f>
        <v>9.1955648434953907E-2</v>
      </c>
      <c r="E52" s="56">
        <f t="shared" si="402"/>
        <v>150.99</v>
      </c>
      <c r="F52" s="56">
        <f>SUM('[19]ПОЛНАЯ СЕБЕСТОИМОСТЬ ВОДА 2019'!F196)</f>
        <v>150.99</v>
      </c>
      <c r="G52" s="56">
        <f>SUM('[19]ПОЛНАЯ СЕБЕСТОИМОСТЬ ВОДА 2019'!G196)</f>
        <v>0</v>
      </c>
      <c r="H52" s="125">
        <v>125.04</v>
      </c>
      <c r="I52" s="57">
        <f t="shared" si="459"/>
        <v>124.98359124198936</v>
      </c>
      <c r="J52" s="57">
        <f>SUM(H52/H14*J14)*1.02898550724</f>
        <v>5.6408758010649006E-2</v>
      </c>
      <c r="K52" s="121">
        <f t="shared" si="404"/>
        <v>190.26999999999998</v>
      </c>
      <c r="L52" s="121">
        <f t="shared" si="405"/>
        <v>190.17804435156503</v>
      </c>
      <c r="M52" s="121">
        <f t="shared" si="406"/>
        <v>9.1955648434953907E-2</v>
      </c>
      <c r="N52" s="56">
        <f t="shared" si="407"/>
        <v>126.56</v>
      </c>
      <c r="O52" s="56">
        <f>SUM('[19]ПОЛНАЯ СЕБЕСТОИМОСТЬ ВОДА 2019'!I196)</f>
        <v>126.56</v>
      </c>
      <c r="P52" s="56">
        <f>SUM('[19]ПОЛНАЯ СЕБЕСТОИМОСТЬ ВОДА 2019'!J196)</f>
        <v>0</v>
      </c>
      <c r="Q52" s="125">
        <v>141.94999999999999</v>
      </c>
      <c r="R52" s="57">
        <f t="shared" si="460"/>
        <v>141.86668533543906</v>
      </c>
      <c r="S52" s="57">
        <f>SUM(Q52/Q14*S14)*1.02898550724</f>
        <v>8.3314664560919086E-2</v>
      </c>
      <c r="T52" s="121">
        <f t="shared" si="409"/>
        <v>190.26999999999998</v>
      </c>
      <c r="U52" s="121">
        <f t="shared" si="410"/>
        <v>190.17804435156503</v>
      </c>
      <c r="V52" s="121">
        <f t="shared" si="411"/>
        <v>9.1955648434953907E-2</v>
      </c>
      <c r="W52" s="56">
        <f t="shared" si="412"/>
        <v>112.25999999999999</v>
      </c>
      <c r="X52" s="56">
        <f>SUM('[19]ПОЛНАЯ СЕБЕСТОИМОСТЬ ВОДА 2019'!L196)</f>
        <v>112.25999999999999</v>
      </c>
      <c r="Y52" s="56">
        <f>SUM('[19]ПОЛНАЯ СЕБЕСТОИМОСТЬ ВОДА 2019'!M196)</f>
        <v>0</v>
      </c>
      <c r="Z52" s="125">
        <v>177.25</v>
      </c>
      <c r="AA52" s="57">
        <f t="shared" si="461"/>
        <v>177.17640217318248</v>
      </c>
      <c r="AB52" s="57">
        <f>SUM(Z52/Z14*AB14)*1.02898550724</f>
        <v>7.3597826817522347E-2</v>
      </c>
      <c r="AC52" s="98">
        <f t="shared" si="414"/>
        <v>570.80999999999995</v>
      </c>
      <c r="AD52" s="98">
        <f t="shared" si="414"/>
        <v>570.53413305469508</v>
      </c>
      <c r="AE52" s="98">
        <f t="shared" si="414"/>
        <v>0.27586694530486172</v>
      </c>
      <c r="AF52" s="62">
        <f t="shared" si="414"/>
        <v>389.81</v>
      </c>
      <c r="AG52" s="62">
        <f t="shared" si="414"/>
        <v>389.81</v>
      </c>
      <c r="AH52" s="62">
        <f t="shared" si="414"/>
        <v>0</v>
      </c>
      <c r="AI52" s="62">
        <f t="shared" si="414"/>
        <v>444.24</v>
      </c>
      <c r="AJ52" s="62">
        <f t="shared" si="414"/>
        <v>444.02667875061093</v>
      </c>
      <c r="AK52" s="62">
        <f t="shared" si="414"/>
        <v>0.21332124938909042</v>
      </c>
      <c r="AL52" s="72">
        <f t="shared" si="334"/>
        <v>-180.99999999999994</v>
      </c>
      <c r="AM52" s="72">
        <f t="shared" si="334"/>
        <v>-180.72413305469507</v>
      </c>
      <c r="AN52" s="72">
        <f t="shared" si="334"/>
        <v>-0.27586694530486172</v>
      </c>
      <c r="AO52" s="121">
        <f t="shared" si="415"/>
        <v>190.26999999999998</v>
      </c>
      <c r="AP52" s="121">
        <f>SUM('[19]ПОЛНАЯ СЕБЕСТОИМОСТЬ ВОДА 2019'!R196/3)</f>
        <v>190.17804435156503</v>
      </c>
      <c r="AQ52" s="121">
        <f>SUM('[19]ПОЛНАЯ СЕБЕСТОИМОСТЬ ВОДА 2019'!S196/3)</f>
        <v>9.1955648434953907E-2</v>
      </c>
      <c r="AR52" s="121">
        <f t="shared" si="416"/>
        <v>115.52999999999999</v>
      </c>
      <c r="AS52" s="121">
        <f>SUM('[19]ПОЛНАЯ СЕБЕСТОИМОСТЬ ВОДА 2019'!U196)</f>
        <v>115.52999999999999</v>
      </c>
      <c r="AT52" s="121">
        <f>SUM('[19]ПОЛНАЯ СЕБЕСТОИМОСТЬ ВОДА 2019'!V196)</f>
        <v>0</v>
      </c>
      <c r="AU52" s="126">
        <v>164.18</v>
      </c>
      <c r="AV52" s="126">
        <f t="shared" si="462"/>
        <v>164.01133523965689</v>
      </c>
      <c r="AW52" s="126">
        <f>SUM(AU52/AU14*AW14)*1.02898550724</f>
        <v>0.16866476034310568</v>
      </c>
      <c r="AX52" s="121">
        <f t="shared" si="418"/>
        <v>190.26999999999998</v>
      </c>
      <c r="AY52" s="121">
        <f t="shared" si="419"/>
        <v>190.17804435156503</v>
      </c>
      <c r="AZ52" s="121">
        <f t="shared" si="420"/>
        <v>9.1955648434953907E-2</v>
      </c>
      <c r="BA52" s="56">
        <f t="shared" si="421"/>
        <v>0</v>
      </c>
      <c r="BB52" s="56">
        <f>SUM('[19]ПОЛНАЯ СЕБЕСТОИМОСТЬ ВОДА 2019'!X196)</f>
        <v>0</v>
      </c>
      <c r="BC52" s="56">
        <f>SUM('[19]ПОЛНАЯ СЕБЕСТОИМОСТЬ ВОДА 2019'!Y196)</f>
        <v>0</v>
      </c>
      <c r="BD52" s="125">
        <v>143.81</v>
      </c>
      <c r="BE52" s="57">
        <f t="shared" si="463"/>
        <v>143.76149680232189</v>
      </c>
      <c r="BF52" s="57">
        <f>SUM(BD52/BD14*BF14)*1.02898550724</f>
        <v>4.850319767812266E-2</v>
      </c>
      <c r="BG52" s="121">
        <f t="shared" si="423"/>
        <v>190.26999999999998</v>
      </c>
      <c r="BH52" s="121">
        <f t="shared" si="424"/>
        <v>190.17804435156503</v>
      </c>
      <c r="BI52" s="121">
        <f t="shared" si="425"/>
        <v>9.1955648434953907E-2</v>
      </c>
      <c r="BJ52" s="56">
        <f t="shared" si="426"/>
        <v>0</v>
      </c>
      <c r="BK52" s="56">
        <f>SUM('[19]ПОЛНАЯ СЕБЕСТОИМОСТЬ ВОДА 2019'!AA196)</f>
        <v>0</v>
      </c>
      <c r="BL52" s="56">
        <f>SUM('[19]ПОЛНАЯ СЕБЕСТОИМОСТЬ ВОДА 2019'!AB196)</f>
        <v>0</v>
      </c>
      <c r="BM52" s="125">
        <v>141.82</v>
      </c>
      <c r="BN52" s="57">
        <f t="shared" si="464"/>
        <v>141.77958592769613</v>
      </c>
      <c r="BO52" s="57">
        <f>SUM(BM52/BM14*BO14)*1.02898550724</f>
        <v>4.0414072303864582E-2</v>
      </c>
      <c r="BP52" s="98">
        <f t="shared" si="428"/>
        <v>570.80999999999995</v>
      </c>
      <c r="BQ52" s="98">
        <f t="shared" si="428"/>
        <v>570.53413305469508</v>
      </c>
      <c r="BR52" s="98">
        <f t="shared" si="428"/>
        <v>0.27586694530486172</v>
      </c>
      <c r="BS52" s="127">
        <f t="shared" si="428"/>
        <v>115.52999999999999</v>
      </c>
      <c r="BT52" s="127">
        <f t="shared" si="428"/>
        <v>115.52999999999999</v>
      </c>
      <c r="BU52" s="127">
        <f t="shared" si="428"/>
        <v>0</v>
      </c>
      <c r="BV52" s="127">
        <f t="shared" si="428"/>
        <v>449.81</v>
      </c>
      <c r="BW52" s="127">
        <f t="shared" si="428"/>
        <v>449.55241796967488</v>
      </c>
      <c r="BX52" s="127">
        <f t="shared" si="428"/>
        <v>0.25758203032509291</v>
      </c>
      <c r="BY52" s="40">
        <f t="shared" si="336"/>
        <v>-455.28</v>
      </c>
      <c r="BZ52" s="40">
        <f t="shared" si="336"/>
        <v>-455.0041330546951</v>
      </c>
      <c r="CA52" s="40">
        <f t="shared" si="336"/>
        <v>-0.27586694530486172</v>
      </c>
      <c r="CB52" s="98">
        <f t="shared" si="429"/>
        <v>1141.6199999999999</v>
      </c>
      <c r="CC52" s="98">
        <f t="shared" si="429"/>
        <v>1141.0682661093902</v>
      </c>
      <c r="CD52" s="98">
        <f t="shared" si="429"/>
        <v>0.55173389060972344</v>
      </c>
      <c r="CE52" s="127">
        <f t="shared" si="429"/>
        <v>505.34</v>
      </c>
      <c r="CF52" s="127">
        <f t="shared" si="429"/>
        <v>505.34</v>
      </c>
      <c r="CG52" s="127">
        <f t="shared" si="429"/>
        <v>0</v>
      </c>
      <c r="CH52" s="127">
        <f t="shared" si="429"/>
        <v>894.05</v>
      </c>
      <c r="CI52" s="127">
        <f t="shared" si="429"/>
        <v>893.57909672028586</v>
      </c>
      <c r="CJ52" s="127">
        <f t="shared" si="429"/>
        <v>0.47090327971418333</v>
      </c>
      <c r="CK52" s="40">
        <f t="shared" si="338"/>
        <v>-636.28</v>
      </c>
      <c r="CL52" s="40">
        <f t="shared" si="338"/>
        <v>-635.72826610939023</v>
      </c>
      <c r="CM52" s="40">
        <f t="shared" si="338"/>
        <v>-0.55173389060972344</v>
      </c>
      <c r="CN52" s="121">
        <f t="shared" si="430"/>
        <v>190.26999999999998</v>
      </c>
      <c r="CO52" s="121">
        <f>SUM('[19]ПОЛНАЯ СЕБЕСТОИМОСТЬ ВОДА 2019'!AP196/3)</f>
        <v>190.17804435156503</v>
      </c>
      <c r="CP52" s="121">
        <f>SUM('[19]ПОЛНАЯ СЕБЕСТОИМОСТЬ ВОДА 2019'!AQ196/3)</f>
        <v>9.1955648434953907E-2</v>
      </c>
      <c r="CQ52" s="56">
        <f t="shared" si="431"/>
        <v>0</v>
      </c>
      <c r="CR52" s="56">
        <f>SUM('[19]ПОЛНАЯ СЕБЕСТОИМОСТЬ ВОДА 2019'!AS196)</f>
        <v>0</v>
      </c>
      <c r="CS52" s="56">
        <f>SUM('[19]ПОЛНАЯ СЕБЕСТОИМОСТЬ ВОДА 2019'!AT196)</f>
        <v>0</v>
      </c>
      <c r="CT52" s="125">
        <v>213.05</v>
      </c>
      <c r="CU52" s="57">
        <f t="shared" si="465"/>
        <v>212.99599220327227</v>
      </c>
      <c r="CV52" s="57">
        <f>SUM(CT52/CT14*CV14)*1.02898550724</f>
        <v>5.4007796727753021E-2</v>
      </c>
      <c r="CW52" s="121">
        <f t="shared" si="433"/>
        <v>190.26999999999998</v>
      </c>
      <c r="CX52" s="121">
        <f t="shared" si="434"/>
        <v>190.17804435156503</v>
      </c>
      <c r="CY52" s="121">
        <f t="shared" si="435"/>
        <v>9.1955648434953907E-2</v>
      </c>
      <c r="CZ52" s="56">
        <f t="shared" si="436"/>
        <v>0</v>
      </c>
      <c r="DA52" s="56">
        <f>SUM('[19]ПОЛНАЯ СЕБЕСТОИМОСТЬ ВОДА 2019'!AV196)</f>
        <v>0</v>
      </c>
      <c r="DB52" s="56">
        <f>SUM('[19]ПОЛНАЯ СЕБЕСТОИМОСТЬ ВОДА 2019'!AW196)</f>
        <v>0</v>
      </c>
      <c r="DC52" s="125">
        <v>159.31</v>
      </c>
      <c r="DD52" s="57">
        <f t="shared" si="466"/>
        <v>159.27120710723094</v>
      </c>
      <c r="DE52" s="57">
        <f>SUM(DC52/DC14*DE14)*1.02898550724</f>
        <v>3.8792892769061227E-2</v>
      </c>
      <c r="DF52" s="121">
        <f t="shared" si="438"/>
        <v>190.26999999999998</v>
      </c>
      <c r="DG52" s="121">
        <f t="shared" si="439"/>
        <v>190.17804435156503</v>
      </c>
      <c r="DH52" s="121">
        <f t="shared" si="440"/>
        <v>9.1955648434953907E-2</v>
      </c>
      <c r="DI52" s="56">
        <f t="shared" si="441"/>
        <v>0</v>
      </c>
      <c r="DJ52" s="56">
        <f>SUM('[19]ПОЛНАЯ СЕБЕСТОИМОСТЬ ВОДА 2019'!AY196)</f>
        <v>0</v>
      </c>
      <c r="DK52" s="56">
        <f>SUM('[19]ПОЛНАЯ СЕБЕСТОИМОСТЬ ВОДА 2019'!AZ196)</f>
        <v>0</v>
      </c>
      <c r="DL52" s="125">
        <v>156.34</v>
      </c>
      <c r="DM52" s="57">
        <f t="shared" si="467"/>
        <v>156.29731171456069</v>
      </c>
      <c r="DN52" s="57">
        <f>SUM(DL52/DL14*DN14)*1.02898550724</f>
        <v>4.2688285439325249E-2</v>
      </c>
      <c r="DO52" s="98">
        <f t="shared" si="443"/>
        <v>570.80999999999995</v>
      </c>
      <c r="DP52" s="98">
        <f t="shared" si="443"/>
        <v>570.53413305469508</v>
      </c>
      <c r="DQ52" s="98">
        <f t="shared" si="443"/>
        <v>0.27586694530486172</v>
      </c>
      <c r="DR52" s="127">
        <f t="shared" si="443"/>
        <v>0</v>
      </c>
      <c r="DS52" s="127">
        <f t="shared" si="443"/>
        <v>0</v>
      </c>
      <c r="DT52" s="127">
        <f t="shared" si="443"/>
        <v>0</v>
      </c>
      <c r="DU52" s="127">
        <f t="shared" si="443"/>
        <v>528.70000000000005</v>
      </c>
      <c r="DV52" s="127">
        <f t="shared" si="443"/>
        <v>528.56451102506389</v>
      </c>
      <c r="DW52" s="127">
        <f t="shared" si="443"/>
        <v>0.13548897493613948</v>
      </c>
      <c r="DX52" s="40">
        <f t="shared" si="340"/>
        <v>-570.80999999999995</v>
      </c>
      <c r="DY52" s="40">
        <f t="shared" si="340"/>
        <v>-570.53413305469508</v>
      </c>
      <c r="DZ52" s="40">
        <f t="shared" si="340"/>
        <v>-0.27586694530486172</v>
      </c>
      <c r="EA52" s="98">
        <f t="shared" si="444"/>
        <v>1712.4299999999998</v>
      </c>
      <c r="EB52" s="98">
        <f t="shared" si="444"/>
        <v>1711.6023991640852</v>
      </c>
      <c r="EC52" s="98">
        <f t="shared" si="444"/>
        <v>0.82760083591458522</v>
      </c>
      <c r="ED52" s="127">
        <f t="shared" si="444"/>
        <v>505.34</v>
      </c>
      <c r="EE52" s="127">
        <f t="shared" si="444"/>
        <v>505.34</v>
      </c>
      <c r="EF52" s="127">
        <f t="shared" si="444"/>
        <v>0</v>
      </c>
      <c r="EG52" s="127">
        <f t="shared" si="444"/>
        <v>1422.75</v>
      </c>
      <c r="EH52" s="127">
        <f t="shared" si="444"/>
        <v>1422.1436077453498</v>
      </c>
      <c r="EI52" s="127">
        <f t="shared" si="444"/>
        <v>0.60639225465032287</v>
      </c>
      <c r="EJ52" s="40">
        <f t="shared" si="342"/>
        <v>-1207.0899999999999</v>
      </c>
      <c r="EK52" s="40">
        <f t="shared" si="342"/>
        <v>-1206.2623991640853</v>
      </c>
      <c r="EL52" s="40">
        <f t="shared" si="342"/>
        <v>-0.82760083591458522</v>
      </c>
      <c r="EM52" s="121">
        <f t="shared" si="445"/>
        <v>190.26999999999998</v>
      </c>
      <c r="EN52" s="121">
        <f>SUM('[19]ПОЛНАЯ СЕБЕСТОИМОСТЬ ВОДА 2019'!BN196/3)</f>
        <v>190.17804435156503</v>
      </c>
      <c r="EO52" s="121">
        <f>SUM('[19]ПОЛНАЯ СЕБЕСТОИМОСТЬ ВОДА 2019'!BO196/3)</f>
        <v>9.1955648434953907E-2</v>
      </c>
      <c r="EP52" s="56">
        <f t="shared" si="446"/>
        <v>0</v>
      </c>
      <c r="EQ52" s="56">
        <f>SUM('[19]ПОЛНАЯ СЕБЕСТОИМОСТЬ ВОДА 2019'!BQ196)</f>
        <v>0</v>
      </c>
      <c r="ER52" s="56">
        <f>SUM('[19]ПОЛНАЯ СЕБЕСТОИМОСТЬ ВОДА 2019'!BR196)</f>
        <v>0</v>
      </c>
      <c r="ES52" s="125">
        <v>170.05</v>
      </c>
      <c r="ET52" s="57">
        <f t="shared" si="468"/>
        <v>170.00357354554819</v>
      </c>
      <c r="EU52" s="57">
        <f>SUM(ES52/ES14*EU14)*1.02898550724</f>
        <v>4.642645445181337E-2</v>
      </c>
      <c r="EV52" s="121">
        <f t="shared" si="448"/>
        <v>190.26999999999998</v>
      </c>
      <c r="EW52" s="121">
        <f t="shared" si="449"/>
        <v>190.17804435156503</v>
      </c>
      <c r="EX52" s="121">
        <f t="shared" si="450"/>
        <v>9.1955648434953907E-2</v>
      </c>
      <c r="EY52" s="56">
        <f t="shared" si="451"/>
        <v>0</v>
      </c>
      <c r="EZ52" s="56">
        <f>SUM('[19]ПОЛНАЯ СЕБЕСТОИМОСТЬ ВОДА 2019'!BT196)</f>
        <v>0</v>
      </c>
      <c r="FA52" s="56">
        <f>SUM('[19]ПОЛНАЯ СЕБЕСТОИМОСТЬ ВОДА 2019'!BU196)</f>
        <v>0</v>
      </c>
      <c r="FB52" s="125">
        <v>194.95</v>
      </c>
      <c r="FC52" s="57">
        <f t="shared" si="469"/>
        <v>194.89585127384379</v>
      </c>
      <c r="FD52" s="57">
        <f>SUM(FB52/FB14*FD14)*1.02898550724</f>
        <v>5.414872615620691E-2</v>
      </c>
      <c r="FE52" s="121">
        <f t="shared" si="453"/>
        <v>190.26999999999998</v>
      </c>
      <c r="FF52" s="121">
        <f t="shared" si="454"/>
        <v>190.17804435156503</v>
      </c>
      <c r="FG52" s="121">
        <f t="shared" si="455"/>
        <v>9.1955648434953907E-2</v>
      </c>
      <c r="FH52" s="56">
        <f>SUM('[20]ПОЛНАЯ СЕБЕСТОИМОСТЬ ВОДА 2018'!Z198)</f>
        <v>0</v>
      </c>
      <c r="FI52" s="56">
        <f>SUM('[19]ПОЛНАЯ СЕБЕСТОИМОСТЬ ВОДА 2019'!BW196)</f>
        <v>0</v>
      </c>
      <c r="FJ52" s="56">
        <f>SUM('[19]ПОЛНАЯ СЕБЕСТОИМОСТЬ ВОДА 2019'!BX196)</f>
        <v>0</v>
      </c>
      <c r="FK52" s="125">
        <v>173.14</v>
      </c>
      <c r="FL52" s="57">
        <f t="shared" si="470"/>
        <v>173.14</v>
      </c>
      <c r="FM52" s="57">
        <f>SUM(FK52/FK14*FM14)*1.02898550724</f>
        <v>0</v>
      </c>
      <c r="FN52" s="98">
        <f t="shared" si="457"/>
        <v>570.80999999999995</v>
      </c>
      <c r="FO52" s="98">
        <f t="shared" si="457"/>
        <v>570.53413305469508</v>
      </c>
      <c r="FP52" s="98">
        <f t="shared" si="457"/>
        <v>0.27586694530486172</v>
      </c>
      <c r="FQ52" s="62">
        <f t="shared" si="457"/>
        <v>0</v>
      </c>
      <c r="FR52" s="62">
        <f t="shared" si="457"/>
        <v>0</v>
      </c>
      <c r="FS52" s="62">
        <f t="shared" si="457"/>
        <v>0</v>
      </c>
      <c r="FT52" s="62">
        <f t="shared" si="457"/>
        <v>538.14</v>
      </c>
      <c r="FU52" s="62">
        <f t="shared" si="457"/>
        <v>538.03942481939202</v>
      </c>
      <c r="FV52" s="62">
        <f t="shared" si="457"/>
        <v>0.10057518060802029</v>
      </c>
      <c r="FW52" s="72">
        <f t="shared" si="344"/>
        <v>-570.80999999999995</v>
      </c>
      <c r="FX52" s="72">
        <f t="shared" si="344"/>
        <v>-570.53413305469508</v>
      </c>
      <c r="FY52" s="72">
        <f t="shared" si="344"/>
        <v>-0.27586694530486172</v>
      </c>
      <c r="FZ52" s="98">
        <f t="shared" si="458"/>
        <v>2283.2399999999998</v>
      </c>
      <c r="GA52" s="98">
        <f t="shared" si="458"/>
        <v>2282.1365322187803</v>
      </c>
      <c r="GB52" s="98">
        <f t="shared" si="458"/>
        <v>1.1034677812194469</v>
      </c>
      <c r="GC52" s="62">
        <f t="shared" si="458"/>
        <v>505.34</v>
      </c>
      <c r="GD52" s="62">
        <f t="shared" si="458"/>
        <v>505.34</v>
      </c>
      <c r="GE52" s="62">
        <f t="shared" si="458"/>
        <v>0</v>
      </c>
      <c r="GF52" s="62">
        <f t="shared" si="458"/>
        <v>1960.8899999999999</v>
      </c>
      <c r="GG52" s="62">
        <f t="shared" si="458"/>
        <v>1960.1830325647418</v>
      </c>
      <c r="GH52" s="62">
        <f t="shared" si="458"/>
        <v>0.70696743525834316</v>
      </c>
      <c r="GI52" s="72">
        <f t="shared" si="346"/>
        <v>-1777.8999999999999</v>
      </c>
      <c r="GJ52" s="72">
        <f t="shared" si="346"/>
        <v>-1776.7965322187804</v>
      </c>
      <c r="GK52" s="72">
        <f t="shared" si="346"/>
        <v>-1.1034677812194469</v>
      </c>
      <c r="GL52" s="81"/>
    </row>
    <row r="53" spans="1:194" ht="18.75" x14ac:dyDescent="0.3">
      <c r="A53" s="55" t="s">
        <v>57</v>
      </c>
      <c r="B53" s="121">
        <f t="shared" si="401"/>
        <v>943.41594649196247</v>
      </c>
      <c r="C53" s="121">
        <f>SUM('[19]ПОЛНАЯ СЕБЕСТОИМОСТЬ ВОДА 2019'!C197/3)</f>
        <v>943.29450817975248</v>
      </c>
      <c r="D53" s="121">
        <f>SUM('[19]ПОЛНАЯ СЕБЕСТОИМОСТЬ ВОДА 2019'!D197/3)</f>
        <v>0.12143831221002795</v>
      </c>
      <c r="E53" s="56">
        <f t="shared" si="402"/>
        <v>1137.4499999999998</v>
      </c>
      <c r="F53" s="56">
        <f>SUM('[19]ПОЛНАЯ СЕБЕСТОИМОСТЬ ВОДА 2019'!F197)</f>
        <v>1137.4499999999998</v>
      </c>
      <c r="G53" s="56">
        <f>SUM('[19]ПОЛНАЯ СЕБЕСТОИМОСТЬ ВОДА 2019'!G197)</f>
        <v>0</v>
      </c>
      <c r="H53" s="125">
        <v>1072.21</v>
      </c>
      <c r="I53" s="57">
        <f t="shared" si="459"/>
        <v>1072.1217819657436</v>
      </c>
      <c r="J53" s="57">
        <f>SUM(H53/H14*J14)*0.18766756032</f>
        <v>8.8218034256408784E-2</v>
      </c>
      <c r="K53" s="121">
        <f t="shared" si="404"/>
        <v>943.41594649196247</v>
      </c>
      <c r="L53" s="121">
        <f t="shared" si="405"/>
        <v>943.29450817975248</v>
      </c>
      <c r="M53" s="121">
        <f t="shared" si="406"/>
        <v>0.12143831221002795</v>
      </c>
      <c r="N53" s="56">
        <f t="shared" si="407"/>
        <v>1284.83</v>
      </c>
      <c r="O53" s="56">
        <f>SUM('[19]ПОЛНАЯ СЕБЕСТОИМОСТЬ ВОДА 2019'!I197)</f>
        <v>1284.83</v>
      </c>
      <c r="P53" s="56">
        <f>SUM('[19]ПОЛНАЯ СЕБЕСТОИМОСТЬ ВОДА 2019'!J197)</f>
        <v>0</v>
      </c>
      <c r="Q53" s="125">
        <v>1047.5999999999999</v>
      </c>
      <c r="R53" s="57">
        <f t="shared" si="460"/>
        <v>1047.487859756902</v>
      </c>
      <c r="S53" s="57">
        <f>SUM(Q53/Q14*S14)*0.18766756032</f>
        <v>0.11214024309795531</v>
      </c>
      <c r="T53" s="121">
        <f t="shared" si="409"/>
        <v>943.41594649196247</v>
      </c>
      <c r="U53" s="121">
        <f t="shared" si="410"/>
        <v>943.29450817975248</v>
      </c>
      <c r="V53" s="121">
        <f t="shared" si="411"/>
        <v>0.12143831221002795</v>
      </c>
      <c r="W53" s="56">
        <f t="shared" si="412"/>
        <v>982.20999999999958</v>
      </c>
      <c r="X53" s="56">
        <f>SUM('[19]ПОЛНАЯ СЕБЕСТОИМОСТЬ ВОДА 2019'!L197)</f>
        <v>982.20999999999958</v>
      </c>
      <c r="Y53" s="56">
        <f>SUM('[19]ПОЛНАЯ СЕБЕСТОИМОСТЬ ВОДА 2019'!M197)</f>
        <v>0</v>
      </c>
      <c r="Z53" s="125">
        <v>1149.94</v>
      </c>
      <c r="AA53" s="57">
        <f t="shared" si="461"/>
        <v>1149.852916900539</v>
      </c>
      <c r="AB53" s="57">
        <f>SUM(Z53/Z14*AB14)*0.18766756032</f>
        <v>8.7083099461045435E-2</v>
      </c>
      <c r="AC53" s="98">
        <f t="shared" si="414"/>
        <v>2830.2478394758873</v>
      </c>
      <c r="AD53" s="98">
        <f t="shared" si="414"/>
        <v>2829.8835245392575</v>
      </c>
      <c r="AE53" s="98">
        <f t="shared" si="414"/>
        <v>0.36431493663008385</v>
      </c>
      <c r="AF53" s="62">
        <f t="shared" si="414"/>
        <v>3404.4899999999993</v>
      </c>
      <c r="AG53" s="62">
        <f t="shared" si="414"/>
        <v>3404.4899999999993</v>
      </c>
      <c r="AH53" s="62">
        <f t="shared" si="414"/>
        <v>0</v>
      </c>
      <c r="AI53" s="62">
        <f t="shared" si="414"/>
        <v>3269.75</v>
      </c>
      <c r="AJ53" s="62">
        <f t="shared" si="414"/>
        <v>3269.4625586231841</v>
      </c>
      <c r="AK53" s="62">
        <f t="shared" si="414"/>
        <v>0.28744137681540954</v>
      </c>
      <c r="AL53" s="72">
        <f t="shared" si="334"/>
        <v>574.24216052411202</v>
      </c>
      <c r="AM53" s="72">
        <f t="shared" si="334"/>
        <v>574.60647546074188</v>
      </c>
      <c r="AN53" s="72">
        <f t="shared" si="334"/>
        <v>-0.36431493663008385</v>
      </c>
      <c r="AO53" s="121">
        <f t="shared" si="415"/>
        <v>943.41594649196247</v>
      </c>
      <c r="AP53" s="121">
        <f>SUM('[19]ПОЛНАЯ СЕБЕСТОИМОСТЬ ВОДА 2019'!R197/3)</f>
        <v>943.29450817975248</v>
      </c>
      <c r="AQ53" s="121">
        <f>SUM('[19]ПОЛНАЯ СЕБЕСТОИМОСТЬ ВОДА 2019'!S197/3)</f>
        <v>0.12143831221002795</v>
      </c>
      <c r="AR53" s="121">
        <f t="shared" si="416"/>
        <v>949.61000000000013</v>
      </c>
      <c r="AS53" s="121">
        <f>SUM('[19]ПОЛНАЯ СЕБЕСТОИМОСТЬ ВОДА 2019'!U197)</f>
        <v>949.61000000000013</v>
      </c>
      <c r="AT53" s="121">
        <f>SUM('[19]ПОЛНАЯ СЕБЕСТОИМОСТЬ ВОДА 2019'!V197)</f>
        <v>0</v>
      </c>
      <c r="AU53" s="126">
        <v>878.75</v>
      </c>
      <c r="AV53" s="126">
        <f t="shared" si="462"/>
        <v>878.58535468001378</v>
      </c>
      <c r="AW53" s="126">
        <f>SUM(AU53/AU14*AW14)*0.18766756032</f>
        <v>0.16464531998622239</v>
      </c>
      <c r="AX53" s="121">
        <f t="shared" si="418"/>
        <v>943.41594649196247</v>
      </c>
      <c r="AY53" s="121">
        <f t="shared" si="419"/>
        <v>943.29450817975248</v>
      </c>
      <c r="AZ53" s="121">
        <f t="shared" si="420"/>
        <v>0.12143831221002795</v>
      </c>
      <c r="BA53" s="56">
        <f t="shared" si="421"/>
        <v>0</v>
      </c>
      <c r="BB53" s="56">
        <f>SUM('[19]ПОЛНАЯ СЕБЕСТОИМОСТЬ ВОДА 2019'!X197)</f>
        <v>0</v>
      </c>
      <c r="BC53" s="56">
        <f>SUM('[19]ПОЛНАЯ СЕБЕСТОИМОСТЬ ВОДА 2019'!Y197)</f>
        <v>0</v>
      </c>
      <c r="BD53" s="125">
        <v>461.01</v>
      </c>
      <c r="BE53" s="57">
        <f t="shared" si="463"/>
        <v>460.9816422622888</v>
      </c>
      <c r="BF53" s="57">
        <f>SUM(BD53/BD14*BF14)*0.18766756032</f>
        <v>2.8357737711207583E-2</v>
      </c>
      <c r="BG53" s="121">
        <f t="shared" si="423"/>
        <v>943.41594649196247</v>
      </c>
      <c r="BH53" s="121">
        <f t="shared" si="424"/>
        <v>943.29450817975248</v>
      </c>
      <c r="BI53" s="121">
        <f t="shared" si="425"/>
        <v>0.12143831221002795</v>
      </c>
      <c r="BJ53" s="56">
        <f t="shared" si="426"/>
        <v>0</v>
      </c>
      <c r="BK53" s="56">
        <f>SUM('[19]ПОЛНАЯ СЕБЕСТОИМОСТЬ ВОДА 2019'!AA197)</f>
        <v>0</v>
      </c>
      <c r="BL53" s="56">
        <f>SUM('[19]ПОЛНАЯ СЕБЕСТОИМОСТЬ ВОДА 2019'!AB197)</f>
        <v>0</v>
      </c>
      <c r="BM53" s="125">
        <v>405.6</v>
      </c>
      <c r="BN53" s="57">
        <f t="shared" si="464"/>
        <v>405.57891988238686</v>
      </c>
      <c r="BO53" s="57">
        <f>SUM(BM53/BM14*BO14)*0.18766756032</f>
        <v>2.1080117613149364E-2</v>
      </c>
      <c r="BP53" s="98">
        <f t="shared" si="428"/>
        <v>2830.2478394758873</v>
      </c>
      <c r="BQ53" s="98">
        <f t="shared" si="428"/>
        <v>2829.8835245392575</v>
      </c>
      <c r="BR53" s="98">
        <f t="shared" si="428"/>
        <v>0.36431493663008385</v>
      </c>
      <c r="BS53" s="127">
        <f t="shared" si="428"/>
        <v>949.61000000000013</v>
      </c>
      <c r="BT53" s="127">
        <f t="shared" si="428"/>
        <v>949.61000000000013</v>
      </c>
      <c r="BU53" s="127">
        <f t="shared" si="428"/>
        <v>0</v>
      </c>
      <c r="BV53" s="127">
        <f t="shared" si="428"/>
        <v>1745.3600000000001</v>
      </c>
      <c r="BW53" s="127">
        <f t="shared" si="428"/>
        <v>1745.1459168246893</v>
      </c>
      <c r="BX53" s="127">
        <f t="shared" si="428"/>
        <v>0.21408317531057935</v>
      </c>
      <c r="BY53" s="40">
        <f t="shared" si="336"/>
        <v>-1880.6378394758872</v>
      </c>
      <c r="BZ53" s="40">
        <f t="shared" si="336"/>
        <v>-1880.2735245392573</v>
      </c>
      <c r="CA53" s="40">
        <f t="shared" si="336"/>
        <v>-0.36431493663008385</v>
      </c>
      <c r="CB53" s="98">
        <f t="shared" si="429"/>
        <v>5660.4956789517746</v>
      </c>
      <c r="CC53" s="98">
        <f t="shared" si="429"/>
        <v>5659.7670490785149</v>
      </c>
      <c r="CD53" s="98">
        <f t="shared" si="429"/>
        <v>0.7286298732601677</v>
      </c>
      <c r="CE53" s="127">
        <f t="shared" si="429"/>
        <v>4354.0999999999995</v>
      </c>
      <c r="CF53" s="127">
        <f t="shared" si="429"/>
        <v>4354.0999999999995</v>
      </c>
      <c r="CG53" s="127">
        <f t="shared" si="429"/>
        <v>0</v>
      </c>
      <c r="CH53" s="127">
        <f t="shared" si="429"/>
        <v>5015.1100000000006</v>
      </c>
      <c r="CI53" s="127">
        <f t="shared" si="429"/>
        <v>5014.6084754478734</v>
      </c>
      <c r="CJ53" s="127">
        <f t="shared" si="429"/>
        <v>0.5015245521259889</v>
      </c>
      <c r="CK53" s="40">
        <f t="shared" si="338"/>
        <v>-1306.3956789517752</v>
      </c>
      <c r="CL53" s="40">
        <f t="shared" si="338"/>
        <v>-1305.6670490785154</v>
      </c>
      <c r="CM53" s="40">
        <f t="shared" si="338"/>
        <v>-0.7286298732601677</v>
      </c>
      <c r="CN53" s="121">
        <f t="shared" si="430"/>
        <v>943.41594649196247</v>
      </c>
      <c r="CO53" s="121">
        <f>SUM('[19]ПОЛНАЯ СЕБЕСТОИМОСТЬ ВОДА 2019'!AP197/3)</f>
        <v>943.29450817975248</v>
      </c>
      <c r="CP53" s="121">
        <f>SUM('[19]ПОЛНАЯ СЕБЕСТОИМОСТЬ ВОДА 2019'!AQ197/3)</f>
        <v>0.12143831221002795</v>
      </c>
      <c r="CQ53" s="56">
        <f t="shared" si="431"/>
        <v>0</v>
      </c>
      <c r="CR53" s="56">
        <f>SUM('[19]ПОЛНАЯ СЕБЕСТОИМОСТЬ ВОДА 2019'!AS197)</f>
        <v>0</v>
      </c>
      <c r="CS53" s="56">
        <f>SUM('[19]ПОЛНАЯ СЕБЕСТОИМОСТЬ ВОДА 2019'!AT197)</f>
        <v>0</v>
      </c>
      <c r="CT53" s="125">
        <v>656.4</v>
      </c>
      <c r="CU53" s="57">
        <f t="shared" si="465"/>
        <v>656.36965246335751</v>
      </c>
      <c r="CV53" s="57">
        <f>SUM(CT53/CT14*CV14)*0.18766756032</f>
        <v>3.0347536642441615E-2</v>
      </c>
      <c r="CW53" s="121">
        <f t="shared" si="433"/>
        <v>943.41594649196247</v>
      </c>
      <c r="CX53" s="121">
        <f t="shared" si="434"/>
        <v>943.29450817975248</v>
      </c>
      <c r="CY53" s="121">
        <f t="shared" si="435"/>
        <v>0.12143831221002795</v>
      </c>
      <c r="CZ53" s="56">
        <f t="shared" si="436"/>
        <v>0</v>
      </c>
      <c r="DA53" s="56">
        <f>SUM('[19]ПОЛНАЯ СЕБЕСТОИМОСТЬ ВОДА 2019'!AV197)</f>
        <v>0</v>
      </c>
      <c r="DB53" s="56">
        <f>SUM('[19]ПОЛНАЯ СЕБЕСТОИМОСТЬ ВОДА 2019'!AW197)</f>
        <v>0</v>
      </c>
      <c r="DC53" s="125">
        <v>411.29</v>
      </c>
      <c r="DD53" s="57">
        <f t="shared" si="466"/>
        <v>411.27173426179218</v>
      </c>
      <c r="DE53" s="57">
        <f>SUM(DC53/DC14*DE14)*0.18766756032</f>
        <v>1.8265738207846171E-2</v>
      </c>
      <c r="DF53" s="121">
        <f t="shared" si="438"/>
        <v>943.41594649196247</v>
      </c>
      <c r="DG53" s="121">
        <f t="shared" si="439"/>
        <v>943.29450817975248</v>
      </c>
      <c r="DH53" s="121">
        <f t="shared" si="440"/>
        <v>0.12143831221002795</v>
      </c>
      <c r="DI53" s="56">
        <f t="shared" si="441"/>
        <v>0</v>
      </c>
      <c r="DJ53" s="56">
        <f>SUM('[19]ПОЛНАЯ СЕБЕСТОИМОСТЬ ВОДА 2019'!AY197)</f>
        <v>0</v>
      </c>
      <c r="DK53" s="56">
        <f>SUM('[19]ПОЛНАЯ СЕБЕСТОИМОСТЬ ВОДА 2019'!AZ197)</f>
        <v>0</v>
      </c>
      <c r="DL53" s="125">
        <v>887.14</v>
      </c>
      <c r="DM53" s="57">
        <f t="shared" si="467"/>
        <v>887.09582152544976</v>
      </c>
      <c r="DN53" s="57">
        <f>SUM(DL53/DL14*DN14)*0.18766756032</f>
        <v>4.4178474550188598E-2</v>
      </c>
      <c r="DO53" s="98">
        <f t="shared" si="443"/>
        <v>2830.2478394758873</v>
      </c>
      <c r="DP53" s="98">
        <f t="shared" si="443"/>
        <v>2829.8835245392575</v>
      </c>
      <c r="DQ53" s="98">
        <f t="shared" si="443"/>
        <v>0.36431493663008385</v>
      </c>
      <c r="DR53" s="127">
        <f t="shared" si="443"/>
        <v>0</v>
      </c>
      <c r="DS53" s="127">
        <f t="shared" si="443"/>
        <v>0</v>
      </c>
      <c r="DT53" s="127">
        <f t="shared" si="443"/>
        <v>0</v>
      </c>
      <c r="DU53" s="127">
        <f t="shared" si="443"/>
        <v>1954.83</v>
      </c>
      <c r="DV53" s="127">
        <f t="shared" si="443"/>
        <v>1954.7372082505995</v>
      </c>
      <c r="DW53" s="127">
        <f t="shared" si="443"/>
        <v>9.2791749400476381E-2</v>
      </c>
      <c r="DX53" s="40">
        <f t="shared" si="340"/>
        <v>-2830.2478394758873</v>
      </c>
      <c r="DY53" s="40">
        <f t="shared" si="340"/>
        <v>-2829.8835245392575</v>
      </c>
      <c r="DZ53" s="40">
        <f t="shared" si="340"/>
        <v>-0.36431493663008385</v>
      </c>
      <c r="EA53" s="98">
        <f t="shared" si="444"/>
        <v>8490.7435184276619</v>
      </c>
      <c r="EB53" s="98">
        <f t="shared" si="444"/>
        <v>8489.6505736177714</v>
      </c>
      <c r="EC53" s="98">
        <f t="shared" si="444"/>
        <v>1.0929448098902514</v>
      </c>
      <c r="ED53" s="127">
        <f t="shared" si="444"/>
        <v>4354.0999999999995</v>
      </c>
      <c r="EE53" s="127">
        <f t="shared" si="444"/>
        <v>4354.0999999999995</v>
      </c>
      <c r="EF53" s="127">
        <f t="shared" si="444"/>
        <v>0</v>
      </c>
      <c r="EG53" s="127">
        <f t="shared" si="444"/>
        <v>6969.9400000000005</v>
      </c>
      <c r="EH53" s="127">
        <f t="shared" si="444"/>
        <v>6969.3456836984733</v>
      </c>
      <c r="EI53" s="127">
        <f t="shared" si="444"/>
        <v>0.59431630152646531</v>
      </c>
      <c r="EJ53" s="40">
        <f t="shared" si="342"/>
        <v>-4136.6435184276625</v>
      </c>
      <c r="EK53" s="40">
        <f t="shared" si="342"/>
        <v>-4135.550573617772</v>
      </c>
      <c r="EL53" s="40">
        <f t="shared" si="342"/>
        <v>-1.0929448098902514</v>
      </c>
      <c r="EM53" s="121">
        <f t="shared" si="445"/>
        <v>943.41594649196247</v>
      </c>
      <c r="EN53" s="121">
        <f>SUM('[19]ПОЛНАЯ СЕБЕСТОИМОСТЬ ВОДА 2019'!BN197/3)</f>
        <v>943.29450817975248</v>
      </c>
      <c r="EO53" s="121">
        <f>SUM('[19]ПОЛНАЯ СЕБЕСТОИМОСТЬ ВОДА 2019'!BO197/3)</f>
        <v>0.12143831221002795</v>
      </c>
      <c r="EP53" s="56">
        <f t="shared" si="446"/>
        <v>0</v>
      </c>
      <c r="EQ53" s="56">
        <f>SUM('[19]ПОЛНАЯ СЕБЕСТОИМОСТЬ ВОДА 2019'!BQ197)</f>
        <v>0</v>
      </c>
      <c r="ER53" s="56">
        <f>SUM('[19]ПОЛНАЯ СЕБЕСТОИМОСТЬ ВОДА 2019'!BR197)</f>
        <v>0</v>
      </c>
      <c r="ES53" s="125">
        <v>1000.73</v>
      </c>
      <c r="ET53" s="57">
        <f t="shared" si="468"/>
        <v>1000.6801705892519</v>
      </c>
      <c r="EU53" s="57">
        <f>SUM(ES53/ES14*EU14)*0.18766756032</f>
        <v>4.9829410748095257E-2</v>
      </c>
      <c r="EV53" s="121">
        <f t="shared" si="448"/>
        <v>943.41594649196247</v>
      </c>
      <c r="EW53" s="121">
        <f t="shared" si="449"/>
        <v>943.29450817975248</v>
      </c>
      <c r="EX53" s="121">
        <f t="shared" si="450"/>
        <v>0.12143831221002795</v>
      </c>
      <c r="EY53" s="56">
        <f t="shared" si="451"/>
        <v>0</v>
      </c>
      <c r="EZ53" s="56">
        <f>SUM('[19]ПОЛНАЯ СЕБЕСТОИМОСТЬ ВОДА 2019'!BT197)</f>
        <v>0</v>
      </c>
      <c r="FA53" s="56">
        <f>SUM('[19]ПОЛНАЯ СЕБЕСТОИМОСТЬ ВОДА 2019'!BU197)</f>
        <v>0</v>
      </c>
      <c r="FB53" s="125">
        <v>1098.54</v>
      </c>
      <c r="FC53" s="57">
        <f t="shared" si="469"/>
        <v>1098.4843505559363</v>
      </c>
      <c r="FD53" s="57">
        <f>SUM(FB53/FB14*FD14)*0.18766756032</f>
        <v>5.5649444063551053E-2</v>
      </c>
      <c r="FE53" s="121">
        <f t="shared" si="453"/>
        <v>943.41594649196247</v>
      </c>
      <c r="FF53" s="121">
        <f t="shared" si="454"/>
        <v>943.29450817975248</v>
      </c>
      <c r="FG53" s="121">
        <f t="shared" si="455"/>
        <v>0.12143831221002795</v>
      </c>
      <c r="FH53" s="56">
        <f>SUM('[20]ПОЛНАЯ СЕБЕСТОИМОСТЬ ВОДА 2018'!Z199)</f>
        <v>0</v>
      </c>
      <c r="FI53" s="56">
        <f>SUM('[19]ПОЛНАЯ СЕБЕСТОИМОСТЬ ВОДА 2019'!BW197)</f>
        <v>0</v>
      </c>
      <c r="FJ53" s="56">
        <f>SUM('[19]ПОЛНАЯ СЕБЕСТОИМОСТЬ ВОДА 2019'!BX197)</f>
        <v>0</v>
      </c>
      <c r="FK53" s="125">
        <v>1282.6099999999999</v>
      </c>
      <c r="FL53" s="57">
        <f t="shared" si="470"/>
        <v>1282.6099999999999</v>
      </c>
      <c r="FM53" s="57">
        <f>SUM(FK53/FK14*FM14)*0.18766756032</f>
        <v>0</v>
      </c>
      <c r="FN53" s="98">
        <f t="shared" si="457"/>
        <v>2830.2478394758873</v>
      </c>
      <c r="FO53" s="98">
        <f t="shared" si="457"/>
        <v>2829.8835245392575</v>
      </c>
      <c r="FP53" s="98">
        <f t="shared" si="457"/>
        <v>0.36431493663008385</v>
      </c>
      <c r="FQ53" s="62">
        <f t="shared" si="457"/>
        <v>0</v>
      </c>
      <c r="FR53" s="62">
        <f t="shared" si="457"/>
        <v>0</v>
      </c>
      <c r="FS53" s="62">
        <f t="shared" si="457"/>
        <v>0</v>
      </c>
      <c r="FT53" s="62">
        <f t="shared" si="457"/>
        <v>3381.88</v>
      </c>
      <c r="FU53" s="62">
        <f t="shared" si="457"/>
        <v>3381.7745211451884</v>
      </c>
      <c r="FV53" s="62">
        <f t="shared" si="457"/>
        <v>0.10547885481164632</v>
      </c>
      <c r="FW53" s="72">
        <f t="shared" si="344"/>
        <v>-2830.2478394758873</v>
      </c>
      <c r="FX53" s="72">
        <f t="shared" si="344"/>
        <v>-2829.8835245392575</v>
      </c>
      <c r="FY53" s="72">
        <f t="shared" si="344"/>
        <v>-0.36431493663008385</v>
      </c>
      <c r="FZ53" s="98">
        <f t="shared" si="458"/>
        <v>11320.991357903549</v>
      </c>
      <c r="GA53" s="98">
        <f t="shared" si="458"/>
        <v>11319.53409815703</v>
      </c>
      <c r="GB53" s="98">
        <f t="shared" si="458"/>
        <v>1.4572597465203354</v>
      </c>
      <c r="GC53" s="62">
        <f t="shared" si="458"/>
        <v>4354.0999999999995</v>
      </c>
      <c r="GD53" s="62">
        <f t="shared" si="458"/>
        <v>4354.0999999999995</v>
      </c>
      <c r="GE53" s="62">
        <f t="shared" si="458"/>
        <v>0</v>
      </c>
      <c r="GF53" s="62">
        <f t="shared" si="458"/>
        <v>10351.82</v>
      </c>
      <c r="GG53" s="62">
        <f t="shared" si="458"/>
        <v>10351.120204843661</v>
      </c>
      <c r="GH53" s="62">
        <f t="shared" si="458"/>
        <v>0.69979515633811162</v>
      </c>
      <c r="GI53" s="72">
        <f t="shared" si="346"/>
        <v>-6966.8913579035498</v>
      </c>
      <c r="GJ53" s="72">
        <f t="shared" si="346"/>
        <v>-6965.4340981570303</v>
      </c>
      <c r="GK53" s="72">
        <f t="shared" si="346"/>
        <v>-1.4572597465203354</v>
      </c>
      <c r="GL53" s="81"/>
    </row>
    <row r="54" spans="1:194" ht="18.75" x14ac:dyDescent="0.3">
      <c r="A54" s="117" t="s">
        <v>58</v>
      </c>
      <c r="B54" s="118">
        <f t="shared" si="401"/>
        <v>554.0806448473179</v>
      </c>
      <c r="C54" s="118">
        <f>SUM('[19]ПОЛНАЯ СЕБЕСТОИМОСТЬ ВОДА 2019'!C198/3)</f>
        <v>553.88901619302999</v>
      </c>
      <c r="D54" s="118">
        <f>SUM('[19]ПОЛНАЯ СЕБЕСТОИМОСТЬ ВОДА 2019'!D198/3)</f>
        <v>0.19162865428788131</v>
      </c>
      <c r="E54" s="46">
        <f t="shared" si="402"/>
        <v>0</v>
      </c>
      <c r="F54" s="46">
        <f>SUM('[19]ПОЛНАЯ СЕБЕСТОИМОСТЬ ВОДА 2019'!F198)</f>
        <v>0</v>
      </c>
      <c r="G54" s="46">
        <f>SUM('[19]ПОЛНАЯ СЕБЕСТОИМОСТЬ ВОДА 2019'!G198)</f>
        <v>0</v>
      </c>
      <c r="H54" s="122">
        <f>SUM(H55:H58)</f>
        <v>0</v>
      </c>
      <c r="I54" s="122">
        <f t="shared" ref="I54:J54" si="471">SUM(I55:I58)</f>
        <v>0</v>
      </c>
      <c r="J54" s="122">
        <f t="shared" si="471"/>
        <v>0</v>
      </c>
      <c r="K54" s="118">
        <f t="shared" si="404"/>
        <v>554.0806448473179</v>
      </c>
      <c r="L54" s="118">
        <f t="shared" si="405"/>
        <v>553.88901619302999</v>
      </c>
      <c r="M54" s="118">
        <f t="shared" si="406"/>
        <v>0.19162865428788131</v>
      </c>
      <c r="N54" s="46">
        <f t="shared" si="407"/>
        <v>0</v>
      </c>
      <c r="O54" s="46">
        <f>SUM('[19]ПОЛНАЯ СЕБЕСТОИМОСТЬ ВОДА 2019'!I198)</f>
        <v>0</v>
      </c>
      <c r="P54" s="46">
        <f>SUM('[19]ПОЛНАЯ СЕБЕСТОИМОСТЬ ВОДА 2019'!J198)</f>
        <v>0</v>
      </c>
      <c r="Q54" s="122">
        <f>SUM(Q55:Q58)</f>
        <v>0</v>
      </c>
      <c r="R54" s="122">
        <f t="shared" ref="R54:S54" si="472">SUM(R55:R58)</f>
        <v>0</v>
      </c>
      <c r="S54" s="122">
        <f t="shared" si="472"/>
        <v>0</v>
      </c>
      <c r="T54" s="118">
        <f t="shared" si="409"/>
        <v>554.0806448473179</v>
      </c>
      <c r="U54" s="118">
        <f t="shared" si="410"/>
        <v>553.88901619302999</v>
      </c>
      <c r="V54" s="118">
        <f t="shared" si="411"/>
        <v>0.19162865428788131</v>
      </c>
      <c r="W54" s="46">
        <f t="shared" si="412"/>
        <v>781.91000000000008</v>
      </c>
      <c r="X54" s="46">
        <f>SUM('[19]ПОЛНАЯ СЕБЕСТОИМОСТЬ ВОДА 2019'!L198)</f>
        <v>781.91000000000008</v>
      </c>
      <c r="Y54" s="46">
        <f>SUM('[19]ПОЛНАЯ СЕБЕСТОИМОСТЬ ВОДА 2019'!M198)</f>
        <v>0</v>
      </c>
      <c r="Z54" s="122">
        <f>SUM(Z55:Z58)</f>
        <v>684.78</v>
      </c>
      <c r="AA54" s="122">
        <f t="shared" ref="AA54:AB54" si="473">SUM(AA55:AA58)</f>
        <v>684.35914222303609</v>
      </c>
      <c r="AB54" s="122">
        <f t="shared" si="473"/>
        <v>0.42085777696391141</v>
      </c>
      <c r="AC54" s="20">
        <f>SUM(B54+K54+T54)</f>
        <v>1662.2419345419537</v>
      </c>
      <c r="AD54" s="20">
        <f t="shared" si="414"/>
        <v>1661.6670485790901</v>
      </c>
      <c r="AE54" s="20">
        <f t="shared" si="414"/>
        <v>0.57488596286364391</v>
      </c>
      <c r="AF54" s="70">
        <f t="shared" si="414"/>
        <v>781.91000000000008</v>
      </c>
      <c r="AG54" s="70">
        <f t="shared" si="414"/>
        <v>781.91000000000008</v>
      </c>
      <c r="AH54" s="70">
        <f t="shared" si="414"/>
        <v>0</v>
      </c>
      <c r="AI54" s="70">
        <f t="shared" si="414"/>
        <v>684.78</v>
      </c>
      <c r="AJ54" s="70">
        <f t="shared" si="414"/>
        <v>684.35914222303609</v>
      </c>
      <c r="AK54" s="70">
        <f t="shared" si="414"/>
        <v>0.42085777696391141</v>
      </c>
      <c r="AL54" s="69">
        <f t="shared" si="334"/>
        <v>-880.33193454195361</v>
      </c>
      <c r="AM54" s="69">
        <f t="shared" si="334"/>
        <v>-879.75704857909</v>
      </c>
      <c r="AN54" s="69">
        <f t="shared" si="334"/>
        <v>-0.57488596286364391</v>
      </c>
      <c r="AO54" s="118">
        <f t="shared" si="415"/>
        <v>554.0806448473179</v>
      </c>
      <c r="AP54" s="118">
        <f>SUM('[19]ПОЛНАЯ СЕБЕСТОИМОСТЬ ВОДА 2019'!R198/3)</f>
        <v>553.88901619302999</v>
      </c>
      <c r="AQ54" s="118">
        <f>SUM('[19]ПОЛНАЯ СЕБЕСТОИМОСТЬ ВОДА 2019'!S198/3)</f>
        <v>0.19162865428788131</v>
      </c>
      <c r="AR54" s="118">
        <f t="shared" si="416"/>
        <v>0</v>
      </c>
      <c r="AS54" s="118">
        <f>SUM('[19]ПОЛНАЯ СЕБЕСТОИМОСТЬ ВОДА 2019'!U198)</f>
        <v>0</v>
      </c>
      <c r="AT54" s="118">
        <f>SUM('[19]ПОЛНАЯ СЕБЕСТОИМОСТЬ ВОДА 2019'!V198)</f>
        <v>0</v>
      </c>
      <c r="AU54" s="123">
        <f>SUM(AU55:AU58)</f>
        <v>0</v>
      </c>
      <c r="AV54" s="123">
        <f t="shared" ref="AV54:AW54" si="474">SUM(AV55:AV58)</f>
        <v>0</v>
      </c>
      <c r="AW54" s="123">
        <f t="shared" si="474"/>
        <v>0</v>
      </c>
      <c r="AX54" s="118">
        <f t="shared" si="418"/>
        <v>554.0806448473179</v>
      </c>
      <c r="AY54" s="118">
        <f t="shared" si="419"/>
        <v>553.88901619302999</v>
      </c>
      <c r="AZ54" s="118">
        <f t="shared" si="420"/>
        <v>0.19162865428788131</v>
      </c>
      <c r="BA54" s="46">
        <f t="shared" si="421"/>
        <v>0</v>
      </c>
      <c r="BB54" s="46">
        <f>SUM('[19]ПОЛНАЯ СЕБЕСТОИМОСТЬ ВОДА 2019'!X198)</f>
        <v>0</v>
      </c>
      <c r="BC54" s="46">
        <f>SUM('[19]ПОЛНАЯ СЕБЕСТОИМОСТЬ ВОДА 2019'!Y198)</f>
        <v>0</v>
      </c>
      <c r="BD54" s="122">
        <f>SUM(BD55:BD58)</f>
        <v>0</v>
      </c>
      <c r="BE54" s="122">
        <f t="shared" ref="BE54:BF54" si="475">SUM(BE55:BE58)</f>
        <v>0</v>
      </c>
      <c r="BF54" s="122">
        <f t="shared" si="475"/>
        <v>0</v>
      </c>
      <c r="BG54" s="118">
        <f t="shared" si="423"/>
        <v>554.0806448473179</v>
      </c>
      <c r="BH54" s="118">
        <f t="shared" si="424"/>
        <v>553.88901619302999</v>
      </c>
      <c r="BI54" s="118">
        <f t="shared" si="425"/>
        <v>0.19162865428788131</v>
      </c>
      <c r="BJ54" s="46">
        <f t="shared" si="426"/>
        <v>0</v>
      </c>
      <c r="BK54" s="46">
        <f>SUM('[19]ПОЛНАЯ СЕБЕСТОИМОСТЬ ВОДА 2019'!AA198)</f>
        <v>0</v>
      </c>
      <c r="BL54" s="46">
        <f>SUM('[19]ПОЛНАЯ СЕБЕСТОИМОСТЬ ВОДА 2019'!AB198)</f>
        <v>0</v>
      </c>
      <c r="BM54" s="122">
        <f>SUM(BM55:BM58)</f>
        <v>684.78</v>
      </c>
      <c r="BN54" s="122">
        <f t="shared" ref="BN54:BO54" si="476">SUM(BN55:BN58)</f>
        <v>684.49116371996683</v>
      </c>
      <c r="BO54" s="122">
        <f t="shared" si="476"/>
        <v>0.28883628003306666</v>
      </c>
      <c r="BP54" s="20">
        <f t="shared" si="428"/>
        <v>1662.2419345419537</v>
      </c>
      <c r="BQ54" s="20">
        <f t="shared" si="428"/>
        <v>1661.6670485790901</v>
      </c>
      <c r="BR54" s="20">
        <f t="shared" si="428"/>
        <v>0.57488596286364391</v>
      </c>
      <c r="BS54" s="124">
        <f t="shared" si="428"/>
        <v>0</v>
      </c>
      <c r="BT54" s="124">
        <f t="shared" si="428"/>
        <v>0</v>
      </c>
      <c r="BU54" s="124">
        <f t="shared" si="428"/>
        <v>0</v>
      </c>
      <c r="BV54" s="124">
        <f t="shared" si="428"/>
        <v>684.78</v>
      </c>
      <c r="BW54" s="124">
        <f t="shared" si="428"/>
        <v>684.49116371996683</v>
      </c>
      <c r="BX54" s="124">
        <f t="shared" si="428"/>
        <v>0.28883628003306666</v>
      </c>
      <c r="BY54" s="30">
        <f t="shared" si="336"/>
        <v>-1662.2419345419537</v>
      </c>
      <c r="BZ54" s="30">
        <f t="shared" si="336"/>
        <v>-1661.6670485790901</v>
      </c>
      <c r="CA54" s="30">
        <f t="shared" si="336"/>
        <v>-0.57488596286364391</v>
      </c>
      <c r="CB54" s="20">
        <f t="shared" si="429"/>
        <v>3324.4838690839074</v>
      </c>
      <c r="CC54" s="20">
        <f t="shared" si="429"/>
        <v>3323.3340971581802</v>
      </c>
      <c r="CD54" s="20">
        <f t="shared" si="429"/>
        <v>1.1497719257272878</v>
      </c>
      <c r="CE54" s="124">
        <f t="shared" si="429"/>
        <v>781.91000000000008</v>
      </c>
      <c r="CF54" s="124">
        <f t="shared" si="429"/>
        <v>781.91000000000008</v>
      </c>
      <c r="CG54" s="124">
        <f t="shared" si="429"/>
        <v>0</v>
      </c>
      <c r="CH54" s="124">
        <f t="shared" si="429"/>
        <v>1369.56</v>
      </c>
      <c r="CI54" s="124">
        <f t="shared" si="429"/>
        <v>1368.8503059430029</v>
      </c>
      <c r="CJ54" s="124">
        <f t="shared" si="429"/>
        <v>0.70969405699697807</v>
      </c>
      <c r="CK54" s="30">
        <f t="shared" si="338"/>
        <v>-2542.5738690839071</v>
      </c>
      <c r="CL54" s="30">
        <f t="shared" si="338"/>
        <v>-2541.4240971581803</v>
      </c>
      <c r="CM54" s="30">
        <f t="shared" si="338"/>
        <v>-1.1497719257272878</v>
      </c>
      <c r="CN54" s="118">
        <f t="shared" si="430"/>
        <v>554.0806448473179</v>
      </c>
      <c r="CO54" s="118">
        <f>SUM('[19]ПОЛНАЯ СЕБЕСТОИМОСТЬ ВОДА 2019'!AP198/3)</f>
        <v>553.88901619302999</v>
      </c>
      <c r="CP54" s="118">
        <f>SUM('[19]ПОЛНАЯ СЕБЕСТОИМОСТЬ ВОДА 2019'!AQ198/3)</f>
        <v>0.19162865428788131</v>
      </c>
      <c r="CQ54" s="46">
        <f t="shared" si="431"/>
        <v>0</v>
      </c>
      <c r="CR54" s="46">
        <f>SUM('[19]ПОЛНАЯ СЕБЕСТОИМОСТЬ ВОДА 2019'!AS198)</f>
        <v>0</v>
      </c>
      <c r="CS54" s="46">
        <f>SUM('[19]ПОЛНАЯ СЕБЕСТОИМОСТЬ ВОДА 2019'!AT198)</f>
        <v>0</v>
      </c>
      <c r="CT54" s="122">
        <f>SUM(CT55:CT58)</f>
        <v>0</v>
      </c>
      <c r="CU54" s="122">
        <f t="shared" ref="CU54:CV54" si="477">SUM(CU55:CU58)</f>
        <v>0</v>
      </c>
      <c r="CV54" s="122">
        <f t="shared" si="477"/>
        <v>0</v>
      </c>
      <c r="CW54" s="118">
        <f t="shared" si="433"/>
        <v>554.0806448473179</v>
      </c>
      <c r="CX54" s="118">
        <f t="shared" si="434"/>
        <v>553.88901619302999</v>
      </c>
      <c r="CY54" s="118">
        <f t="shared" si="435"/>
        <v>0.19162865428788131</v>
      </c>
      <c r="CZ54" s="46">
        <f t="shared" si="436"/>
        <v>0</v>
      </c>
      <c r="DA54" s="46">
        <f>SUM('[19]ПОЛНАЯ СЕБЕСТОИМОСТЬ ВОДА 2019'!AV198)</f>
        <v>0</v>
      </c>
      <c r="DB54" s="46">
        <f>SUM('[19]ПОЛНАЯ СЕБЕСТОИМОСТЬ ВОДА 2019'!AW198)</f>
        <v>0</v>
      </c>
      <c r="DC54" s="122">
        <f>SUM(DC55:DC58)</f>
        <v>0</v>
      </c>
      <c r="DD54" s="122">
        <f t="shared" ref="DD54:DE54" si="478">SUM(DD55:DD58)</f>
        <v>0</v>
      </c>
      <c r="DE54" s="122">
        <f t="shared" si="478"/>
        <v>0</v>
      </c>
      <c r="DF54" s="118">
        <f t="shared" si="438"/>
        <v>554.0806448473179</v>
      </c>
      <c r="DG54" s="118">
        <f t="shared" si="439"/>
        <v>553.88901619302999</v>
      </c>
      <c r="DH54" s="118">
        <f t="shared" si="440"/>
        <v>0.19162865428788131</v>
      </c>
      <c r="DI54" s="46">
        <f t="shared" si="441"/>
        <v>0</v>
      </c>
      <c r="DJ54" s="46">
        <f>SUM('[19]ПОЛНАЯ СЕБЕСТОИМОСТЬ ВОДА 2019'!AY198)</f>
        <v>0</v>
      </c>
      <c r="DK54" s="46">
        <f>SUM('[19]ПОЛНАЯ СЕБЕСТОИМОСТЬ ВОДА 2019'!AZ198)</f>
        <v>0</v>
      </c>
      <c r="DL54" s="122">
        <f>SUM(DL55:DL58)</f>
        <v>683.28</v>
      </c>
      <c r="DM54" s="122">
        <f t="shared" ref="DM54:DN54" si="479">SUM(DM55:DM58)</f>
        <v>683.00384221832394</v>
      </c>
      <c r="DN54" s="122">
        <f t="shared" si="479"/>
        <v>0.27615778167610616</v>
      </c>
      <c r="DO54" s="20">
        <f t="shared" si="443"/>
        <v>1662.2419345419537</v>
      </c>
      <c r="DP54" s="20">
        <f t="shared" si="443"/>
        <v>1661.6670485790901</v>
      </c>
      <c r="DQ54" s="20">
        <f t="shared" si="443"/>
        <v>0.57488596286364391</v>
      </c>
      <c r="DR54" s="124">
        <f t="shared" si="443"/>
        <v>0</v>
      </c>
      <c r="DS54" s="124">
        <f t="shared" si="443"/>
        <v>0</v>
      </c>
      <c r="DT54" s="124">
        <f t="shared" si="443"/>
        <v>0</v>
      </c>
      <c r="DU54" s="124">
        <f t="shared" si="443"/>
        <v>683.28</v>
      </c>
      <c r="DV54" s="124">
        <f t="shared" si="443"/>
        <v>683.00384221832394</v>
      </c>
      <c r="DW54" s="124">
        <f t="shared" si="443"/>
        <v>0.27615778167610616</v>
      </c>
      <c r="DX54" s="30">
        <f t="shared" si="340"/>
        <v>-1662.2419345419537</v>
      </c>
      <c r="DY54" s="30">
        <f t="shared" si="340"/>
        <v>-1661.6670485790901</v>
      </c>
      <c r="DZ54" s="30">
        <f t="shared" si="340"/>
        <v>-0.57488596286364391</v>
      </c>
      <c r="EA54" s="20">
        <f t="shared" si="444"/>
        <v>4986.7258036258609</v>
      </c>
      <c r="EB54" s="20">
        <f t="shared" si="444"/>
        <v>4985.0011457372702</v>
      </c>
      <c r="EC54" s="20">
        <f t="shared" si="444"/>
        <v>1.7246578885909316</v>
      </c>
      <c r="ED54" s="124">
        <f t="shared" si="444"/>
        <v>781.91000000000008</v>
      </c>
      <c r="EE54" s="124">
        <f t="shared" si="444"/>
        <v>781.91000000000008</v>
      </c>
      <c r="EF54" s="124">
        <f t="shared" si="444"/>
        <v>0</v>
      </c>
      <c r="EG54" s="124">
        <f t="shared" si="444"/>
        <v>2052.84</v>
      </c>
      <c r="EH54" s="124">
        <f t="shared" si="444"/>
        <v>2051.854148161327</v>
      </c>
      <c r="EI54" s="124">
        <f t="shared" si="444"/>
        <v>0.98585183867308424</v>
      </c>
      <c r="EJ54" s="30">
        <f t="shared" si="342"/>
        <v>-4204.815803625861</v>
      </c>
      <c r="EK54" s="30">
        <f t="shared" si="342"/>
        <v>-4203.0911457372704</v>
      </c>
      <c r="EL54" s="30">
        <f t="shared" si="342"/>
        <v>-1.7246578885909316</v>
      </c>
      <c r="EM54" s="118">
        <f t="shared" si="445"/>
        <v>554.0806448473179</v>
      </c>
      <c r="EN54" s="118">
        <f>SUM('[19]ПОЛНАЯ СЕБЕСТОИМОСТЬ ВОДА 2019'!BN198/3)</f>
        <v>553.88901619302999</v>
      </c>
      <c r="EO54" s="118">
        <f>SUM('[19]ПОЛНАЯ СЕБЕСТОИМОСТЬ ВОДА 2019'!BO198/3)</f>
        <v>0.19162865428788131</v>
      </c>
      <c r="EP54" s="46">
        <f t="shared" si="446"/>
        <v>0</v>
      </c>
      <c r="EQ54" s="46">
        <f>SUM('[19]ПОЛНАЯ СЕБЕСТОИМОСТЬ ВОДА 2019'!BQ198)</f>
        <v>0</v>
      </c>
      <c r="ER54" s="46">
        <f>SUM('[19]ПОЛНАЯ СЕБЕСТОИМОСТЬ ВОДА 2019'!BR198)</f>
        <v>0</v>
      </c>
      <c r="ES54" s="122">
        <f>SUM(ES55:ES58)</f>
        <v>0</v>
      </c>
      <c r="ET54" s="122">
        <f t="shared" ref="ET54:EU54" si="480">SUM(ET55:ET58)</f>
        <v>0</v>
      </c>
      <c r="EU54" s="122">
        <f t="shared" si="480"/>
        <v>0</v>
      </c>
      <c r="EV54" s="118">
        <f t="shared" si="448"/>
        <v>554.0806448473179</v>
      </c>
      <c r="EW54" s="118">
        <f t="shared" si="449"/>
        <v>553.88901619302999</v>
      </c>
      <c r="EX54" s="118">
        <f t="shared" si="450"/>
        <v>0.19162865428788131</v>
      </c>
      <c r="EY54" s="46">
        <f t="shared" si="451"/>
        <v>0</v>
      </c>
      <c r="EZ54" s="46">
        <f>SUM('[19]ПОЛНАЯ СЕБЕСТОИМОСТЬ ВОДА 2019'!BT198)</f>
        <v>0</v>
      </c>
      <c r="FA54" s="46">
        <f>SUM('[19]ПОЛНАЯ СЕБЕСТОИМОСТЬ ВОДА 2019'!BU198)</f>
        <v>0</v>
      </c>
      <c r="FB54" s="122">
        <f>SUM(FB55:FB58)</f>
        <v>0</v>
      </c>
      <c r="FC54" s="122">
        <f t="shared" ref="FC54:FD54" si="481">SUM(FC55:FC58)</f>
        <v>0</v>
      </c>
      <c r="FD54" s="122">
        <f t="shared" si="481"/>
        <v>0</v>
      </c>
      <c r="FE54" s="118">
        <f t="shared" si="453"/>
        <v>554.0806448473179</v>
      </c>
      <c r="FF54" s="118">
        <f t="shared" si="454"/>
        <v>553.88901619302999</v>
      </c>
      <c r="FG54" s="118">
        <f t="shared" si="455"/>
        <v>0.19162865428788131</v>
      </c>
      <c r="FH54" s="46">
        <f>SUM('[20]ПОЛНАЯ СЕБЕСТОИМОСТЬ ВОДА 2018'!Z200)</f>
        <v>0</v>
      </c>
      <c r="FI54" s="46">
        <f>SUM('[19]ПОЛНАЯ СЕБЕСТОИМОСТЬ ВОДА 2019'!BW198)</f>
        <v>0</v>
      </c>
      <c r="FJ54" s="46">
        <f>SUM('[19]ПОЛНАЯ СЕБЕСТОИМОСТЬ ВОДА 2019'!BX198)</f>
        <v>0</v>
      </c>
      <c r="FK54" s="122">
        <f>SUM(FK55:FK58)</f>
        <v>683.28</v>
      </c>
      <c r="FL54" s="122">
        <f t="shared" ref="FL54:FM54" si="482">SUM(FL55:FL58)</f>
        <v>683.28</v>
      </c>
      <c r="FM54" s="122">
        <f t="shared" si="482"/>
        <v>0</v>
      </c>
      <c r="FN54" s="20">
        <f t="shared" si="457"/>
        <v>1662.2419345419537</v>
      </c>
      <c r="FO54" s="20">
        <f t="shared" si="457"/>
        <v>1661.6670485790901</v>
      </c>
      <c r="FP54" s="20">
        <f t="shared" si="457"/>
        <v>0.57488596286364391</v>
      </c>
      <c r="FQ54" s="70">
        <f t="shared" si="457"/>
        <v>0</v>
      </c>
      <c r="FR54" s="70">
        <f t="shared" si="457"/>
        <v>0</v>
      </c>
      <c r="FS54" s="70">
        <f t="shared" si="457"/>
        <v>0</v>
      </c>
      <c r="FT54" s="70">
        <f t="shared" si="457"/>
        <v>683.28</v>
      </c>
      <c r="FU54" s="70">
        <f t="shared" si="457"/>
        <v>683.28</v>
      </c>
      <c r="FV54" s="70">
        <f t="shared" si="457"/>
        <v>0</v>
      </c>
      <c r="FW54" s="69">
        <f t="shared" si="344"/>
        <v>-1662.2419345419537</v>
      </c>
      <c r="FX54" s="69">
        <f t="shared" si="344"/>
        <v>-1661.6670485790901</v>
      </c>
      <c r="FY54" s="69">
        <f t="shared" si="344"/>
        <v>-0.57488596286364391</v>
      </c>
      <c r="FZ54" s="20">
        <f t="shared" si="458"/>
        <v>6648.9677381678148</v>
      </c>
      <c r="GA54" s="20">
        <f t="shared" si="458"/>
        <v>6646.6681943163603</v>
      </c>
      <c r="GB54" s="20">
        <f t="shared" si="458"/>
        <v>2.2995438514545756</v>
      </c>
      <c r="GC54" s="70">
        <f t="shared" si="458"/>
        <v>781.91000000000008</v>
      </c>
      <c r="GD54" s="70">
        <f t="shared" si="458"/>
        <v>781.91000000000008</v>
      </c>
      <c r="GE54" s="70">
        <f t="shared" si="458"/>
        <v>0</v>
      </c>
      <c r="GF54" s="70">
        <f t="shared" si="458"/>
        <v>2736.12</v>
      </c>
      <c r="GG54" s="70">
        <f t="shared" si="458"/>
        <v>2735.1341481613272</v>
      </c>
      <c r="GH54" s="70">
        <f t="shared" si="458"/>
        <v>0.98585183867308424</v>
      </c>
      <c r="GI54" s="69">
        <f t="shared" si="346"/>
        <v>-5867.0577381678149</v>
      </c>
      <c r="GJ54" s="69">
        <f t="shared" si="346"/>
        <v>-5864.7581943163605</v>
      </c>
      <c r="GK54" s="69">
        <f t="shared" si="346"/>
        <v>-2.2995438514545756</v>
      </c>
      <c r="GL54" s="81"/>
    </row>
    <row r="55" spans="1:194" ht="18.75" x14ac:dyDescent="0.3">
      <c r="A55" s="120" t="s">
        <v>106</v>
      </c>
      <c r="B55" s="121">
        <f t="shared" si="401"/>
        <v>152.32348274816795</v>
      </c>
      <c r="C55" s="121">
        <f>SUM('[19]ПОЛНАЯ СЕБЕСТОИМОСТЬ ВОДА 2019'!C199/3)</f>
        <v>152.24699219816796</v>
      </c>
      <c r="D55" s="121">
        <f>SUM('[19]ПОЛНАЯ СЕБЕСТОИМОСТЬ ВОДА 2019'!D199/3)</f>
        <v>7.649054999999999E-2</v>
      </c>
      <c r="E55" s="56">
        <f t="shared" si="402"/>
        <v>0</v>
      </c>
      <c r="F55" s="56">
        <f>SUM('[19]ПОЛНАЯ СЕБЕСТОИМОСТЬ ВОДА 2019'!F199)</f>
        <v>0</v>
      </c>
      <c r="G55" s="56">
        <f>SUM('[19]ПОЛНАЯ СЕБЕСТОИМОСТЬ ВОДА 2019'!G199)</f>
        <v>0</v>
      </c>
      <c r="H55" s="125">
        <v>0</v>
      </c>
      <c r="I55" s="57">
        <f t="shared" si="459"/>
        <v>0</v>
      </c>
      <c r="J55" s="57">
        <f>SUM(H55/H14*J14)*1.5238095238</f>
        <v>0</v>
      </c>
      <c r="K55" s="121">
        <f t="shared" si="404"/>
        <v>152.32348274816795</v>
      </c>
      <c r="L55" s="121">
        <f t="shared" si="405"/>
        <v>152.24699219816796</v>
      </c>
      <c r="M55" s="121">
        <f t="shared" si="406"/>
        <v>7.649054999999999E-2</v>
      </c>
      <c r="N55" s="56">
        <f t="shared" si="407"/>
        <v>0</v>
      </c>
      <c r="O55" s="56">
        <f>SUM('[19]ПОЛНАЯ СЕБЕСТОИМОСТЬ ВОДА 2019'!I199)</f>
        <v>0</v>
      </c>
      <c r="P55" s="56">
        <f>SUM('[19]ПОЛНАЯ СЕБЕСТОИМОСТЬ ВОДА 2019'!J199)</f>
        <v>0</v>
      </c>
      <c r="Q55" s="125">
        <v>0</v>
      </c>
      <c r="R55" s="57">
        <f t="shared" si="460"/>
        <v>0</v>
      </c>
      <c r="S55" s="57">
        <f>SUM(Q55/Q14*S14)*1.5238095238</f>
        <v>0</v>
      </c>
      <c r="T55" s="121">
        <f t="shared" si="409"/>
        <v>152.32348274816795</v>
      </c>
      <c r="U55" s="121">
        <f t="shared" si="410"/>
        <v>152.24699219816796</v>
      </c>
      <c r="V55" s="121">
        <f t="shared" si="411"/>
        <v>7.649054999999999E-2</v>
      </c>
      <c r="W55" s="56">
        <f t="shared" si="412"/>
        <v>762.19</v>
      </c>
      <c r="X55" s="56">
        <f>SUM('[19]ПОЛНАЯ СЕБЕСТОИМОСТЬ ВОДА 2019'!L199)</f>
        <v>762.19</v>
      </c>
      <c r="Y55" s="56">
        <f>SUM('[19]ПОЛНАЯ СЕБЕСТОИМОСТЬ ВОДА 2019'!M199)</f>
        <v>0</v>
      </c>
      <c r="Z55" s="125">
        <v>663</v>
      </c>
      <c r="AA55" s="57">
        <f t="shared" si="461"/>
        <v>662.59232535572824</v>
      </c>
      <c r="AB55" s="57">
        <f>SUM(Z55/Z14*AB14)*1.5238095238</f>
        <v>0.40767464427173306</v>
      </c>
      <c r="AC55" s="98">
        <f t="shared" si="414"/>
        <v>456.97044824450381</v>
      </c>
      <c r="AD55" s="98">
        <f t="shared" si="414"/>
        <v>456.74097659450388</v>
      </c>
      <c r="AE55" s="98">
        <f t="shared" si="414"/>
        <v>0.22947164999999997</v>
      </c>
      <c r="AF55" s="62">
        <f t="shared" si="414"/>
        <v>762.19</v>
      </c>
      <c r="AG55" s="62">
        <f t="shared" si="414"/>
        <v>762.19</v>
      </c>
      <c r="AH55" s="62">
        <f t="shared" si="414"/>
        <v>0</v>
      </c>
      <c r="AI55" s="62">
        <f t="shared" si="414"/>
        <v>663</v>
      </c>
      <c r="AJ55" s="62">
        <f t="shared" si="414"/>
        <v>662.59232535572824</v>
      </c>
      <c r="AK55" s="62">
        <f t="shared" si="414"/>
        <v>0.40767464427173306</v>
      </c>
      <c r="AL55" s="72">
        <f t="shared" si="334"/>
        <v>305.21955175549624</v>
      </c>
      <c r="AM55" s="72">
        <f t="shared" si="334"/>
        <v>305.44902340549618</v>
      </c>
      <c r="AN55" s="72">
        <f t="shared" si="334"/>
        <v>-0.22947164999999997</v>
      </c>
      <c r="AO55" s="121">
        <f t="shared" si="415"/>
        <v>152.32348274816795</v>
      </c>
      <c r="AP55" s="121">
        <f>SUM('[19]ПОЛНАЯ СЕБЕСТОИМОСТЬ ВОДА 2019'!R199/3)</f>
        <v>152.24699219816796</v>
      </c>
      <c r="AQ55" s="121">
        <f>SUM('[19]ПОЛНАЯ СЕБЕСТОИМОСТЬ ВОДА 2019'!S199/3)</f>
        <v>7.649054999999999E-2</v>
      </c>
      <c r="AR55" s="121">
        <f t="shared" si="416"/>
        <v>0</v>
      </c>
      <c r="AS55" s="121">
        <f>SUM('[19]ПОЛНАЯ СЕБЕСТОИМОСТЬ ВОДА 2019'!U199)</f>
        <v>0</v>
      </c>
      <c r="AT55" s="121">
        <f>SUM('[19]ПОЛНАЯ СЕБЕСТОИМОСТЬ ВОДА 2019'!V199)</f>
        <v>0</v>
      </c>
      <c r="AU55" s="126">
        <v>0</v>
      </c>
      <c r="AV55" s="126">
        <f t="shared" si="462"/>
        <v>0</v>
      </c>
      <c r="AW55" s="126">
        <f>SUM(AU55/AU14*AW14)*1.5238095238</f>
        <v>0</v>
      </c>
      <c r="AX55" s="121">
        <f t="shared" si="418"/>
        <v>152.32348274816795</v>
      </c>
      <c r="AY55" s="121">
        <f t="shared" si="419"/>
        <v>152.24699219816796</v>
      </c>
      <c r="AZ55" s="121">
        <f t="shared" si="420"/>
        <v>7.649054999999999E-2</v>
      </c>
      <c r="BA55" s="56">
        <f t="shared" si="421"/>
        <v>0</v>
      </c>
      <c r="BB55" s="56">
        <f>SUM('[19]ПОЛНАЯ СЕБЕСТОИМОСТЬ ВОДА 2019'!X199)</f>
        <v>0</v>
      </c>
      <c r="BC55" s="56">
        <f>SUM('[19]ПОЛНАЯ СЕБЕСТОИМОСТЬ ВОДА 2019'!Y199)</f>
        <v>0</v>
      </c>
      <c r="BD55" s="125">
        <v>0</v>
      </c>
      <c r="BE55" s="57">
        <f t="shared" si="463"/>
        <v>0</v>
      </c>
      <c r="BF55" s="57">
        <f>SUM(BD55/BD14*BF14)*1.5238095238</f>
        <v>0</v>
      </c>
      <c r="BG55" s="121">
        <f t="shared" si="423"/>
        <v>152.32348274816795</v>
      </c>
      <c r="BH55" s="121">
        <f t="shared" si="424"/>
        <v>152.24699219816796</v>
      </c>
      <c r="BI55" s="121">
        <f t="shared" si="425"/>
        <v>7.649054999999999E-2</v>
      </c>
      <c r="BJ55" s="56">
        <f t="shared" si="426"/>
        <v>0</v>
      </c>
      <c r="BK55" s="56">
        <f>SUM('[19]ПОЛНАЯ СЕБЕСТОИМОСТЬ ВОДА 2019'!AA199)</f>
        <v>0</v>
      </c>
      <c r="BL55" s="56">
        <f>SUM('[19]ПОЛНАЯ СЕБЕСТОИМОСТЬ ВОДА 2019'!AB199)</f>
        <v>0</v>
      </c>
      <c r="BM55" s="125">
        <v>663</v>
      </c>
      <c r="BN55" s="57">
        <f t="shared" si="464"/>
        <v>662.72021135366742</v>
      </c>
      <c r="BO55" s="57">
        <f>SUM(BM55/BM14*BO14)*1.5238095238</f>
        <v>0.27978864633253125</v>
      </c>
      <c r="BP55" s="98">
        <f t="shared" si="428"/>
        <v>456.97044824450381</v>
      </c>
      <c r="BQ55" s="98">
        <f t="shared" si="428"/>
        <v>456.74097659450388</v>
      </c>
      <c r="BR55" s="98">
        <f t="shared" si="428"/>
        <v>0.22947164999999997</v>
      </c>
      <c r="BS55" s="127">
        <f t="shared" si="428"/>
        <v>0</v>
      </c>
      <c r="BT55" s="127">
        <f t="shared" si="428"/>
        <v>0</v>
      </c>
      <c r="BU55" s="127">
        <f t="shared" si="428"/>
        <v>0</v>
      </c>
      <c r="BV55" s="127">
        <f t="shared" si="428"/>
        <v>663</v>
      </c>
      <c r="BW55" s="127">
        <f t="shared" si="428"/>
        <v>662.72021135366742</v>
      </c>
      <c r="BX55" s="127">
        <f t="shared" si="428"/>
        <v>0.27978864633253125</v>
      </c>
      <c r="BY55" s="40">
        <f t="shared" si="336"/>
        <v>-456.97044824450381</v>
      </c>
      <c r="BZ55" s="40">
        <f t="shared" si="336"/>
        <v>-456.74097659450388</v>
      </c>
      <c r="CA55" s="40">
        <f t="shared" si="336"/>
        <v>-0.22947164999999997</v>
      </c>
      <c r="CB55" s="98">
        <f t="shared" si="429"/>
        <v>913.94089648900763</v>
      </c>
      <c r="CC55" s="98">
        <f t="shared" si="429"/>
        <v>913.48195318900775</v>
      </c>
      <c r="CD55" s="98">
        <f t="shared" si="429"/>
        <v>0.45894329999999994</v>
      </c>
      <c r="CE55" s="127">
        <f t="shared" si="429"/>
        <v>762.19</v>
      </c>
      <c r="CF55" s="127">
        <f t="shared" si="429"/>
        <v>762.19</v>
      </c>
      <c r="CG55" s="127">
        <f t="shared" si="429"/>
        <v>0</v>
      </c>
      <c r="CH55" s="127">
        <f t="shared" si="429"/>
        <v>1326</v>
      </c>
      <c r="CI55" s="127">
        <f t="shared" si="429"/>
        <v>1325.3125367093958</v>
      </c>
      <c r="CJ55" s="127">
        <f t="shared" si="429"/>
        <v>0.68746329060426437</v>
      </c>
      <c r="CK55" s="40">
        <f t="shared" si="338"/>
        <v>-151.75089648900757</v>
      </c>
      <c r="CL55" s="40">
        <f t="shared" si="338"/>
        <v>-151.2919531890077</v>
      </c>
      <c r="CM55" s="40">
        <f t="shared" si="338"/>
        <v>-0.45894329999999994</v>
      </c>
      <c r="CN55" s="121">
        <f t="shared" si="430"/>
        <v>152.32348274816795</v>
      </c>
      <c r="CO55" s="121">
        <f>SUM('[19]ПОЛНАЯ СЕБЕСТОИМОСТЬ ВОДА 2019'!AP199/3)</f>
        <v>152.24699219816796</v>
      </c>
      <c r="CP55" s="121">
        <f>SUM('[19]ПОЛНАЯ СЕБЕСТОИМОСТЬ ВОДА 2019'!AQ199/3)</f>
        <v>7.649054999999999E-2</v>
      </c>
      <c r="CQ55" s="56">
        <f t="shared" si="431"/>
        <v>0</v>
      </c>
      <c r="CR55" s="56">
        <f>SUM('[19]ПОЛНАЯ СЕБЕСТОИМОСТЬ ВОДА 2019'!AS199)</f>
        <v>0</v>
      </c>
      <c r="CS55" s="56">
        <f>SUM('[19]ПОЛНАЯ СЕБЕСТОИМОСТЬ ВОДА 2019'!AT199)</f>
        <v>0</v>
      </c>
      <c r="CT55" s="125">
        <v>0</v>
      </c>
      <c r="CU55" s="57">
        <f t="shared" si="465"/>
        <v>0</v>
      </c>
      <c r="CV55" s="57">
        <f>SUM(CT55/CT14*CV14)*1.5238095238</f>
        <v>0</v>
      </c>
      <c r="CW55" s="121">
        <f t="shared" si="433"/>
        <v>152.32348274816795</v>
      </c>
      <c r="CX55" s="121">
        <f t="shared" si="434"/>
        <v>152.24699219816796</v>
      </c>
      <c r="CY55" s="121">
        <f t="shared" si="435"/>
        <v>7.649054999999999E-2</v>
      </c>
      <c r="CZ55" s="56">
        <f t="shared" si="436"/>
        <v>0</v>
      </c>
      <c r="DA55" s="56">
        <f>SUM('[19]ПОЛНАЯ СЕБЕСТОИМОСТЬ ВОДА 2019'!AV199)</f>
        <v>0</v>
      </c>
      <c r="DB55" s="56">
        <f>SUM('[19]ПОЛНАЯ СЕБЕСТОИМОСТЬ ВОДА 2019'!AW199)</f>
        <v>0</v>
      </c>
      <c r="DC55" s="125">
        <v>0</v>
      </c>
      <c r="DD55" s="57">
        <f t="shared" si="466"/>
        <v>0</v>
      </c>
      <c r="DE55" s="57">
        <f>SUM(DC55/DC14*DE14)*1.5238095238</f>
        <v>0</v>
      </c>
      <c r="DF55" s="121">
        <f t="shared" si="438"/>
        <v>152.32348274816795</v>
      </c>
      <c r="DG55" s="121">
        <f t="shared" si="439"/>
        <v>152.24699219816796</v>
      </c>
      <c r="DH55" s="121">
        <f t="shared" si="440"/>
        <v>7.649054999999999E-2</v>
      </c>
      <c r="DI55" s="56">
        <f t="shared" si="441"/>
        <v>0</v>
      </c>
      <c r="DJ55" s="56">
        <f>SUM('[19]ПОЛНАЯ СЕБЕСТОИМОСТЬ ВОДА 2019'!AY199)</f>
        <v>0</v>
      </c>
      <c r="DK55" s="56">
        <f>SUM('[19]ПОЛНАЯ СЕБЕСТОИМОСТЬ ВОДА 2019'!AZ199)</f>
        <v>0</v>
      </c>
      <c r="DL55" s="125">
        <v>663</v>
      </c>
      <c r="DM55" s="57">
        <f t="shared" si="467"/>
        <v>662.73191435591605</v>
      </c>
      <c r="DN55" s="57">
        <f>SUM(DL55/DL14*DN14)*1.5238095238</f>
        <v>0.26808564408396857</v>
      </c>
      <c r="DO55" s="98">
        <f t="shared" si="443"/>
        <v>456.97044824450381</v>
      </c>
      <c r="DP55" s="98">
        <f t="shared" si="443"/>
        <v>456.74097659450388</v>
      </c>
      <c r="DQ55" s="98">
        <f t="shared" si="443"/>
        <v>0.22947164999999997</v>
      </c>
      <c r="DR55" s="127">
        <f t="shared" si="443"/>
        <v>0</v>
      </c>
      <c r="DS55" s="127">
        <f t="shared" si="443"/>
        <v>0</v>
      </c>
      <c r="DT55" s="127">
        <f t="shared" si="443"/>
        <v>0</v>
      </c>
      <c r="DU55" s="127">
        <f t="shared" si="443"/>
        <v>663</v>
      </c>
      <c r="DV55" s="127">
        <f t="shared" si="443"/>
        <v>662.73191435591605</v>
      </c>
      <c r="DW55" s="127">
        <f t="shared" si="443"/>
        <v>0.26808564408396857</v>
      </c>
      <c r="DX55" s="40">
        <f t="shared" si="340"/>
        <v>-456.97044824450381</v>
      </c>
      <c r="DY55" s="40">
        <f t="shared" si="340"/>
        <v>-456.74097659450388</v>
      </c>
      <c r="DZ55" s="40">
        <f t="shared" si="340"/>
        <v>-0.22947164999999997</v>
      </c>
      <c r="EA55" s="98">
        <f t="shared" si="444"/>
        <v>1370.9113447335114</v>
      </c>
      <c r="EB55" s="98">
        <f t="shared" si="444"/>
        <v>1370.2229297835115</v>
      </c>
      <c r="EC55" s="98">
        <f t="shared" si="444"/>
        <v>0.68841494999999986</v>
      </c>
      <c r="ED55" s="127">
        <f t="shared" si="444"/>
        <v>762.19</v>
      </c>
      <c r="EE55" s="127">
        <f t="shared" si="444"/>
        <v>762.19</v>
      </c>
      <c r="EF55" s="127">
        <f t="shared" si="444"/>
        <v>0</v>
      </c>
      <c r="EG55" s="127">
        <f t="shared" si="444"/>
        <v>1989</v>
      </c>
      <c r="EH55" s="127">
        <f t="shared" si="444"/>
        <v>1988.0444510653119</v>
      </c>
      <c r="EI55" s="127">
        <f t="shared" si="444"/>
        <v>0.95554893468823288</v>
      </c>
      <c r="EJ55" s="40">
        <f t="shared" si="342"/>
        <v>-608.72134473351139</v>
      </c>
      <c r="EK55" s="40">
        <f t="shared" si="342"/>
        <v>-608.03292978351146</v>
      </c>
      <c r="EL55" s="40">
        <f t="shared" si="342"/>
        <v>-0.68841494999999986</v>
      </c>
      <c r="EM55" s="121">
        <f t="shared" si="445"/>
        <v>152.32348274816795</v>
      </c>
      <c r="EN55" s="121">
        <f>SUM('[19]ПОЛНАЯ СЕБЕСТОИМОСТЬ ВОДА 2019'!BN199/3)</f>
        <v>152.24699219816796</v>
      </c>
      <c r="EO55" s="121">
        <f>SUM('[19]ПОЛНАЯ СЕБЕСТОИМОСТЬ ВОДА 2019'!BO199/3)</f>
        <v>7.649054999999999E-2</v>
      </c>
      <c r="EP55" s="56">
        <f t="shared" si="446"/>
        <v>0</v>
      </c>
      <c r="EQ55" s="56">
        <f>SUM('[19]ПОЛНАЯ СЕБЕСТОИМОСТЬ ВОДА 2019'!BQ199)</f>
        <v>0</v>
      </c>
      <c r="ER55" s="56">
        <f>SUM('[19]ПОЛНАЯ СЕБЕСТОИМОСТЬ ВОДА 2019'!BR199)</f>
        <v>0</v>
      </c>
      <c r="ES55" s="125">
        <v>0</v>
      </c>
      <c r="ET55" s="57">
        <f t="shared" si="468"/>
        <v>0</v>
      </c>
      <c r="EU55" s="57">
        <f>SUM(ES55/ES14*EU14)*1.5238095238</f>
        <v>0</v>
      </c>
      <c r="EV55" s="121">
        <f t="shared" si="448"/>
        <v>152.32348274816795</v>
      </c>
      <c r="EW55" s="121">
        <f t="shared" si="449"/>
        <v>152.24699219816796</v>
      </c>
      <c r="EX55" s="121">
        <f t="shared" si="450"/>
        <v>7.649054999999999E-2</v>
      </c>
      <c r="EY55" s="56">
        <f t="shared" si="451"/>
        <v>0</v>
      </c>
      <c r="EZ55" s="56">
        <f>SUM('[19]ПОЛНАЯ СЕБЕСТОИМОСТЬ ВОДА 2019'!BT199)</f>
        <v>0</v>
      </c>
      <c r="FA55" s="56">
        <f>SUM('[19]ПОЛНАЯ СЕБЕСТОИМОСТЬ ВОДА 2019'!BU199)</f>
        <v>0</v>
      </c>
      <c r="FB55" s="125">
        <v>0</v>
      </c>
      <c r="FC55" s="57">
        <f t="shared" si="469"/>
        <v>0</v>
      </c>
      <c r="FD55" s="57">
        <f>SUM(FB55/FB14*FD14)*1.5238095238</f>
        <v>0</v>
      </c>
      <c r="FE55" s="121">
        <f t="shared" si="453"/>
        <v>152.32348274816795</v>
      </c>
      <c r="FF55" s="121">
        <f t="shared" si="454"/>
        <v>152.24699219816796</v>
      </c>
      <c r="FG55" s="121">
        <f t="shared" si="455"/>
        <v>7.649054999999999E-2</v>
      </c>
      <c r="FH55" s="56">
        <f>SUM('[20]ПОЛНАЯ СЕБЕСТОИМОСТЬ ВОДА 2018'!Z201)</f>
        <v>0</v>
      </c>
      <c r="FI55" s="56">
        <f>SUM('[19]ПОЛНАЯ СЕБЕСТОИМОСТЬ ВОДА 2019'!BW199)</f>
        <v>0</v>
      </c>
      <c r="FJ55" s="56">
        <f>SUM('[19]ПОЛНАЯ СЕБЕСТОИМОСТЬ ВОДА 2019'!BX199)</f>
        <v>0</v>
      </c>
      <c r="FK55" s="125">
        <v>663</v>
      </c>
      <c r="FL55" s="57">
        <f t="shared" si="470"/>
        <v>663</v>
      </c>
      <c r="FM55" s="57">
        <f>SUM(FK55/FK14*FM14)*1.5238095238</f>
        <v>0</v>
      </c>
      <c r="FN55" s="98">
        <f t="shared" si="457"/>
        <v>456.97044824450381</v>
      </c>
      <c r="FO55" s="98">
        <f t="shared" si="457"/>
        <v>456.74097659450388</v>
      </c>
      <c r="FP55" s="98">
        <f t="shared" si="457"/>
        <v>0.22947164999999997</v>
      </c>
      <c r="FQ55" s="62">
        <f t="shared" si="457"/>
        <v>0</v>
      </c>
      <c r="FR55" s="62">
        <f t="shared" si="457"/>
        <v>0</v>
      </c>
      <c r="FS55" s="62">
        <f t="shared" si="457"/>
        <v>0</v>
      </c>
      <c r="FT55" s="62">
        <f t="shared" si="457"/>
        <v>663</v>
      </c>
      <c r="FU55" s="62">
        <f t="shared" si="457"/>
        <v>663</v>
      </c>
      <c r="FV55" s="62">
        <f t="shared" si="457"/>
        <v>0</v>
      </c>
      <c r="FW55" s="72">
        <f t="shared" si="344"/>
        <v>-456.97044824450381</v>
      </c>
      <c r="FX55" s="72">
        <f t="shared" si="344"/>
        <v>-456.74097659450388</v>
      </c>
      <c r="FY55" s="72">
        <f t="shared" si="344"/>
        <v>-0.22947164999999997</v>
      </c>
      <c r="FZ55" s="98">
        <f t="shared" si="458"/>
        <v>1827.8817929780153</v>
      </c>
      <c r="GA55" s="98">
        <f t="shared" si="458"/>
        <v>1826.9639063780155</v>
      </c>
      <c r="GB55" s="98">
        <f t="shared" si="458"/>
        <v>0.91788659999999989</v>
      </c>
      <c r="GC55" s="62">
        <f t="shared" si="458"/>
        <v>762.19</v>
      </c>
      <c r="GD55" s="62">
        <f t="shared" si="458"/>
        <v>762.19</v>
      </c>
      <c r="GE55" s="62">
        <f t="shared" si="458"/>
        <v>0</v>
      </c>
      <c r="GF55" s="62">
        <f t="shared" si="458"/>
        <v>2652</v>
      </c>
      <c r="GG55" s="62">
        <f t="shared" si="458"/>
        <v>2651.0444510653119</v>
      </c>
      <c r="GH55" s="62">
        <f t="shared" si="458"/>
        <v>0.95554893468823288</v>
      </c>
      <c r="GI55" s="72">
        <f t="shared" si="346"/>
        <v>-1065.6917929780152</v>
      </c>
      <c r="GJ55" s="72">
        <f t="shared" si="346"/>
        <v>-1064.7739063780155</v>
      </c>
      <c r="GK55" s="72">
        <f t="shared" si="346"/>
        <v>-0.91788659999999989</v>
      </c>
      <c r="GL55" s="81"/>
    </row>
    <row r="56" spans="1:194" ht="18.75" x14ac:dyDescent="0.3">
      <c r="A56" s="120" t="s">
        <v>60</v>
      </c>
      <c r="B56" s="121">
        <f t="shared" si="401"/>
        <v>7.2591666666666672</v>
      </c>
      <c r="C56" s="121">
        <f>SUM('[19]ПОЛНАЯ СЕБЕСТОИМОСТЬ ВОДА 2019'!C200/3)</f>
        <v>7.2556583817140696</v>
      </c>
      <c r="D56" s="121">
        <f>SUM('[19]ПОЛНАЯ СЕБЕСТОИМОСТЬ ВОДА 2019'!D200/3)</f>
        <v>3.508284952597552E-3</v>
      </c>
      <c r="E56" s="56">
        <f t="shared" si="402"/>
        <v>0</v>
      </c>
      <c r="F56" s="56">
        <f>SUM('[19]ПОЛНАЯ СЕБЕСТОИМОСТЬ ВОДА 2019'!F200)</f>
        <v>0</v>
      </c>
      <c r="G56" s="56">
        <f>SUM('[19]ПОЛНАЯ СЕБЕСТОИМОСТЬ ВОДА 2019'!G200)</f>
        <v>0</v>
      </c>
      <c r="H56" s="125">
        <v>0</v>
      </c>
      <c r="I56" s="57">
        <f t="shared" si="459"/>
        <v>0</v>
      </c>
      <c r="J56" s="57">
        <f>SUM(H56/H14*J14)*1.5</f>
        <v>0</v>
      </c>
      <c r="K56" s="121">
        <f t="shared" si="404"/>
        <v>7.2591666666666672</v>
      </c>
      <c r="L56" s="121">
        <f t="shared" si="405"/>
        <v>7.2556583817140696</v>
      </c>
      <c r="M56" s="121">
        <f t="shared" si="406"/>
        <v>3.508284952597552E-3</v>
      </c>
      <c r="N56" s="56">
        <f t="shared" si="407"/>
        <v>0</v>
      </c>
      <c r="O56" s="56">
        <f>SUM('[19]ПОЛНАЯ СЕБЕСТОИМОСТЬ ВОДА 2019'!I200)</f>
        <v>0</v>
      </c>
      <c r="P56" s="56">
        <f>SUM('[19]ПОЛНАЯ СЕБЕСТОИМОСТЬ ВОДА 2019'!J200)</f>
        <v>0</v>
      </c>
      <c r="Q56" s="125">
        <v>0</v>
      </c>
      <c r="R56" s="57">
        <f t="shared" si="460"/>
        <v>0</v>
      </c>
      <c r="S56" s="57">
        <f>SUM(Q56/Q14*S14)*1.5</f>
        <v>0</v>
      </c>
      <c r="T56" s="121">
        <f t="shared" si="409"/>
        <v>7.2591666666666672</v>
      </c>
      <c r="U56" s="121">
        <f t="shared" si="410"/>
        <v>7.2556583817140696</v>
      </c>
      <c r="V56" s="121">
        <f t="shared" si="411"/>
        <v>3.508284952597552E-3</v>
      </c>
      <c r="W56" s="56">
        <f t="shared" si="412"/>
        <v>19.72</v>
      </c>
      <c r="X56" s="56">
        <f>SUM('[19]ПОЛНАЯ СЕБЕСТОИМОСТЬ ВОДА 2019'!L200)</f>
        <v>19.72</v>
      </c>
      <c r="Y56" s="56">
        <f>SUM('[19]ПОЛНАЯ СЕБЕСТОИМОСТЬ ВОДА 2019'!M200)</f>
        <v>0</v>
      </c>
      <c r="Z56" s="125">
        <v>21.78</v>
      </c>
      <c r="AA56" s="57">
        <f t="shared" si="461"/>
        <v>21.766816867307824</v>
      </c>
      <c r="AB56" s="57">
        <f>SUM(Z56/Z14*AB14)*1.5</f>
        <v>1.3183132692178355E-2</v>
      </c>
      <c r="AC56" s="98">
        <f t="shared" si="414"/>
        <v>21.777500000000003</v>
      </c>
      <c r="AD56" s="98">
        <f t="shared" si="414"/>
        <v>21.766975145142208</v>
      </c>
      <c r="AE56" s="98">
        <f t="shared" si="414"/>
        <v>1.0524854857792657E-2</v>
      </c>
      <c r="AF56" s="62">
        <f t="shared" si="414"/>
        <v>19.72</v>
      </c>
      <c r="AG56" s="62">
        <f t="shared" si="414"/>
        <v>19.72</v>
      </c>
      <c r="AH56" s="62">
        <f t="shared" si="414"/>
        <v>0</v>
      </c>
      <c r="AI56" s="62">
        <f t="shared" si="414"/>
        <v>21.78</v>
      </c>
      <c r="AJ56" s="62">
        <f t="shared" si="414"/>
        <v>21.766816867307824</v>
      </c>
      <c r="AK56" s="62">
        <f t="shared" si="414"/>
        <v>1.3183132692178355E-2</v>
      </c>
      <c r="AL56" s="72">
        <f t="shared" si="334"/>
        <v>-2.0575000000000045</v>
      </c>
      <c r="AM56" s="72">
        <f t="shared" si="334"/>
        <v>-2.0469751451422091</v>
      </c>
      <c r="AN56" s="72">
        <f t="shared" si="334"/>
        <v>-1.0524854857792657E-2</v>
      </c>
      <c r="AO56" s="121">
        <f t="shared" si="415"/>
        <v>7.2591666666666672</v>
      </c>
      <c r="AP56" s="121">
        <f>SUM('[19]ПОЛНАЯ СЕБЕСТОИМОСТЬ ВОДА 2019'!R200/3)</f>
        <v>7.2556583817140696</v>
      </c>
      <c r="AQ56" s="121">
        <f>SUM('[19]ПОЛНАЯ СЕБЕСТОИМОСТЬ ВОДА 2019'!S200/3)</f>
        <v>3.508284952597552E-3</v>
      </c>
      <c r="AR56" s="121">
        <f t="shared" si="416"/>
        <v>0</v>
      </c>
      <c r="AS56" s="121">
        <f>SUM('[19]ПОЛНАЯ СЕБЕСТОИМОСТЬ ВОДА 2019'!U200)</f>
        <v>0</v>
      </c>
      <c r="AT56" s="121">
        <f>SUM('[19]ПОЛНАЯ СЕБЕСТОИМОСТЬ ВОДА 2019'!V200)</f>
        <v>0</v>
      </c>
      <c r="AU56" s="126">
        <v>0</v>
      </c>
      <c r="AV56" s="126">
        <f t="shared" si="462"/>
        <v>0</v>
      </c>
      <c r="AW56" s="126">
        <f>SUM(AU56/AU14*AW14)*1.5</f>
        <v>0</v>
      </c>
      <c r="AX56" s="121">
        <f t="shared" si="418"/>
        <v>7.2591666666666672</v>
      </c>
      <c r="AY56" s="121">
        <f t="shared" si="419"/>
        <v>7.2556583817140696</v>
      </c>
      <c r="AZ56" s="121">
        <f t="shared" si="420"/>
        <v>3.508284952597552E-3</v>
      </c>
      <c r="BA56" s="56">
        <f t="shared" si="421"/>
        <v>0</v>
      </c>
      <c r="BB56" s="56">
        <f>SUM('[19]ПОЛНАЯ СЕБЕСТОИМОСТЬ ВОДА 2019'!X200)</f>
        <v>0</v>
      </c>
      <c r="BC56" s="56">
        <f>SUM('[19]ПОЛНАЯ СЕБЕСТОИМОСТЬ ВОДА 2019'!Y200)</f>
        <v>0</v>
      </c>
      <c r="BD56" s="125">
        <v>0</v>
      </c>
      <c r="BE56" s="57">
        <f t="shared" si="463"/>
        <v>0</v>
      </c>
      <c r="BF56" s="57">
        <f>SUM(BD56/BD14*BF14)*1.5</f>
        <v>0</v>
      </c>
      <c r="BG56" s="121">
        <f t="shared" si="423"/>
        <v>7.2591666666666672</v>
      </c>
      <c r="BH56" s="121">
        <f t="shared" si="424"/>
        <v>7.2556583817140696</v>
      </c>
      <c r="BI56" s="121">
        <f t="shared" si="425"/>
        <v>3.508284952597552E-3</v>
      </c>
      <c r="BJ56" s="56">
        <f t="shared" si="426"/>
        <v>0</v>
      </c>
      <c r="BK56" s="56">
        <f>SUM('[19]ПОЛНАЯ СЕБЕСТОИМОСТЬ ВОДА 2019'!AA200)</f>
        <v>0</v>
      </c>
      <c r="BL56" s="56">
        <f>SUM('[19]ПОЛНАЯ СЕБЕСТОИМОСТЬ ВОДА 2019'!AB200)</f>
        <v>0</v>
      </c>
      <c r="BM56" s="125">
        <v>21.78</v>
      </c>
      <c r="BN56" s="57">
        <f t="shared" si="464"/>
        <v>21.770952366299465</v>
      </c>
      <c r="BO56" s="57">
        <f>SUM(BM56/BM14*BO14)*1.5</f>
        <v>9.0476337005354172E-3</v>
      </c>
      <c r="BP56" s="98">
        <f t="shared" si="428"/>
        <v>21.777500000000003</v>
      </c>
      <c r="BQ56" s="98">
        <f t="shared" si="428"/>
        <v>21.766975145142208</v>
      </c>
      <c r="BR56" s="98">
        <f t="shared" si="428"/>
        <v>1.0524854857792657E-2</v>
      </c>
      <c r="BS56" s="127">
        <f t="shared" si="428"/>
        <v>0</v>
      </c>
      <c r="BT56" s="127">
        <f t="shared" si="428"/>
        <v>0</v>
      </c>
      <c r="BU56" s="127">
        <f t="shared" si="428"/>
        <v>0</v>
      </c>
      <c r="BV56" s="127">
        <f t="shared" si="428"/>
        <v>21.78</v>
      </c>
      <c r="BW56" s="127">
        <f t="shared" si="428"/>
        <v>21.770952366299465</v>
      </c>
      <c r="BX56" s="127">
        <f t="shared" si="428"/>
        <v>9.0476337005354172E-3</v>
      </c>
      <c r="BY56" s="40">
        <f t="shared" si="336"/>
        <v>-21.777500000000003</v>
      </c>
      <c r="BZ56" s="40">
        <f t="shared" si="336"/>
        <v>-21.766975145142208</v>
      </c>
      <c r="CA56" s="40">
        <f t="shared" si="336"/>
        <v>-1.0524854857792657E-2</v>
      </c>
      <c r="CB56" s="98">
        <f t="shared" si="429"/>
        <v>43.555000000000007</v>
      </c>
      <c r="CC56" s="98">
        <f t="shared" si="429"/>
        <v>43.533950290284416</v>
      </c>
      <c r="CD56" s="98">
        <f t="shared" si="429"/>
        <v>2.1049709715585313E-2</v>
      </c>
      <c r="CE56" s="127">
        <f t="shared" si="429"/>
        <v>19.72</v>
      </c>
      <c r="CF56" s="127">
        <f t="shared" si="429"/>
        <v>19.72</v>
      </c>
      <c r="CG56" s="127">
        <f t="shared" si="429"/>
        <v>0</v>
      </c>
      <c r="CH56" s="127">
        <f t="shared" si="429"/>
        <v>43.56</v>
      </c>
      <c r="CI56" s="127">
        <f t="shared" si="429"/>
        <v>43.537769233607293</v>
      </c>
      <c r="CJ56" s="127">
        <f t="shared" si="429"/>
        <v>2.223076639271377E-2</v>
      </c>
      <c r="CK56" s="40">
        <f t="shared" si="338"/>
        <v>-23.835000000000008</v>
      </c>
      <c r="CL56" s="40">
        <f t="shared" si="338"/>
        <v>-23.813950290284417</v>
      </c>
      <c r="CM56" s="40">
        <f t="shared" si="338"/>
        <v>-2.1049709715585313E-2</v>
      </c>
      <c r="CN56" s="121">
        <f t="shared" si="430"/>
        <v>7.2591666666666672</v>
      </c>
      <c r="CO56" s="121">
        <f>SUM('[19]ПОЛНАЯ СЕБЕСТОИМОСТЬ ВОДА 2019'!AP200/3)</f>
        <v>7.2556583817140696</v>
      </c>
      <c r="CP56" s="121">
        <f>SUM('[19]ПОЛНАЯ СЕБЕСТОИМОСТЬ ВОДА 2019'!AQ200/3)</f>
        <v>3.508284952597552E-3</v>
      </c>
      <c r="CQ56" s="56">
        <f t="shared" si="431"/>
        <v>0</v>
      </c>
      <c r="CR56" s="56">
        <f>SUM('[19]ПОЛНАЯ СЕБЕСТОИМОСТЬ ВОДА 2019'!AS200)</f>
        <v>0</v>
      </c>
      <c r="CS56" s="56">
        <f>SUM('[19]ПОЛНАЯ СЕБЕСТОИМОСТЬ ВОДА 2019'!AT200)</f>
        <v>0</v>
      </c>
      <c r="CT56" s="125">
        <v>0</v>
      </c>
      <c r="CU56" s="57">
        <f t="shared" si="465"/>
        <v>0</v>
      </c>
      <c r="CV56" s="57">
        <f>SUM(CT56/CT14*CV14)*1.5</f>
        <v>0</v>
      </c>
      <c r="CW56" s="121">
        <f t="shared" si="433"/>
        <v>7.2591666666666672</v>
      </c>
      <c r="CX56" s="121">
        <f t="shared" si="434"/>
        <v>7.2556583817140696</v>
      </c>
      <c r="CY56" s="121">
        <f t="shared" si="435"/>
        <v>3.508284952597552E-3</v>
      </c>
      <c r="CZ56" s="56">
        <f t="shared" si="436"/>
        <v>0</v>
      </c>
      <c r="DA56" s="56">
        <f>SUM('[19]ПОЛНАЯ СЕБЕСТОИМОСТЬ ВОДА 2019'!AV200)</f>
        <v>0</v>
      </c>
      <c r="DB56" s="56">
        <f>SUM('[19]ПОЛНАЯ СЕБЕСТОИМОСТЬ ВОДА 2019'!AW200)</f>
        <v>0</v>
      </c>
      <c r="DC56" s="125">
        <v>0</v>
      </c>
      <c r="DD56" s="57">
        <f t="shared" si="466"/>
        <v>0</v>
      </c>
      <c r="DE56" s="57">
        <f>SUM(DC56/DC14*DE14)*1.5</f>
        <v>0</v>
      </c>
      <c r="DF56" s="121">
        <f t="shared" si="438"/>
        <v>7.2591666666666672</v>
      </c>
      <c r="DG56" s="121">
        <f t="shared" si="439"/>
        <v>7.2556583817140696</v>
      </c>
      <c r="DH56" s="121">
        <f t="shared" si="440"/>
        <v>3.508284952597552E-3</v>
      </c>
      <c r="DI56" s="56">
        <f t="shared" si="441"/>
        <v>0</v>
      </c>
      <c r="DJ56" s="56">
        <f>SUM('[19]ПОЛНАЯ СЕБЕСТОИМОСТЬ ВОДА 2019'!AY200)</f>
        <v>0</v>
      </c>
      <c r="DK56" s="56">
        <f>SUM('[19]ПОЛНАЯ СЕБЕСТОИМОСТЬ ВОДА 2019'!AZ200)</f>
        <v>0</v>
      </c>
      <c r="DL56" s="125">
        <v>20.28</v>
      </c>
      <c r="DM56" s="57">
        <f t="shared" si="467"/>
        <v>20.271927862407864</v>
      </c>
      <c r="DN56" s="57">
        <f>SUM(DL56/DL14*DN14)*1.5</f>
        <v>8.0721375921375942E-3</v>
      </c>
      <c r="DO56" s="98">
        <f t="shared" si="443"/>
        <v>21.777500000000003</v>
      </c>
      <c r="DP56" s="98">
        <f t="shared" si="443"/>
        <v>21.766975145142208</v>
      </c>
      <c r="DQ56" s="98">
        <f t="shared" si="443"/>
        <v>1.0524854857792657E-2</v>
      </c>
      <c r="DR56" s="127">
        <f t="shared" si="443"/>
        <v>0</v>
      </c>
      <c r="DS56" s="127">
        <f t="shared" si="443"/>
        <v>0</v>
      </c>
      <c r="DT56" s="127">
        <f t="shared" si="443"/>
        <v>0</v>
      </c>
      <c r="DU56" s="127">
        <f t="shared" si="443"/>
        <v>20.28</v>
      </c>
      <c r="DV56" s="127">
        <f t="shared" si="443"/>
        <v>20.271927862407864</v>
      </c>
      <c r="DW56" s="127">
        <f t="shared" si="443"/>
        <v>8.0721375921375942E-3</v>
      </c>
      <c r="DX56" s="40">
        <f t="shared" si="340"/>
        <v>-21.777500000000003</v>
      </c>
      <c r="DY56" s="40">
        <f t="shared" si="340"/>
        <v>-21.766975145142208</v>
      </c>
      <c r="DZ56" s="40">
        <f t="shared" si="340"/>
        <v>-1.0524854857792657E-2</v>
      </c>
      <c r="EA56" s="98">
        <f t="shared" si="444"/>
        <v>65.33250000000001</v>
      </c>
      <c r="EB56" s="98">
        <f t="shared" si="444"/>
        <v>65.30092543542662</v>
      </c>
      <c r="EC56" s="98">
        <f t="shared" si="444"/>
        <v>3.157456457337797E-2</v>
      </c>
      <c r="ED56" s="127">
        <f t="shared" si="444"/>
        <v>19.72</v>
      </c>
      <c r="EE56" s="127">
        <f t="shared" si="444"/>
        <v>19.72</v>
      </c>
      <c r="EF56" s="127">
        <f t="shared" si="444"/>
        <v>0</v>
      </c>
      <c r="EG56" s="127">
        <f t="shared" si="444"/>
        <v>63.84</v>
      </c>
      <c r="EH56" s="127">
        <f t="shared" si="444"/>
        <v>63.809697096015157</v>
      </c>
      <c r="EI56" s="127">
        <f t="shared" si="444"/>
        <v>3.0302903984851366E-2</v>
      </c>
      <c r="EJ56" s="40">
        <f t="shared" si="342"/>
        <v>-45.612500000000011</v>
      </c>
      <c r="EK56" s="40">
        <f t="shared" si="342"/>
        <v>-45.580925435426622</v>
      </c>
      <c r="EL56" s="40">
        <f t="shared" si="342"/>
        <v>-3.157456457337797E-2</v>
      </c>
      <c r="EM56" s="121">
        <f t="shared" si="445"/>
        <v>7.2591666666666672</v>
      </c>
      <c r="EN56" s="121">
        <f>SUM('[19]ПОЛНАЯ СЕБЕСТОИМОСТЬ ВОДА 2019'!BN200/3)</f>
        <v>7.2556583817140696</v>
      </c>
      <c r="EO56" s="121">
        <f>SUM('[19]ПОЛНАЯ СЕБЕСТОИМОСТЬ ВОДА 2019'!BO200/3)</f>
        <v>3.508284952597552E-3</v>
      </c>
      <c r="EP56" s="56">
        <f t="shared" si="446"/>
        <v>0</v>
      </c>
      <c r="EQ56" s="56">
        <f>SUM('[19]ПОЛНАЯ СЕБЕСТОИМОСТЬ ВОДА 2019'!BQ200)</f>
        <v>0</v>
      </c>
      <c r="ER56" s="56">
        <f>SUM('[19]ПОЛНАЯ СЕБЕСТОИМОСТЬ ВОДА 2019'!BR200)</f>
        <v>0</v>
      </c>
      <c r="ES56" s="125">
        <v>0</v>
      </c>
      <c r="ET56" s="57">
        <f t="shared" si="468"/>
        <v>0</v>
      </c>
      <c r="EU56" s="57">
        <f>SUM(ES56/ES14*EU14)*1.5</f>
        <v>0</v>
      </c>
      <c r="EV56" s="121">
        <f t="shared" si="448"/>
        <v>7.2591666666666672</v>
      </c>
      <c r="EW56" s="121">
        <f t="shared" si="449"/>
        <v>7.2556583817140696</v>
      </c>
      <c r="EX56" s="121">
        <f t="shared" si="450"/>
        <v>3.508284952597552E-3</v>
      </c>
      <c r="EY56" s="56">
        <f t="shared" si="451"/>
        <v>0</v>
      </c>
      <c r="EZ56" s="56">
        <f>SUM('[19]ПОЛНАЯ СЕБЕСТОИМОСТЬ ВОДА 2019'!BT200)</f>
        <v>0</v>
      </c>
      <c r="FA56" s="56">
        <f>SUM('[19]ПОЛНАЯ СЕБЕСТОИМОСТЬ ВОДА 2019'!BU200)</f>
        <v>0</v>
      </c>
      <c r="FB56" s="125">
        <v>0</v>
      </c>
      <c r="FC56" s="57">
        <f t="shared" si="469"/>
        <v>0</v>
      </c>
      <c r="FD56" s="57">
        <f>SUM(FB56/FB14*FD14)*1.5</f>
        <v>0</v>
      </c>
      <c r="FE56" s="121">
        <f t="shared" si="453"/>
        <v>7.2591666666666672</v>
      </c>
      <c r="FF56" s="121">
        <f t="shared" si="454"/>
        <v>7.2556583817140696</v>
      </c>
      <c r="FG56" s="121">
        <f t="shared" si="455"/>
        <v>3.508284952597552E-3</v>
      </c>
      <c r="FH56" s="56">
        <f>SUM('[20]ПОЛНАЯ СЕБЕСТОИМОСТЬ ВОДА 2018'!Z202)</f>
        <v>0</v>
      </c>
      <c r="FI56" s="56">
        <f>SUM('[19]ПОЛНАЯ СЕБЕСТОИМОСТЬ ВОДА 2019'!BW200)</f>
        <v>0</v>
      </c>
      <c r="FJ56" s="56">
        <f>SUM('[19]ПОЛНАЯ СЕБЕСТОИМОСТЬ ВОДА 2019'!BX200)</f>
        <v>0</v>
      </c>
      <c r="FK56" s="125">
        <v>20.28</v>
      </c>
      <c r="FL56" s="57">
        <f t="shared" si="470"/>
        <v>20.28</v>
      </c>
      <c r="FM56" s="57">
        <f>SUM(FK56/FK14*FM14)*1.5</f>
        <v>0</v>
      </c>
      <c r="FN56" s="98">
        <f t="shared" si="457"/>
        <v>21.777500000000003</v>
      </c>
      <c r="FO56" s="98">
        <f t="shared" si="457"/>
        <v>21.766975145142208</v>
      </c>
      <c r="FP56" s="98">
        <f t="shared" si="457"/>
        <v>1.0524854857792657E-2</v>
      </c>
      <c r="FQ56" s="62">
        <f t="shared" si="457"/>
        <v>0</v>
      </c>
      <c r="FR56" s="62">
        <f t="shared" si="457"/>
        <v>0</v>
      </c>
      <c r="FS56" s="62">
        <f t="shared" si="457"/>
        <v>0</v>
      </c>
      <c r="FT56" s="62">
        <f t="shared" si="457"/>
        <v>20.28</v>
      </c>
      <c r="FU56" s="62">
        <f t="shared" si="457"/>
        <v>20.28</v>
      </c>
      <c r="FV56" s="62">
        <f t="shared" si="457"/>
        <v>0</v>
      </c>
      <c r="FW56" s="72">
        <f t="shared" si="344"/>
        <v>-21.777500000000003</v>
      </c>
      <c r="FX56" s="72">
        <f t="shared" si="344"/>
        <v>-21.766975145142208</v>
      </c>
      <c r="FY56" s="72">
        <f t="shared" si="344"/>
        <v>-1.0524854857792657E-2</v>
      </c>
      <c r="FZ56" s="98">
        <f t="shared" si="458"/>
        <v>87.110000000000014</v>
      </c>
      <c r="GA56" s="98">
        <f t="shared" si="458"/>
        <v>87.067900580568832</v>
      </c>
      <c r="GB56" s="98">
        <f t="shared" si="458"/>
        <v>4.2099419431170626E-2</v>
      </c>
      <c r="GC56" s="62">
        <f t="shared" si="458"/>
        <v>19.72</v>
      </c>
      <c r="GD56" s="62">
        <f t="shared" si="458"/>
        <v>19.72</v>
      </c>
      <c r="GE56" s="62">
        <f t="shared" si="458"/>
        <v>0</v>
      </c>
      <c r="GF56" s="62">
        <f t="shared" si="458"/>
        <v>84.12</v>
      </c>
      <c r="GG56" s="62">
        <f t="shared" si="458"/>
        <v>84.089697096015158</v>
      </c>
      <c r="GH56" s="62">
        <f t="shared" si="458"/>
        <v>3.0302903984851366E-2</v>
      </c>
      <c r="GI56" s="72">
        <f t="shared" si="346"/>
        <v>-67.390000000000015</v>
      </c>
      <c r="GJ56" s="72">
        <f t="shared" si="346"/>
        <v>-67.347900580568833</v>
      </c>
      <c r="GK56" s="72">
        <f t="shared" si="346"/>
        <v>-4.2099419431170626E-2</v>
      </c>
      <c r="GL56" s="81"/>
    </row>
    <row r="57" spans="1:194" ht="18.75" x14ac:dyDescent="0.3">
      <c r="A57" s="120" t="s">
        <v>107</v>
      </c>
      <c r="B57" s="121">
        <f t="shared" si="401"/>
        <v>0</v>
      </c>
      <c r="C57" s="121">
        <f>SUM('[19]ПОЛНАЯ СЕБЕСТОИМОСТЬ ВОДА 2019'!C201/3)</f>
        <v>0</v>
      </c>
      <c r="D57" s="121">
        <f>SUM('[19]ПОЛНАЯ СЕБЕСТОИМОСТЬ ВОДА 2019'!D201/3)</f>
        <v>0</v>
      </c>
      <c r="E57" s="56">
        <f t="shared" si="402"/>
        <v>0</v>
      </c>
      <c r="F57" s="56">
        <f>SUM('[19]ПОЛНАЯ СЕБЕСТОИМОСТЬ ВОДА 2019'!F201)</f>
        <v>0</v>
      </c>
      <c r="G57" s="56">
        <f>SUM('[19]ПОЛНАЯ СЕБЕСТОИМОСТЬ ВОДА 2019'!G201)</f>
        <v>0</v>
      </c>
      <c r="H57" s="125">
        <v>0</v>
      </c>
      <c r="I57" s="57">
        <f t="shared" si="459"/>
        <v>0</v>
      </c>
      <c r="J57" s="57">
        <f>SUM(H57/H14*J14)</f>
        <v>0</v>
      </c>
      <c r="K57" s="121">
        <f t="shared" si="404"/>
        <v>0</v>
      </c>
      <c r="L57" s="121">
        <f t="shared" si="405"/>
        <v>0</v>
      </c>
      <c r="M57" s="121">
        <f t="shared" si="406"/>
        <v>0</v>
      </c>
      <c r="N57" s="56">
        <f t="shared" si="407"/>
        <v>0</v>
      </c>
      <c r="O57" s="56">
        <f>SUM('[19]ПОЛНАЯ СЕБЕСТОИМОСТЬ ВОДА 2019'!I201)</f>
        <v>0</v>
      </c>
      <c r="P57" s="56">
        <f>SUM('[19]ПОЛНАЯ СЕБЕСТОИМОСТЬ ВОДА 2019'!J201)</f>
        <v>0</v>
      </c>
      <c r="Q57" s="125">
        <v>0</v>
      </c>
      <c r="R57" s="57">
        <f t="shared" si="460"/>
        <v>0</v>
      </c>
      <c r="S57" s="57">
        <f>SUM(Q57/Q14*S14)</f>
        <v>0</v>
      </c>
      <c r="T57" s="121">
        <f t="shared" si="409"/>
        <v>0</v>
      </c>
      <c r="U57" s="121">
        <f t="shared" si="410"/>
        <v>0</v>
      </c>
      <c r="V57" s="121">
        <f t="shared" si="411"/>
        <v>0</v>
      </c>
      <c r="W57" s="56">
        <f t="shared" si="412"/>
        <v>0</v>
      </c>
      <c r="X57" s="56">
        <f>SUM('[19]ПОЛНАЯ СЕБЕСТОИМОСТЬ ВОДА 2019'!L201)</f>
        <v>0</v>
      </c>
      <c r="Y57" s="56">
        <f>SUM('[19]ПОЛНАЯ СЕБЕСТОИМОСТЬ ВОДА 2019'!M201)</f>
        <v>0</v>
      </c>
      <c r="Z57" s="125">
        <v>0</v>
      </c>
      <c r="AA57" s="57">
        <f t="shared" si="461"/>
        <v>0</v>
      </c>
      <c r="AB57" s="57">
        <f>SUM(Z57/Z14*AB14)</f>
        <v>0</v>
      </c>
      <c r="AC57" s="98">
        <f t="shared" si="414"/>
        <v>0</v>
      </c>
      <c r="AD57" s="98">
        <f t="shared" si="414"/>
        <v>0</v>
      </c>
      <c r="AE57" s="98">
        <f t="shared" si="414"/>
        <v>0</v>
      </c>
      <c r="AF57" s="62">
        <f t="shared" si="414"/>
        <v>0</v>
      </c>
      <c r="AG57" s="62">
        <f t="shared" si="414"/>
        <v>0</v>
      </c>
      <c r="AH57" s="62">
        <f t="shared" si="414"/>
        <v>0</v>
      </c>
      <c r="AI57" s="62">
        <f t="shared" si="414"/>
        <v>0</v>
      </c>
      <c r="AJ57" s="62">
        <f t="shared" si="414"/>
        <v>0</v>
      </c>
      <c r="AK57" s="62">
        <f t="shared" si="414"/>
        <v>0</v>
      </c>
      <c r="AL57" s="72">
        <f t="shared" ref="AL57:AN77" si="483">SUM(AF57-AC57)</f>
        <v>0</v>
      </c>
      <c r="AM57" s="72">
        <f t="shared" si="483"/>
        <v>0</v>
      </c>
      <c r="AN57" s="72">
        <f t="shared" si="483"/>
        <v>0</v>
      </c>
      <c r="AO57" s="121">
        <f t="shared" si="415"/>
        <v>0</v>
      </c>
      <c r="AP57" s="121">
        <f>SUM('[19]ПОЛНАЯ СЕБЕСТОИМОСТЬ ВОДА 2019'!R201/3)</f>
        <v>0</v>
      </c>
      <c r="AQ57" s="121">
        <f>SUM('[19]ПОЛНАЯ СЕБЕСТОИМОСТЬ ВОДА 2019'!S201/3)</f>
        <v>0</v>
      </c>
      <c r="AR57" s="121">
        <f t="shared" si="416"/>
        <v>0</v>
      </c>
      <c r="AS57" s="121">
        <f>SUM('[19]ПОЛНАЯ СЕБЕСТОИМОСТЬ ВОДА 2019'!U201)</f>
        <v>0</v>
      </c>
      <c r="AT57" s="121">
        <f>SUM('[19]ПОЛНАЯ СЕБЕСТОИМОСТЬ ВОДА 2019'!V201)</f>
        <v>0</v>
      </c>
      <c r="AU57" s="126">
        <v>0</v>
      </c>
      <c r="AV57" s="126">
        <f t="shared" si="462"/>
        <v>0</v>
      </c>
      <c r="AW57" s="126">
        <f>SUM(AU57/AU14*AW14)</f>
        <v>0</v>
      </c>
      <c r="AX57" s="121">
        <f t="shared" si="418"/>
        <v>0</v>
      </c>
      <c r="AY57" s="121">
        <f t="shared" si="419"/>
        <v>0</v>
      </c>
      <c r="AZ57" s="121">
        <f t="shared" si="420"/>
        <v>0</v>
      </c>
      <c r="BA57" s="56">
        <f t="shared" si="421"/>
        <v>0</v>
      </c>
      <c r="BB57" s="56">
        <f>SUM('[19]ПОЛНАЯ СЕБЕСТОИМОСТЬ ВОДА 2019'!X201)</f>
        <v>0</v>
      </c>
      <c r="BC57" s="56">
        <f>SUM('[19]ПОЛНАЯ СЕБЕСТОИМОСТЬ ВОДА 2019'!Y201)</f>
        <v>0</v>
      </c>
      <c r="BD57" s="125">
        <v>0</v>
      </c>
      <c r="BE57" s="57">
        <f t="shared" si="463"/>
        <v>0</v>
      </c>
      <c r="BF57" s="57">
        <f>SUM(BD57/BD14*BF14)</f>
        <v>0</v>
      </c>
      <c r="BG57" s="121">
        <f t="shared" si="423"/>
        <v>0</v>
      </c>
      <c r="BH57" s="121">
        <f t="shared" si="424"/>
        <v>0</v>
      </c>
      <c r="BI57" s="121">
        <f t="shared" si="425"/>
        <v>0</v>
      </c>
      <c r="BJ57" s="56">
        <f t="shared" si="426"/>
        <v>0</v>
      </c>
      <c r="BK57" s="56">
        <f>SUM('[19]ПОЛНАЯ СЕБЕСТОИМОСТЬ ВОДА 2019'!AA201)</f>
        <v>0</v>
      </c>
      <c r="BL57" s="56">
        <f>SUM('[19]ПОЛНАЯ СЕБЕСТОИМОСТЬ ВОДА 2019'!AB201)</f>
        <v>0</v>
      </c>
      <c r="BM57" s="125">
        <v>0</v>
      </c>
      <c r="BN57" s="57">
        <f t="shared" si="464"/>
        <v>0</v>
      </c>
      <c r="BO57" s="57">
        <f>SUM(BM57/BM14*BO14)</f>
        <v>0</v>
      </c>
      <c r="BP57" s="98">
        <f t="shared" si="428"/>
        <v>0</v>
      </c>
      <c r="BQ57" s="98">
        <f t="shared" si="428"/>
        <v>0</v>
      </c>
      <c r="BR57" s="98">
        <f t="shared" si="428"/>
        <v>0</v>
      </c>
      <c r="BS57" s="127">
        <f t="shared" si="428"/>
        <v>0</v>
      </c>
      <c r="BT57" s="127">
        <f t="shared" si="428"/>
        <v>0</v>
      </c>
      <c r="BU57" s="127">
        <f t="shared" si="428"/>
        <v>0</v>
      </c>
      <c r="BV57" s="127">
        <f t="shared" si="428"/>
        <v>0</v>
      </c>
      <c r="BW57" s="127">
        <f t="shared" si="428"/>
        <v>0</v>
      </c>
      <c r="BX57" s="127">
        <f t="shared" si="428"/>
        <v>0</v>
      </c>
      <c r="BY57" s="40">
        <f t="shared" si="336"/>
        <v>0</v>
      </c>
      <c r="BZ57" s="40">
        <f t="shared" si="336"/>
        <v>0</v>
      </c>
      <c r="CA57" s="40">
        <f t="shared" si="336"/>
        <v>0</v>
      </c>
      <c r="CB57" s="98">
        <f t="shared" si="429"/>
        <v>0</v>
      </c>
      <c r="CC57" s="98">
        <f t="shared" si="429"/>
        <v>0</v>
      </c>
      <c r="CD57" s="98">
        <f t="shared" si="429"/>
        <v>0</v>
      </c>
      <c r="CE57" s="127">
        <f t="shared" si="429"/>
        <v>0</v>
      </c>
      <c r="CF57" s="127">
        <f t="shared" si="429"/>
        <v>0</v>
      </c>
      <c r="CG57" s="127">
        <f t="shared" si="429"/>
        <v>0</v>
      </c>
      <c r="CH57" s="127">
        <f t="shared" si="429"/>
        <v>0</v>
      </c>
      <c r="CI57" s="127">
        <f t="shared" si="429"/>
        <v>0</v>
      </c>
      <c r="CJ57" s="127">
        <f t="shared" si="429"/>
        <v>0</v>
      </c>
      <c r="CK57" s="40">
        <f t="shared" si="338"/>
        <v>0</v>
      </c>
      <c r="CL57" s="40">
        <f t="shared" si="338"/>
        <v>0</v>
      </c>
      <c r="CM57" s="40">
        <f t="shared" si="338"/>
        <v>0</v>
      </c>
      <c r="CN57" s="121">
        <f t="shared" si="430"/>
        <v>0</v>
      </c>
      <c r="CO57" s="121">
        <f>SUM('[19]ПОЛНАЯ СЕБЕСТОИМОСТЬ ВОДА 2019'!AP201/3)</f>
        <v>0</v>
      </c>
      <c r="CP57" s="121">
        <f>SUM('[19]ПОЛНАЯ СЕБЕСТОИМОСТЬ ВОДА 2019'!AQ201/3)</f>
        <v>0</v>
      </c>
      <c r="CQ57" s="56">
        <f t="shared" si="431"/>
        <v>0</v>
      </c>
      <c r="CR57" s="56">
        <f>SUM('[19]ПОЛНАЯ СЕБЕСТОИМОСТЬ ВОДА 2019'!AS201)</f>
        <v>0</v>
      </c>
      <c r="CS57" s="56">
        <f>SUM('[19]ПОЛНАЯ СЕБЕСТОИМОСТЬ ВОДА 2019'!AT201)</f>
        <v>0</v>
      </c>
      <c r="CT57" s="125">
        <v>0</v>
      </c>
      <c r="CU57" s="57">
        <f t="shared" si="465"/>
        <v>0</v>
      </c>
      <c r="CV57" s="57">
        <f>SUM(CT57/CT14*CV14)</f>
        <v>0</v>
      </c>
      <c r="CW57" s="121">
        <f t="shared" si="433"/>
        <v>0</v>
      </c>
      <c r="CX57" s="121">
        <f t="shared" si="434"/>
        <v>0</v>
      </c>
      <c r="CY57" s="121">
        <f t="shared" si="435"/>
        <v>0</v>
      </c>
      <c r="CZ57" s="56">
        <f t="shared" si="436"/>
        <v>0</v>
      </c>
      <c r="DA57" s="56">
        <f>SUM('[19]ПОЛНАЯ СЕБЕСТОИМОСТЬ ВОДА 2019'!AV201)</f>
        <v>0</v>
      </c>
      <c r="DB57" s="56">
        <f>SUM('[19]ПОЛНАЯ СЕБЕСТОИМОСТЬ ВОДА 2019'!AW201)</f>
        <v>0</v>
      </c>
      <c r="DC57" s="125">
        <v>0</v>
      </c>
      <c r="DD57" s="57">
        <f t="shared" si="466"/>
        <v>0</v>
      </c>
      <c r="DE57" s="57">
        <f>SUM(DC57/DC14*DE14)</f>
        <v>0</v>
      </c>
      <c r="DF57" s="121">
        <f t="shared" si="438"/>
        <v>0</v>
      </c>
      <c r="DG57" s="121">
        <f t="shared" si="439"/>
        <v>0</v>
      </c>
      <c r="DH57" s="121">
        <f t="shared" si="440"/>
        <v>0</v>
      </c>
      <c r="DI57" s="56">
        <f t="shared" si="441"/>
        <v>0</v>
      </c>
      <c r="DJ57" s="56">
        <f>SUM('[19]ПОЛНАЯ СЕБЕСТОИМОСТЬ ВОДА 2019'!AY201)</f>
        <v>0</v>
      </c>
      <c r="DK57" s="56">
        <f>SUM('[19]ПОЛНАЯ СЕБЕСТОИМОСТЬ ВОДА 2019'!AZ201)</f>
        <v>0</v>
      </c>
      <c r="DL57" s="125">
        <v>0</v>
      </c>
      <c r="DM57" s="57">
        <f t="shared" si="467"/>
        <v>0</v>
      </c>
      <c r="DN57" s="57">
        <f>SUM(DL57/DL14*DN14)</f>
        <v>0</v>
      </c>
      <c r="DO57" s="98">
        <f t="shared" si="443"/>
        <v>0</v>
      </c>
      <c r="DP57" s="98">
        <f t="shared" si="443"/>
        <v>0</v>
      </c>
      <c r="DQ57" s="98">
        <f t="shared" si="443"/>
        <v>0</v>
      </c>
      <c r="DR57" s="127">
        <f t="shared" si="443"/>
        <v>0</v>
      </c>
      <c r="DS57" s="127">
        <f t="shared" si="443"/>
        <v>0</v>
      </c>
      <c r="DT57" s="127">
        <f t="shared" si="443"/>
        <v>0</v>
      </c>
      <c r="DU57" s="127">
        <f t="shared" si="443"/>
        <v>0</v>
      </c>
      <c r="DV57" s="127">
        <f t="shared" si="443"/>
        <v>0</v>
      </c>
      <c r="DW57" s="127">
        <f t="shared" si="443"/>
        <v>0</v>
      </c>
      <c r="DX57" s="40">
        <f t="shared" si="340"/>
        <v>0</v>
      </c>
      <c r="DY57" s="40">
        <f t="shared" si="340"/>
        <v>0</v>
      </c>
      <c r="DZ57" s="40">
        <f t="shared" si="340"/>
        <v>0</v>
      </c>
      <c r="EA57" s="98">
        <f t="shared" si="444"/>
        <v>0</v>
      </c>
      <c r="EB57" s="98">
        <f t="shared" si="444"/>
        <v>0</v>
      </c>
      <c r="EC57" s="98">
        <f t="shared" si="444"/>
        <v>0</v>
      </c>
      <c r="ED57" s="127">
        <f t="shared" si="444"/>
        <v>0</v>
      </c>
      <c r="EE57" s="127">
        <f t="shared" si="444"/>
        <v>0</v>
      </c>
      <c r="EF57" s="127">
        <f t="shared" si="444"/>
        <v>0</v>
      </c>
      <c r="EG57" s="127">
        <f t="shared" si="444"/>
        <v>0</v>
      </c>
      <c r="EH57" s="127">
        <f t="shared" si="444"/>
        <v>0</v>
      </c>
      <c r="EI57" s="127">
        <f t="shared" si="444"/>
        <v>0</v>
      </c>
      <c r="EJ57" s="40">
        <f t="shared" si="342"/>
        <v>0</v>
      </c>
      <c r="EK57" s="40">
        <f t="shared" si="342"/>
        <v>0</v>
      </c>
      <c r="EL57" s="40">
        <f t="shared" si="342"/>
        <v>0</v>
      </c>
      <c r="EM57" s="121">
        <f t="shared" si="445"/>
        <v>0</v>
      </c>
      <c r="EN57" s="121">
        <f>SUM('[19]ПОЛНАЯ СЕБЕСТОИМОСТЬ ВОДА 2019'!BN201/3)</f>
        <v>0</v>
      </c>
      <c r="EO57" s="121">
        <f>SUM('[19]ПОЛНАЯ СЕБЕСТОИМОСТЬ ВОДА 2019'!BO201/3)</f>
        <v>0</v>
      </c>
      <c r="EP57" s="56">
        <f t="shared" si="446"/>
        <v>0</v>
      </c>
      <c r="EQ57" s="56">
        <f>SUM('[19]ПОЛНАЯ СЕБЕСТОИМОСТЬ ВОДА 2019'!BQ201)</f>
        <v>0</v>
      </c>
      <c r="ER57" s="56">
        <f>SUM('[19]ПОЛНАЯ СЕБЕСТОИМОСТЬ ВОДА 2019'!BR201)</f>
        <v>0</v>
      </c>
      <c r="ES57" s="125">
        <v>0</v>
      </c>
      <c r="ET57" s="57">
        <f t="shared" si="468"/>
        <v>0</v>
      </c>
      <c r="EU57" s="57">
        <f>SUM(ES57/ES14*EU14)</f>
        <v>0</v>
      </c>
      <c r="EV57" s="121">
        <f t="shared" si="448"/>
        <v>0</v>
      </c>
      <c r="EW57" s="121">
        <f t="shared" si="449"/>
        <v>0</v>
      </c>
      <c r="EX57" s="121">
        <f t="shared" si="450"/>
        <v>0</v>
      </c>
      <c r="EY57" s="56">
        <f t="shared" si="451"/>
        <v>0</v>
      </c>
      <c r="EZ57" s="56">
        <f>SUM('[19]ПОЛНАЯ СЕБЕСТОИМОСТЬ ВОДА 2019'!BT201)</f>
        <v>0</v>
      </c>
      <c r="FA57" s="56">
        <f>SUM('[19]ПОЛНАЯ СЕБЕСТОИМОСТЬ ВОДА 2019'!BU201)</f>
        <v>0</v>
      </c>
      <c r="FB57" s="125">
        <v>0</v>
      </c>
      <c r="FC57" s="57">
        <f t="shared" si="469"/>
        <v>0</v>
      </c>
      <c r="FD57" s="57">
        <f>SUM(FB57/FB14*FD14)</f>
        <v>0</v>
      </c>
      <c r="FE57" s="121">
        <f t="shared" si="453"/>
        <v>0</v>
      </c>
      <c r="FF57" s="121">
        <f t="shared" si="454"/>
        <v>0</v>
      </c>
      <c r="FG57" s="121">
        <f t="shared" si="455"/>
        <v>0</v>
      </c>
      <c r="FH57" s="56">
        <f>SUM('[20]ПОЛНАЯ СЕБЕСТОИМОСТЬ ВОДА 2018'!Z203)</f>
        <v>0</v>
      </c>
      <c r="FI57" s="56">
        <f>SUM('[19]ПОЛНАЯ СЕБЕСТОИМОСТЬ ВОДА 2019'!BW201)</f>
        <v>0</v>
      </c>
      <c r="FJ57" s="56">
        <f>SUM('[19]ПОЛНАЯ СЕБЕСТОИМОСТЬ ВОДА 2019'!BX201)</f>
        <v>0</v>
      </c>
      <c r="FK57" s="125">
        <v>0</v>
      </c>
      <c r="FL57" s="57">
        <f t="shared" si="470"/>
        <v>0</v>
      </c>
      <c r="FM57" s="57">
        <f>SUM(FK57/FK14*FM14)</f>
        <v>0</v>
      </c>
      <c r="FN57" s="98">
        <f t="shared" si="457"/>
        <v>0</v>
      </c>
      <c r="FO57" s="98">
        <f t="shared" si="457"/>
        <v>0</v>
      </c>
      <c r="FP57" s="98">
        <f t="shared" si="457"/>
        <v>0</v>
      </c>
      <c r="FQ57" s="62">
        <f t="shared" si="457"/>
        <v>0</v>
      </c>
      <c r="FR57" s="62">
        <f t="shared" si="457"/>
        <v>0</v>
      </c>
      <c r="FS57" s="62">
        <f t="shared" si="457"/>
        <v>0</v>
      </c>
      <c r="FT57" s="62">
        <f t="shared" si="457"/>
        <v>0</v>
      </c>
      <c r="FU57" s="62">
        <f t="shared" si="457"/>
        <v>0</v>
      </c>
      <c r="FV57" s="62">
        <f t="shared" si="457"/>
        <v>0</v>
      </c>
      <c r="FW57" s="72">
        <f t="shared" si="344"/>
        <v>0</v>
      </c>
      <c r="FX57" s="72">
        <f t="shared" si="344"/>
        <v>0</v>
      </c>
      <c r="FY57" s="72">
        <f t="shared" si="344"/>
        <v>0</v>
      </c>
      <c r="FZ57" s="98">
        <f t="shared" si="458"/>
        <v>0</v>
      </c>
      <c r="GA57" s="98">
        <f t="shared" si="458"/>
        <v>0</v>
      </c>
      <c r="GB57" s="98">
        <f t="shared" si="458"/>
        <v>0</v>
      </c>
      <c r="GC57" s="62">
        <f t="shared" si="458"/>
        <v>0</v>
      </c>
      <c r="GD57" s="62">
        <f t="shared" si="458"/>
        <v>0</v>
      </c>
      <c r="GE57" s="62">
        <f t="shared" si="458"/>
        <v>0</v>
      </c>
      <c r="GF57" s="62">
        <f t="shared" si="458"/>
        <v>0</v>
      </c>
      <c r="GG57" s="62">
        <f t="shared" si="458"/>
        <v>0</v>
      </c>
      <c r="GH57" s="62">
        <f t="shared" si="458"/>
        <v>0</v>
      </c>
      <c r="GI57" s="72">
        <f t="shared" si="346"/>
        <v>0</v>
      </c>
      <c r="GJ57" s="72">
        <f t="shared" si="346"/>
        <v>0</v>
      </c>
      <c r="GK57" s="72">
        <f t="shared" si="346"/>
        <v>0</v>
      </c>
      <c r="GL57" s="81"/>
    </row>
    <row r="58" spans="1:194" ht="18.75" x14ac:dyDescent="0.3">
      <c r="A58" s="120" t="s">
        <v>61</v>
      </c>
      <c r="B58" s="121">
        <f t="shared" si="401"/>
        <v>153.89751819833333</v>
      </c>
      <c r="C58" s="121">
        <f>SUM('[19]ПОЛНАЯ СЕБЕСТОИМОСТЬ ВОДА 2019'!C202/3)</f>
        <v>153.78588837899804</v>
      </c>
      <c r="D58" s="121">
        <f>SUM('[19]ПОЛНАЯ СЕБЕСТОИМОСТЬ ВОДА 2019'!D202/3)</f>
        <v>0.11162981933528376</v>
      </c>
      <c r="E58" s="56">
        <f t="shared" si="402"/>
        <v>0</v>
      </c>
      <c r="F58" s="56">
        <f>SUM('[19]ПОЛНАЯ СЕБЕСТОИМОСТЬ ВОДА 2019'!F202)</f>
        <v>0</v>
      </c>
      <c r="G58" s="56">
        <f>SUM('[19]ПОЛНАЯ СЕБЕСТОИМОСТЬ ВОДА 2019'!G202)</f>
        <v>0</v>
      </c>
      <c r="H58" s="125">
        <v>0</v>
      </c>
      <c r="I58" s="57">
        <f t="shared" si="459"/>
        <v>0</v>
      </c>
      <c r="J58" s="57">
        <f>SUM(H58/H14*J14)</f>
        <v>0</v>
      </c>
      <c r="K58" s="121">
        <f t="shared" si="404"/>
        <v>153.89751819833333</v>
      </c>
      <c r="L58" s="121">
        <f t="shared" si="405"/>
        <v>153.78588837899804</v>
      </c>
      <c r="M58" s="121">
        <f t="shared" si="406"/>
        <v>0.11162981933528376</v>
      </c>
      <c r="N58" s="56">
        <f t="shared" si="407"/>
        <v>0</v>
      </c>
      <c r="O58" s="56">
        <f>SUM('[19]ПОЛНАЯ СЕБЕСТОИМОСТЬ ВОДА 2019'!I202)</f>
        <v>0</v>
      </c>
      <c r="P58" s="56">
        <f>SUM('[19]ПОЛНАЯ СЕБЕСТОИМОСТЬ ВОДА 2019'!J202)</f>
        <v>0</v>
      </c>
      <c r="Q58" s="125">
        <v>0</v>
      </c>
      <c r="R58" s="57">
        <f t="shared" si="460"/>
        <v>0</v>
      </c>
      <c r="S58" s="57">
        <f>SUM(Q58/Q14*S14)</f>
        <v>0</v>
      </c>
      <c r="T58" s="121">
        <f t="shared" si="409"/>
        <v>153.89751819833333</v>
      </c>
      <c r="U58" s="121">
        <f t="shared" si="410"/>
        <v>153.78588837899804</v>
      </c>
      <c r="V58" s="121">
        <f t="shared" si="411"/>
        <v>0.11162981933528376</v>
      </c>
      <c r="W58" s="56">
        <f t="shared" si="412"/>
        <v>0</v>
      </c>
      <c r="X58" s="56">
        <f>SUM('[19]ПОЛНАЯ СЕБЕСТОИМОСТЬ ВОДА 2019'!L202)</f>
        <v>0</v>
      </c>
      <c r="Y58" s="56">
        <f>SUM('[19]ПОЛНАЯ СЕБЕСТОИМОСТЬ ВОДА 2019'!M202)</f>
        <v>0</v>
      </c>
      <c r="Z58" s="125">
        <v>0</v>
      </c>
      <c r="AA58" s="57">
        <f t="shared" si="461"/>
        <v>0</v>
      </c>
      <c r="AB58" s="57">
        <f>SUM(Z58/Z14*AB14)</f>
        <v>0</v>
      </c>
      <c r="AC58" s="98">
        <f t="shared" si="414"/>
        <v>461.69255459499999</v>
      </c>
      <c r="AD58" s="98">
        <f t="shared" si="414"/>
        <v>461.35766513699411</v>
      </c>
      <c r="AE58" s="98">
        <f t="shared" si="414"/>
        <v>0.33488945800585129</v>
      </c>
      <c r="AF58" s="62">
        <f t="shared" si="414"/>
        <v>0</v>
      </c>
      <c r="AG58" s="62">
        <f t="shared" si="414"/>
        <v>0</v>
      </c>
      <c r="AH58" s="62">
        <f t="shared" si="414"/>
        <v>0</v>
      </c>
      <c r="AI58" s="62">
        <f t="shared" si="414"/>
        <v>0</v>
      </c>
      <c r="AJ58" s="62">
        <f t="shared" si="414"/>
        <v>0</v>
      </c>
      <c r="AK58" s="62">
        <f t="shared" si="414"/>
        <v>0</v>
      </c>
      <c r="AL58" s="72">
        <f t="shared" si="483"/>
        <v>-461.69255459499999</v>
      </c>
      <c r="AM58" s="72">
        <f t="shared" si="483"/>
        <v>-461.35766513699411</v>
      </c>
      <c r="AN58" s="72">
        <f t="shared" si="483"/>
        <v>-0.33488945800585129</v>
      </c>
      <c r="AO58" s="121">
        <f t="shared" si="415"/>
        <v>153.89751819833333</v>
      </c>
      <c r="AP58" s="121">
        <f>SUM('[19]ПОЛНАЯ СЕБЕСТОИМОСТЬ ВОДА 2019'!R202/3)</f>
        <v>153.78588837899804</v>
      </c>
      <c r="AQ58" s="121">
        <f>SUM('[19]ПОЛНАЯ СЕБЕСТОИМОСТЬ ВОДА 2019'!S202/3)</f>
        <v>0.11162981933528376</v>
      </c>
      <c r="AR58" s="121">
        <f t="shared" si="416"/>
        <v>0</v>
      </c>
      <c r="AS58" s="121">
        <f>SUM('[19]ПОЛНАЯ СЕБЕСТОИМОСТЬ ВОДА 2019'!U202)</f>
        <v>0</v>
      </c>
      <c r="AT58" s="121">
        <f>SUM('[19]ПОЛНАЯ СЕБЕСТОИМОСТЬ ВОДА 2019'!V202)</f>
        <v>0</v>
      </c>
      <c r="AU58" s="126">
        <v>0</v>
      </c>
      <c r="AV58" s="126">
        <f t="shared" si="462"/>
        <v>0</v>
      </c>
      <c r="AW58" s="126">
        <f>SUM(AU58/AU14*AW14)</f>
        <v>0</v>
      </c>
      <c r="AX58" s="121">
        <f t="shared" si="418"/>
        <v>153.89751819833333</v>
      </c>
      <c r="AY58" s="121">
        <f t="shared" si="419"/>
        <v>153.78588837899804</v>
      </c>
      <c r="AZ58" s="121">
        <f t="shared" si="420"/>
        <v>0.11162981933528376</v>
      </c>
      <c r="BA58" s="56">
        <f t="shared" si="421"/>
        <v>0</v>
      </c>
      <c r="BB58" s="56">
        <f>SUM('[19]ПОЛНАЯ СЕБЕСТОИМОСТЬ ВОДА 2019'!X202)</f>
        <v>0</v>
      </c>
      <c r="BC58" s="56">
        <f>SUM('[19]ПОЛНАЯ СЕБЕСТОИМОСТЬ ВОДА 2019'!Y202)</f>
        <v>0</v>
      </c>
      <c r="BD58" s="125">
        <v>0</v>
      </c>
      <c r="BE58" s="57">
        <f t="shared" si="463"/>
        <v>0</v>
      </c>
      <c r="BF58" s="57">
        <f>SUM(BD58/BD14*BF14)</f>
        <v>0</v>
      </c>
      <c r="BG58" s="121">
        <f t="shared" si="423"/>
        <v>153.89751819833333</v>
      </c>
      <c r="BH58" s="121">
        <f t="shared" si="424"/>
        <v>153.78588837899804</v>
      </c>
      <c r="BI58" s="121">
        <f t="shared" si="425"/>
        <v>0.11162981933528376</v>
      </c>
      <c r="BJ58" s="56">
        <f t="shared" si="426"/>
        <v>0</v>
      </c>
      <c r="BK58" s="56">
        <f>SUM('[19]ПОЛНАЯ СЕБЕСТОИМОСТЬ ВОДА 2019'!AA202)</f>
        <v>0</v>
      </c>
      <c r="BL58" s="56">
        <f>SUM('[19]ПОЛНАЯ СЕБЕСТОИМОСТЬ ВОДА 2019'!AB202)</f>
        <v>0</v>
      </c>
      <c r="BM58" s="125">
        <v>0</v>
      </c>
      <c r="BN58" s="57">
        <f t="shared" si="464"/>
        <v>0</v>
      </c>
      <c r="BO58" s="57">
        <f>SUM(BM58/BM14*BO14)</f>
        <v>0</v>
      </c>
      <c r="BP58" s="98">
        <f t="shared" si="428"/>
        <v>461.69255459499999</v>
      </c>
      <c r="BQ58" s="98">
        <f t="shared" si="428"/>
        <v>461.35766513699411</v>
      </c>
      <c r="BR58" s="98">
        <f t="shared" si="428"/>
        <v>0.33488945800585129</v>
      </c>
      <c r="BS58" s="127">
        <f t="shared" si="428"/>
        <v>0</v>
      </c>
      <c r="BT58" s="127">
        <f t="shared" si="428"/>
        <v>0</v>
      </c>
      <c r="BU58" s="127">
        <f t="shared" si="428"/>
        <v>0</v>
      </c>
      <c r="BV58" s="127">
        <f t="shared" si="428"/>
        <v>0</v>
      </c>
      <c r="BW58" s="127">
        <f t="shared" si="428"/>
        <v>0</v>
      </c>
      <c r="BX58" s="127">
        <f t="shared" si="428"/>
        <v>0</v>
      </c>
      <c r="BY58" s="40">
        <f t="shared" si="336"/>
        <v>-461.69255459499999</v>
      </c>
      <c r="BZ58" s="40">
        <f t="shared" si="336"/>
        <v>-461.35766513699411</v>
      </c>
      <c r="CA58" s="40">
        <f t="shared" si="336"/>
        <v>-0.33488945800585129</v>
      </c>
      <c r="CB58" s="98">
        <f t="shared" si="429"/>
        <v>923.38510918999998</v>
      </c>
      <c r="CC58" s="98">
        <f t="shared" si="429"/>
        <v>922.71533027398823</v>
      </c>
      <c r="CD58" s="98">
        <f t="shared" si="429"/>
        <v>0.66977891601170259</v>
      </c>
      <c r="CE58" s="127">
        <f t="shared" si="429"/>
        <v>0</v>
      </c>
      <c r="CF58" s="127">
        <f t="shared" si="429"/>
        <v>0</v>
      </c>
      <c r="CG58" s="127">
        <f t="shared" si="429"/>
        <v>0</v>
      </c>
      <c r="CH58" s="127">
        <f t="shared" si="429"/>
        <v>0</v>
      </c>
      <c r="CI58" s="127">
        <f t="shared" si="429"/>
        <v>0</v>
      </c>
      <c r="CJ58" s="127">
        <f t="shared" si="429"/>
        <v>0</v>
      </c>
      <c r="CK58" s="40">
        <f t="shared" si="338"/>
        <v>-923.38510918999998</v>
      </c>
      <c r="CL58" s="40">
        <f t="shared" si="338"/>
        <v>-922.71533027398823</v>
      </c>
      <c r="CM58" s="40">
        <f t="shared" si="338"/>
        <v>-0.66977891601170259</v>
      </c>
      <c r="CN58" s="121">
        <f t="shared" si="430"/>
        <v>153.89751819833333</v>
      </c>
      <c r="CO58" s="121">
        <f>SUM('[19]ПОЛНАЯ СЕБЕСТОИМОСТЬ ВОДА 2019'!AP202/3)</f>
        <v>153.78588837899804</v>
      </c>
      <c r="CP58" s="121">
        <f>SUM('[19]ПОЛНАЯ СЕБЕСТОИМОСТЬ ВОДА 2019'!AQ202/3)</f>
        <v>0.11162981933528376</v>
      </c>
      <c r="CQ58" s="56">
        <f t="shared" si="431"/>
        <v>0</v>
      </c>
      <c r="CR58" s="56">
        <f>SUM('[19]ПОЛНАЯ СЕБЕСТОИМОСТЬ ВОДА 2019'!AS202)</f>
        <v>0</v>
      </c>
      <c r="CS58" s="56">
        <f>SUM('[19]ПОЛНАЯ СЕБЕСТОИМОСТЬ ВОДА 2019'!AT202)</f>
        <v>0</v>
      </c>
      <c r="CT58" s="125">
        <v>0</v>
      </c>
      <c r="CU58" s="57">
        <f t="shared" si="465"/>
        <v>0</v>
      </c>
      <c r="CV58" s="57">
        <f>SUM(CT58/CT14*CV14)</f>
        <v>0</v>
      </c>
      <c r="CW58" s="121">
        <f t="shared" si="433"/>
        <v>153.89751819833333</v>
      </c>
      <c r="CX58" s="121">
        <f t="shared" si="434"/>
        <v>153.78588837899804</v>
      </c>
      <c r="CY58" s="121">
        <f t="shared" si="435"/>
        <v>0.11162981933528376</v>
      </c>
      <c r="CZ58" s="56">
        <f t="shared" si="436"/>
        <v>0</v>
      </c>
      <c r="DA58" s="56">
        <f>SUM('[19]ПОЛНАЯ СЕБЕСТОИМОСТЬ ВОДА 2019'!AV202)</f>
        <v>0</v>
      </c>
      <c r="DB58" s="56">
        <f>SUM('[19]ПОЛНАЯ СЕБЕСТОИМОСТЬ ВОДА 2019'!AW202)</f>
        <v>0</v>
      </c>
      <c r="DC58" s="125">
        <v>0</v>
      </c>
      <c r="DD58" s="57">
        <f t="shared" si="466"/>
        <v>0</v>
      </c>
      <c r="DE58" s="57">
        <f>SUM(DC58/DC14*DE14)</f>
        <v>0</v>
      </c>
      <c r="DF58" s="121">
        <f t="shared" si="438"/>
        <v>153.89751819833333</v>
      </c>
      <c r="DG58" s="121">
        <f t="shared" si="439"/>
        <v>153.78588837899804</v>
      </c>
      <c r="DH58" s="121">
        <f t="shared" si="440"/>
        <v>0.11162981933528376</v>
      </c>
      <c r="DI58" s="56">
        <f t="shared" si="441"/>
        <v>0</v>
      </c>
      <c r="DJ58" s="56">
        <f>SUM('[19]ПОЛНАЯ СЕБЕСТОИМОСТЬ ВОДА 2019'!AY202)</f>
        <v>0</v>
      </c>
      <c r="DK58" s="56">
        <f>SUM('[19]ПОЛНАЯ СЕБЕСТОИМОСТЬ ВОДА 2019'!AZ202)</f>
        <v>0</v>
      </c>
      <c r="DL58" s="125">
        <v>0</v>
      </c>
      <c r="DM58" s="57">
        <f t="shared" si="467"/>
        <v>0</v>
      </c>
      <c r="DN58" s="57">
        <f>SUM(DL58/DL14*DN14)</f>
        <v>0</v>
      </c>
      <c r="DO58" s="98">
        <f t="shared" si="443"/>
        <v>461.69255459499999</v>
      </c>
      <c r="DP58" s="98">
        <f t="shared" si="443"/>
        <v>461.35766513699411</v>
      </c>
      <c r="DQ58" s="98">
        <f t="shared" si="443"/>
        <v>0.33488945800585129</v>
      </c>
      <c r="DR58" s="127">
        <f t="shared" si="443"/>
        <v>0</v>
      </c>
      <c r="DS58" s="127">
        <f t="shared" si="443"/>
        <v>0</v>
      </c>
      <c r="DT58" s="127">
        <f t="shared" si="443"/>
        <v>0</v>
      </c>
      <c r="DU58" s="127">
        <f t="shared" si="443"/>
        <v>0</v>
      </c>
      <c r="DV58" s="127">
        <f t="shared" si="443"/>
        <v>0</v>
      </c>
      <c r="DW58" s="127">
        <f t="shared" si="443"/>
        <v>0</v>
      </c>
      <c r="DX58" s="40">
        <f t="shared" si="340"/>
        <v>-461.69255459499999</v>
      </c>
      <c r="DY58" s="40">
        <f t="shared" si="340"/>
        <v>-461.35766513699411</v>
      </c>
      <c r="DZ58" s="40">
        <f t="shared" si="340"/>
        <v>-0.33488945800585129</v>
      </c>
      <c r="EA58" s="98">
        <f t="shared" si="444"/>
        <v>1385.0776637849999</v>
      </c>
      <c r="EB58" s="98">
        <f t="shared" si="444"/>
        <v>1384.0729954109825</v>
      </c>
      <c r="EC58" s="98">
        <f t="shared" si="444"/>
        <v>1.0046683740175539</v>
      </c>
      <c r="ED58" s="127">
        <f t="shared" si="444"/>
        <v>0</v>
      </c>
      <c r="EE58" s="127">
        <f t="shared" si="444"/>
        <v>0</v>
      </c>
      <c r="EF58" s="127">
        <f t="shared" si="444"/>
        <v>0</v>
      </c>
      <c r="EG58" s="127">
        <f t="shared" si="444"/>
        <v>0</v>
      </c>
      <c r="EH58" s="127">
        <f t="shared" si="444"/>
        <v>0</v>
      </c>
      <c r="EI58" s="127">
        <f t="shared" si="444"/>
        <v>0</v>
      </c>
      <c r="EJ58" s="40">
        <f t="shared" si="342"/>
        <v>-1385.0776637849999</v>
      </c>
      <c r="EK58" s="40">
        <f t="shared" si="342"/>
        <v>-1384.0729954109825</v>
      </c>
      <c r="EL58" s="40">
        <f t="shared" si="342"/>
        <v>-1.0046683740175539</v>
      </c>
      <c r="EM58" s="121">
        <f t="shared" si="445"/>
        <v>153.89751819833333</v>
      </c>
      <c r="EN58" s="121">
        <f>SUM('[19]ПОЛНАЯ СЕБЕСТОИМОСТЬ ВОДА 2019'!BN202/3)</f>
        <v>153.78588837899804</v>
      </c>
      <c r="EO58" s="121">
        <f>SUM('[19]ПОЛНАЯ СЕБЕСТОИМОСТЬ ВОДА 2019'!BO202/3)</f>
        <v>0.11162981933528376</v>
      </c>
      <c r="EP58" s="56">
        <f t="shared" si="446"/>
        <v>0</v>
      </c>
      <c r="EQ58" s="56">
        <f>SUM('[19]ПОЛНАЯ СЕБЕСТОИМОСТЬ ВОДА 2019'!BQ202)</f>
        <v>0</v>
      </c>
      <c r="ER58" s="56">
        <f>SUM('[19]ПОЛНАЯ СЕБЕСТОИМОСТЬ ВОДА 2019'!BR202)</f>
        <v>0</v>
      </c>
      <c r="ES58" s="125">
        <v>0</v>
      </c>
      <c r="ET58" s="57">
        <f t="shared" si="468"/>
        <v>0</v>
      </c>
      <c r="EU58" s="57">
        <f>SUM(ES58/ES14*EU14)</f>
        <v>0</v>
      </c>
      <c r="EV58" s="121">
        <f t="shared" si="448"/>
        <v>153.89751819833333</v>
      </c>
      <c r="EW58" s="121">
        <f t="shared" si="449"/>
        <v>153.78588837899804</v>
      </c>
      <c r="EX58" s="121">
        <f t="shared" si="450"/>
        <v>0.11162981933528376</v>
      </c>
      <c r="EY58" s="56">
        <f t="shared" si="451"/>
        <v>0</v>
      </c>
      <c r="EZ58" s="56">
        <f>SUM('[19]ПОЛНАЯ СЕБЕСТОИМОСТЬ ВОДА 2019'!BT202)</f>
        <v>0</v>
      </c>
      <c r="FA58" s="56">
        <f>SUM('[19]ПОЛНАЯ СЕБЕСТОИМОСТЬ ВОДА 2019'!BU202)</f>
        <v>0</v>
      </c>
      <c r="FB58" s="125">
        <v>0</v>
      </c>
      <c r="FC58" s="57">
        <f t="shared" si="469"/>
        <v>0</v>
      </c>
      <c r="FD58" s="57">
        <f>SUM(FB58/FB14*FD14)</f>
        <v>0</v>
      </c>
      <c r="FE58" s="121">
        <f t="shared" si="453"/>
        <v>153.89751819833333</v>
      </c>
      <c r="FF58" s="121">
        <f t="shared" si="454"/>
        <v>153.78588837899804</v>
      </c>
      <c r="FG58" s="121">
        <f t="shared" si="455"/>
        <v>0.11162981933528376</v>
      </c>
      <c r="FH58" s="56">
        <f>SUM('[20]ПОЛНАЯ СЕБЕСТОИМОСТЬ ВОДА 2018'!Z204)</f>
        <v>0</v>
      </c>
      <c r="FI58" s="56">
        <f>SUM('[19]ПОЛНАЯ СЕБЕСТОИМОСТЬ ВОДА 2019'!BW202)</f>
        <v>0</v>
      </c>
      <c r="FJ58" s="56">
        <f>SUM('[19]ПОЛНАЯ СЕБЕСТОИМОСТЬ ВОДА 2019'!BX202)</f>
        <v>0</v>
      </c>
      <c r="FK58" s="125">
        <v>0</v>
      </c>
      <c r="FL58" s="57">
        <f t="shared" si="470"/>
        <v>0</v>
      </c>
      <c r="FM58" s="57">
        <f>SUM(FK58/FK14*FM14)</f>
        <v>0</v>
      </c>
      <c r="FN58" s="98">
        <f t="shared" si="457"/>
        <v>461.69255459499999</v>
      </c>
      <c r="FO58" s="98">
        <f t="shared" si="457"/>
        <v>461.35766513699411</v>
      </c>
      <c r="FP58" s="98">
        <f t="shared" si="457"/>
        <v>0.33488945800585129</v>
      </c>
      <c r="FQ58" s="62">
        <f t="shared" si="457"/>
        <v>0</v>
      </c>
      <c r="FR58" s="62">
        <f t="shared" si="457"/>
        <v>0</v>
      </c>
      <c r="FS58" s="62">
        <f t="shared" si="457"/>
        <v>0</v>
      </c>
      <c r="FT58" s="62">
        <f t="shared" si="457"/>
        <v>0</v>
      </c>
      <c r="FU58" s="62">
        <f t="shared" si="457"/>
        <v>0</v>
      </c>
      <c r="FV58" s="62">
        <f t="shared" si="457"/>
        <v>0</v>
      </c>
      <c r="FW58" s="72">
        <f t="shared" si="344"/>
        <v>-461.69255459499999</v>
      </c>
      <c r="FX58" s="72">
        <f t="shared" si="344"/>
        <v>-461.35766513699411</v>
      </c>
      <c r="FY58" s="72">
        <f t="shared" si="344"/>
        <v>-0.33488945800585129</v>
      </c>
      <c r="FZ58" s="98">
        <f t="shared" si="458"/>
        <v>1846.77021838</v>
      </c>
      <c r="GA58" s="98">
        <f t="shared" si="458"/>
        <v>1845.4306605479765</v>
      </c>
      <c r="GB58" s="98">
        <f t="shared" si="458"/>
        <v>1.3395578320234052</v>
      </c>
      <c r="GC58" s="62">
        <f t="shared" si="458"/>
        <v>0</v>
      </c>
      <c r="GD58" s="62">
        <f t="shared" si="458"/>
        <v>0</v>
      </c>
      <c r="GE58" s="62">
        <f t="shared" si="458"/>
        <v>0</v>
      </c>
      <c r="GF58" s="62">
        <f t="shared" si="458"/>
        <v>0</v>
      </c>
      <c r="GG58" s="62">
        <f t="shared" si="458"/>
        <v>0</v>
      </c>
      <c r="GH58" s="62">
        <f t="shared" si="458"/>
        <v>0</v>
      </c>
      <c r="GI58" s="72">
        <f t="shared" si="346"/>
        <v>-1846.77021838</v>
      </c>
      <c r="GJ58" s="72">
        <f t="shared" si="346"/>
        <v>-1845.4306605479765</v>
      </c>
      <c r="GK58" s="72">
        <f t="shared" si="346"/>
        <v>-1.3395578320234052</v>
      </c>
      <c r="GL58" s="81"/>
    </row>
    <row r="59" spans="1:194" ht="18.75" x14ac:dyDescent="0.3">
      <c r="A59" s="128" t="s">
        <v>108</v>
      </c>
      <c r="B59" s="121">
        <f t="shared" ref="B59" si="484">SUM(C59:D59)</f>
        <v>240.60047723415002</v>
      </c>
      <c r="C59" s="121">
        <f>SUM('[19]ПОЛНАЯ СЕБЕСТОИМОСТЬ ВОДА 2019'!C203/3)</f>
        <v>240.60047723415002</v>
      </c>
      <c r="D59" s="121">
        <f>SUM('[19]ПОЛНАЯ СЕБЕСТОИМОСТЬ ВОДА 2019'!D203/3)</f>
        <v>0</v>
      </c>
      <c r="E59" s="56">
        <f t="shared" si="402"/>
        <v>0</v>
      </c>
      <c r="F59" s="56">
        <f>SUM('[19]ПОЛНАЯ СЕБЕСТОИМОСТЬ ВОДА 2019'!F203)</f>
        <v>0</v>
      </c>
      <c r="G59" s="56">
        <f>SUM('[19]ПОЛНАЯ СЕБЕСТОИМОСТЬ ВОДА 2019'!G203)</f>
        <v>0</v>
      </c>
      <c r="H59" s="125">
        <v>0</v>
      </c>
      <c r="I59" s="57">
        <f t="shared" si="459"/>
        <v>0</v>
      </c>
      <c r="J59" s="57">
        <f>SUM(H59/H15*J15)</f>
        <v>0</v>
      </c>
      <c r="K59" s="121">
        <f t="shared" ref="K59" si="485">SUM(L59:M59)</f>
        <v>240.60047723415002</v>
      </c>
      <c r="L59" s="121">
        <f t="shared" si="405"/>
        <v>240.60047723415002</v>
      </c>
      <c r="M59" s="121">
        <f t="shared" si="406"/>
        <v>0</v>
      </c>
      <c r="N59" s="56">
        <f t="shared" si="407"/>
        <v>0</v>
      </c>
      <c r="O59" s="56">
        <f>SUM('[19]ПОЛНАЯ СЕБЕСТОИМОСТЬ ВОДА 2019'!I203)</f>
        <v>0</v>
      </c>
      <c r="P59" s="56">
        <f>SUM('[19]ПОЛНАЯ СЕБЕСТОИМОСТЬ ВОДА 2019'!J203)</f>
        <v>0</v>
      </c>
      <c r="Q59" s="125">
        <v>0</v>
      </c>
      <c r="R59" s="57">
        <f t="shared" si="460"/>
        <v>0</v>
      </c>
      <c r="S59" s="57">
        <f>SUM(Q59/Q15*S15)</f>
        <v>0</v>
      </c>
      <c r="T59" s="121">
        <f t="shared" ref="T59" si="486">SUM(U59:V59)</f>
        <v>240.60047723415002</v>
      </c>
      <c r="U59" s="121">
        <f t="shared" si="410"/>
        <v>240.60047723415002</v>
      </c>
      <c r="V59" s="121">
        <f t="shared" si="411"/>
        <v>0</v>
      </c>
      <c r="W59" s="56">
        <f t="shared" si="412"/>
        <v>0</v>
      </c>
      <c r="X59" s="56">
        <f>SUM('[19]ПОЛНАЯ СЕБЕСТОИМОСТЬ ВОДА 2019'!L203)</f>
        <v>0</v>
      </c>
      <c r="Y59" s="56">
        <f>SUM('[19]ПОЛНАЯ СЕБЕСТОИМОСТЬ ВОДА 2019'!M203)</f>
        <v>0</v>
      </c>
      <c r="Z59" s="125">
        <v>0</v>
      </c>
      <c r="AA59" s="57">
        <f t="shared" si="461"/>
        <v>0</v>
      </c>
      <c r="AB59" s="57">
        <f>SUM(Z59/Z15*AB15)</f>
        <v>0</v>
      </c>
      <c r="AC59" s="98">
        <f t="shared" si="414"/>
        <v>721.80143170245003</v>
      </c>
      <c r="AD59" s="98">
        <f t="shared" si="414"/>
        <v>721.80143170245003</v>
      </c>
      <c r="AE59" s="98">
        <f t="shared" si="414"/>
        <v>0</v>
      </c>
      <c r="AF59" s="62">
        <f t="shared" si="414"/>
        <v>0</v>
      </c>
      <c r="AG59" s="62">
        <f t="shared" si="414"/>
        <v>0</v>
      </c>
      <c r="AH59" s="62">
        <f t="shared" si="414"/>
        <v>0</v>
      </c>
      <c r="AI59" s="62">
        <f t="shared" si="414"/>
        <v>0</v>
      </c>
      <c r="AJ59" s="62">
        <f t="shared" si="414"/>
        <v>0</v>
      </c>
      <c r="AK59" s="62">
        <f t="shared" si="414"/>
        <v>0</v>
      </c>
      <c r="AL59" s="72">
        <f t="shared" si="483"/>
        <v>-721.80143170245003</v>
      </c>
      <c r="AM59" s="72">
        <f t="shared" si="483"/>
        <v>-721.80143170245003</v>
      </c>
      <c r="AN59" s="72">
        <f t="shared" si="483"/>
        <v>0</v>
      </c>
      <c r="AO59" s="121">
        <f t="shared" si="415"/>
        <v>240.60047723415002</v>
      </c>
      <c r="AP59" s="121">
        <f>SUM('[19]ПОЛНАЯ СЕБЕСТОИМОСТЬ ВОДА 2019'!R203/3)</f>
        <v>240.60047723415002</v>
      </c>
      <c r="AQ59" s="121">
        <f>SUM('[19]ПОЛНАЯ СЕБЕСТОИМОСТЬ ВОДА 2019'!S203/3)</f>
        <v>0</v>
      </c>
      <c r="AR59" s="121">
        <f t="shared" si="416"/>
        <v>0</v>
      </c>
      <c r="AS59" s="121">
        <f>SUM('[19]ПОЛНАЯ СЕБЕСТОИМОСТЬ ВОДА 2019'!U203)</f>
        <v>0</v>
      </c>
      <c r="AT59" s="121">
        <f>SUM('[19]ПОЛНАЯ СЕБЕСТОИМОСТЬ ВОДА 2019'!V203)</f>
        <v>0</v>
      </c>
      <c r="AU59" s="126">
        <v>0</v>
      </c>
      <c r="AV59" s="126">
        <f t="shared" si="462"/>
        <v>0</v>
      </c>
      <c r="AW59" s="126">
        <f>SUM(AU59/AU15*AW15)</f>
        <v>0</v>
      </c>
      <c r="AX59" s="121">
        <f t="shared" ref="AX59" si="487">SUM(AY59:AZ59)</f>
        <v>240.60047723415002</v>
      </c>
      <c r="AY59" s="121">
        <f t="shared" si="419"/>
        <v>240.60047723415002</v>
      </c>
      <c r="AZ59" s="121">
        <f t="shared" si="420"/>
        <v>0</v>
      </c>
      <c r="BA59" s="56">
        <f t="shared" si="421"/>
        <v>0</v>
      </c>
      <c r="BB59" s="56">
        <f>SUM('[19]ПОЛНАЯ СЕБЕСТОИМОСТЬ ВОДА 2019'!X203)</f>
        <v>0</v>
      </c>
      <c r="BC59" s="56">
        <f>SUM('[19]ПОЛНАЯ СЕБЕСТОИМОСТЬ ВОДА 2019'!Y203)</f>
        <v>0</v>
      </c>
      <c r="BD59" s="125">
        <v>0</v>
      </c>
      <c r="BE59" s="57">
        <f t="shared" si="463"/>
        <v>0</v>
      </c>
      <c r="BF59" s="57">
        <f>SUM(BD59/BD15*BF15)</f>
        <v>0</v>
      </c>
      <c r="BG59" s="121">
        <f t="shared" ref="BG59" si="488">SUM(BH59:BI59)</f>
        <v>240.60047723415002</v>
      </c>
      <c r="BH59" s="121">
        <f t="shared" si="424"/>
        <v>240.60047723415002</v>
      </c>
      <c r="BI59" s="121">
        <f t="shared" si="425"/>
        <v>0</v>
      </c>
      <c r="BJ59" s="56">
        <f t="shared" si="426"/>
        <v>0</v>
      </c>
      <c r="BK59" s="56">
        <f>SUM('[19]ПОЛНАЯ СЕБЕСТОИМОСТЬ ВОДА 2019'!AA203)</f>
        <v>0</v>
      </c>
      <c r="BL59" s="56">
        <f>SUM('[19]ПОЛНАЯ СЕБЕСТОИМОСТЬ ВОДА 2019'!AB203)</f>
        <v>0</v>
      </c>
      <c r="BM59" s="125">
        <v>0</v>
      </c>
      <c r="BN59" s="57">
        <f t="shared" si="464"/>
        <v>0</v>
      </c>
      <c r="BO59" s="57">
        <f>SUM(BM59/BM15*BO15)</f>
        <v>0</v>
      </c>
      <c r="BP59" s="98">
        <f t="shared" si="428"/>
        <v>721.80143170245003</v>
      </c>
      <c r="BQ59" s="98">
        <f t="shared" si="428"/>
        <v>721.80143170245003</v>
      </c>
      <c r="BR59" s="98">
        <f t="shared" si="428"/>
        <v>0</v>
      </c>
      <c r="BS59" s="127">
        <f t="shared" si="428"/>
        <v>0</v>
      </c>
      <c r="BT59" s="127">
        <f t="shared" si="428"/>
        <v>0</v>
      </c>
      <c r="BU59" s="127">
        <f t="shared" si="428"/>
        <v>0</v>
      </c>
      <c r="BV59" s="127">
        <f t="shared" si="428"/>
        <v>0</v>
      </c>
      <c r="BW59" s="127">
        <f t="shared" si="428"/>
        <v>0</v>
      </c>
      <c r="BX59" s="127">
        <f t="shared" si="428"/>
        <v>0</v>
      </c>
      <c r="BY59" s="40">
        <f t="shared" si="336"/>
        <v>-721.80143170245003</v>
      </c>
      <c r="BZ59" s="40">
        <f t="shared" si="336"/>
        <v>-721.80143170245003</v>
      </c>
      <c r="CA59" s="40">
        <f t="shared" si="336"/>
        <v>0</v>
      </c>
      <c r="CB59" s="98">
        <f t="shared" si="429"/>
        <v>1443.6028634049001</v>
      </c>
      <c r="CC59" s="98">
        <f t="shared" si="429"/>
        <v>1443.6028634049001</v>
      </c>
      <c r="CD59" s="98">
        <f t="shared" si="429"/>
        <v>0</v>
      </c>
      <c r="CE59" s="127">
        <f t="shared" si="429"/>
        <v>0</v>
      </c>
      <c r="CF59" s="127">
        <f t="shared" si="429"/>
        <v>0</v>
      </c>
      <c r="CG59" s="127">
        <f t="shared" si="429"/>
        <v>0</v>
      </c>
      <c r="CH59" s="127">
        <f t="shared" si="429"/>
        <v>0</v>
      </c>
      <c r="CI59" s="127">
        <f t="shared" si="429"/>
        <v>0</v>
      </c>
      <c r="CJ59" s="127">
        <f t="shared" si="429"/>
        <v>0</v>
      </c>
      <c r="CK59" s="40">
        <f t="shared" si="338"/>
        <v>-1443.6028634049001</v>
      </c>
      <c r="CL59" s="40">
        <f t="shared" si="338"/>
        <v>-1443.6028634049001</v>
      </c>
      <c r="CM59" s="40">
        <f t="shared" si="338"/>
        <v>0</v>
      </c>
      <c r="CN59" s="121">
        <f t="shared" si="430"/>
        <v>240.60047723415002</v>
      </c>
      <c r="CO59" s="121">
        <f>SUM('[19]ПОЛНАЯ СЕБЕСТОИМОСТЬ ВОДА 2019'!AP203/3)</f>
        <v>240.60047723415002</v>
      </c>
      <c r="CP59" s="121">
        <f>SUM('[19]ПОЛНАЯ СЕБЕСТОИМОСТЬ ВОДА 2019'!AQ203/3)</f>
        <v>0</v>
      </c>
      <c r="CQ59" s="56">
        <f t="shared" si="431"/>
        <v>0</v>
      </c>
      <c r="CR59" s="56">
        <f>SUM('[19]ПОЛНАЯ СЕБЕСТОИМОСТЬ ВОДА 2019'!AS203)</f>
        <v>0</v>
      </c>
      <c r="CS59" s="56">
        <f>SUM('[19]ПОЛНАЯ СЕБЕСТОИМОСТЬ ВОДА 2019'!AT203)</f>
        <v>0</v>
      </c>
      <c r="CT59" s="125">
        <v>0</v>
      </c>
      <c r="CU59" s="57">
        <f t="shared" si="465"/>
        <v>0</v>
      </c>
      <c r="CV59" s="57">
        <f>SUM(CT59/CT15*CV15)</f>
        <v>0</v>
      </c>
      <c r="CW59" s="121">
        <f t="shared" ref="CW59" si="489">SUM(CX59:CY59)</f>
        <v>240.60047723415002</v>
      </c>
      <c r="CX59" s="121">
        <f t="shared" si="434"/>
        <v>240.60047723415002</v>
      </c>
      <c r="CY59" s="121">
        <f t="shared" si="435"/>
        <v>0</v>
      </c>
      <c r="CZ59" s="56">
        <f t="shared" si="436"/>
        <v>0</v>
      </c>
      <c r="DA59" s="56">
        <f>SUM('[19]ПОЛНАЯ СЕБЕСТОИМОСТЬ ВОДА 2019'!AV203)</f>
        <v>0</v>
      </c>
      <c r="DB59" s="56">
        <f>SUM('[19]ПОЛНАЯ СЕБЕСТОИМОСТЬ ВОДА 2019'!AW203)</f>
        <v>0</v>
      </c>
      <c r="DC59" s="125">
        <v>0</v>
      </c>
      <c r="DD59" s="57">
        <f t="shared" si="466"/>
        <v>0</v>
      </c>
      <c r="DE59" s="57">
        <f>SUM(DC59/DC15*DE15)</f>
        <v>0</v>
      </c>
      <c r="DF59" s="121">
        <f t="shared" ref="DF59" si="490">SUM(DG59:DH59)</f>
        <v>240.60047723415002</v>
      </c>
      <c r="DG59" s="121">
        <f t="shared" si="439"/>
        <v>240.60047723415002</v>
      </c>
      <c r="DH59" s="121">
        <f t="shared" si="440"/>
        <v>0</v>
      </c>
      <c r="DI59" s="56">
        <f t="shared" si="441"/>
        <v>0</v>
      </c>
      <c r="DJ59" s="56">
        <f>SUM('[19]ПОЛНАЯ СЕБЕСТОИМОСТЬ ВОДА 2019'!AY203)</f>
        <v>0</v>
      </c>
      <c r="DK59" s="56">
        <f>SUM('[19]ПОЛНАЯ СЕБЕСТОИМОСТЬ ВОДА 2019'!AZ203)</f>
        <v>0</v>
      </c>
      <c r="DL59" s="125">
        <v>0</v>
      </c>
      <c r="DM59" s="57">
        <f t="shared" si="467"/>
        <v>0</v>
      </c>
      <c r="DN59" s="57">
        <f>SUM(DL59/DL15*DN15)</f>
        <v>0</v>
      </c>
      <c r="DO59" s="98">
        <f t="shared" si="443"/>
        <v>721.80143170245003</v>
      </c>
      <c r="DP59" s="98">
        <f t="shared" si="443"/>
        <v>721.80143170245003</v>
      </c>
      <c r="DQ59" s="98">
        <f t="shared" si="443"/>
        <v>0</v>
      </c>
      <c r="DR59" s="127">
        <f t="shared" si="443"/>
        <v>0</v>
      </c>
      <c r="DS59" s="127">
        <f t="shared" si="443"/>
        <v>0</v>
      </c>
      <c r="DT59" s="127">
        <f t="shared" si="443"/>
        <v>0</v>
      </c>
      <c r="DU59" s="127">
        <f t="shared" si="443"/>
        <v>0</v>
      </c>
      <c r="DV59" s="127">
        <f t="shared" si="443"/>
        <v>0</v>
      </c>
      <c r="DW59" s="127">
        <f t="shared" si="443"/>
        <v>0</v>
      </c>
      <c r="DX59" s="40">
        <f t="shared" si="340"/>
        <v>-721.80143170245003</v>
      </c>
      <c r="DY59" s="40">
        <f t="shared" si="340"/>
        <v>-721.80143170245003</v>
      </c>
      <c r="DZ59" s="40">
        <f t="shared" si="340"/>
        <v>0</v>
      </c>
      <c r="EA59" s="98">
        <f t="shared" si="444"/>
        <v>2165.4042951073502</v>
      </c>
      <c r="EB59" s="98">
        <f t="shared" si="444"/>
        <v>2165.4042951073502</v>
      </c>
      <c r="EC59" s="98">
        <f t="shared" si="444"/>
        <v>0</v>
      </c>
      <c r="ED59" s="127">
        <f t="shared" si="444"/>
        <v>0</v>
      </c>
      <c r="EE59" s="127">
        <f t="shared" si="444"/>
        <v>0</v>
      </c>
      <c r="EF59" s="127">
        <f t="shared" si="444"/>
        <v>0</v>
      </c>
      <c r="EG59" s="127">
        <f t="shared" si="444"/>
        <v>0</v>
      </c>
      <c r="EH59" s="127">
        <f t="shared" si="444"/>
        <v>0</v>
      </c>
      <c r="EI59" s="127">
        <f t="shared" si="444"/>
        <v>0</v>
      </c>
      <c r="EJ59" s="40">
        <f t="shared" si="342"/>
        <v>-2165.4042951073502</v>
      </c>
      <c r="EK59" s="40">
        <f t="shared" si="342"/>
        <v>-2165.4042951073502</v>
      </c>
      <c r="EL59" s="40">
        <f t="shared" si="342"/>
        <v>0</v>
      </c>
      <c r="EM59" s="121">
        <f t="shared" si="445"/>
        <v>240.60047723415002</v>
      </c>
      <c r="EN59" s="121">
        <f>SUM('[19]ПОЛНАЯ СЕБЕСТОИМОСТЬ ВОДА 2019'!BN203/3)</f>
        <v>240.60047723415002</v>
      </c>
      <c r="EO59" s="121">
        <f>SUM('[19]ПОЛНАЯ СЕБЕСТОИМОСТЬ ВОДА 2019'!BO203/3)</f>
        <v>0</v>
      </c>
      <c r="EP59" s="56">
        <f t="shared" si="446"/>
        <v>0</v>
      </c>
      <c r="EQ59" s="56">
        <f>SUM('[19]ПОЛНАЯ СЕБЕСТОИМОСТЬ ВОДА 2019'!BQ203)</f>
        <v>0</v>
      </c>
      <c r="ER59" s="56">
        <f>SUM('[19]ПОЛНАЯ СЕБЕСТОИМОСТЬ ВОДА 2019'!BR203)</f>
        <v>0</v>
      </c>
      <c r="ES59" s="125">
        <v>0</v>
      </c>
      <c r="ET59" s="57">
        <f t="shared" si="468"/>
        <v>0</v>
      </c>
      <c r="EU59" s="57">
        <f>SUM(ES59/ES15*EU15)</f>
        <v>0</v>
      </c>
      <c r="EV59" s="121">
        <f t="shared" ref="EV59" si="491">SUM(EW59:EX59)</f>
        <v>240.60047723415002</v>
      </c>
      <c r="EW59" s="121">
        <f t="shared" si="449"/>
        <v>240.60047723415002</v>
      </c>
      <c r="EX59" s="121">
        <f t="shared" si="450"/>
        <v>0</v>
      </c>
      <c r="EY59" s="56">
        <f t="shared" si="451"/>
        <v>0</v>
      </c>
      <c r="EZ59" s="56">
        <f>SUM('[19]ПОЛНАЯ СЕБЕСТОИМОСТЬ ВОДА 2019'!BT203)</f>
        <v>0</v>
      </c>
      <c r="FA59" s="56">
        <f>SUM('[19]ПОЛНАЯ СЕБЕСТОИМОСТЬ ВОДА 2019'!BU203)</f>
        <v>0</v>
      </c>
      <c r="FB59" s="125">
        <v>0</v>
      </c>
      <c r="FC59" s="57">
        <f t="shared" si="469"/>
        <v>0</v>
      </c>
      <c r="FD59" s="57">
        <f>SUM(FB59/FB15*FD15)</f>
        <v>0</v>
      </c>
      <c r="FE59" s="121">
        <f t="shared" ref="FE59" si="492">SUM(FF59:FG59)</f>
        <v>240.60047723415002</v>
      </c>
      <c r="FF59" s="121">
        <f t="shared" si="454"/>
        <v>240.60047723415002</v>
      </c>
      <c r="FG59" s="121">
        <f t="shared" si="455"/>
        <v>0</v>
      </c>
      <c r="FH59" s="56">
        <f>SUM('[20]ПОЛНАЯ СЕБЕСТОИМОСТЬ ВОДА 2018'!Z205)</f>
        <v>0</v>
      </c>
      <c r="FI59" s="56">
        <f>SUM('[19]ПОЛНАЯ СЕБЕСТОИМОСТЬ ВОДА 2019'!BW203)</f>
        <v>0</v>
      </c>
      <c r="FJ59" s="56">
        <f>SUM('[19]ПОЛНАЯ СЕБЕСТОИМОСТЬ ВОДА 2019'!BX203)</f>
        <v>0</v>
      </c>
      <c r="FK59" s="125">
        <v>0</v>
      </c>
      <c r="FL59" s="57">
        <f t="shared" si="470"/>
        <v>0</v>
      </c>
      <c r="FM59" s="57">
        <f>SUM(FK59/FK15*FM15)</f>
        <v>0</v>
      </c>
      <c r="FN59" s="98">
        <f t="shared" si="457"/>
        <v>721.80143170245003</v>
      </c>
      <c r="FO59" s="98">
        <f t="shared" si="457"/>
        <v>721.80143170245003</v>
      </c>
      <c r="FP59" s="98">
        <f t="shared" si="457"/>
        <v>0</v>
      </c>
      <c r="FQ59" s="62">
        <f t="shared" si="457"/>
        <v>0</v>
      </c>
      <c r="FR59" s="62">
        <f t="shared" si="457"/>
        <v>0</v>
      </c>
      <c r="FS59" s="62">
        <f t="shared" si="457"/>
        <v>0</v>
      </c>
      <c r="FT59" s="62">
        <f t="shared" si="457"/>
        <v>0</v>
      </c>
      <c r="FU59" s="62">
        <f t="shared" si="457"/>
        <v>0</v>
      </c>
      <c r="FV59" s="62">
        <f t="shared" si="457"/>
        <v>0</v>
      </c>
      <c r="FW59" s="72">
        <f t="shared" si="344"/>
        <v>-721.80143170245003</v>
      </c>
      <c r="FX59" s="72">
        <f t="shared" si="344"/>
        <v>-721.80143170245003</v>
      </c>
      <c r="FY59" s="72">
        <f t="shared" si="344"/>
        <v>0</v>
      </c>
      <c r="FZ59" s="98">
        <f t="shared" si="458"/>
        <v>2887.2057268098001</v>
      </c>
      <c r="GA59" s="98">
        <f t="shared" si="458"/>
        <v>2887.2057268098001</v>
      </c>
      <c r="GB59" s="98">
        <f t="shared" si="458"/>
        <v>0</v>
      </c>
      <c r="GC59" s="62">
        <f t="shared" si="458"/>
        <v>0</v>
      </c>
      <c r="GD59" s="62">
        <f t="shared" si="458"/>
        <v>0</v>
      </c>
      <c r="GE59" s="62">
        <f t="shared" si="458"/>
        <v>0</v>
      </c>
      <c r="GF59" s="62">
        <f t="shared" si="458"/>
        <v>0</v>
      </c>
      <c r="GG59" s="62">
        <f t="shared" si="458"/>
        <v>0</v>
      </c>
      <c r="GH59" s="62">
        <f t="shared" si="458"/>
        <v>0</v>
      </c>
      <c r="GI59" s="72">
        <f t="shared" si="346"/>
        <v>-2887.2057268098001</v>
      </c>
      <c r="GJ59" s="72">
        <f t="shared" si="346"/>
        <v>-2887.2057268098001</v>
      </c>
      <c r="GK59" s="72">
        <f t="shared" si="346"/>
        <v>0</v>
      </c>
      <c r="GL59" s="81"/>
    </row>
    <row r="60" spans="1:194" ht="18.75" x14ac:dyDescent="0.3">
      <c r="A60" s="117" t="s">
        <v>62</v>
      </c>
      <c r="B60" s="118">
        <f t="shared" si="401"/>
        <v>860.97241666666662</v>
      </c>
      <c r="C60" s="118">
        <f>SUM('[19]ПОЛНАЯ СЕБЕСТОИМОСТЬ ВОДА 2019'!C204/3)</f>
        <v>860.55631703530491</v>
      </c>
      <c r="D60" s="118">
        <f>SUM('[19]ПОЛНАЯ СЕБЕСТОИМОСТЬ ВОДА 2019'!D204/3)</f>
        <v>0.41609963136171052</v>
      </c>
      <c r="E60" s="46">
        <f t="shared" si="402"/>
        <v>1289.635</v>
      </c>
      <c r="F60" s="46">
        <f>SUM('[19]ПОЛНАЯ СЕБЕСТОИМОСТЬ ВОДА 2019'!F204)</f>
        <v>1289.25</v>
      </c>
      <c r="G60" s="46">
        <f>SUM('[19]ПОЛНАЯ СЕБЕСТОИМОСТЬ ВОДА 2019'!G204)</f>
        <v>0.38500000000000001</v>
      </c>
      <c r="H60" s="122">
        <f>SUM(H61:H66)</f>
        <v>1140.9899999999998</v>
      </c>
      <c r="I60" s="122">
        <f t="shared" ref="I60:J60" si="493">SUM(I61:I66)</f>
        <v>1140.4672721724748</v>
      </c>
      <c r="J60" s="122">
        <f t="shared" si="493"/>
        <v>0.52272782752518832</v>
      </c>
      <c r="K60" s="118">
        <f t="shared" si="404"/>
        <v>860.97241666666662</v>
      </c>
      <c r="L60" s="118">
        <f t="shared" si="405"/>
        <v>860.55631703530491</v>
      </c>
      <c r="M60" s="118">
        <f t="shared" si="406"/>
        <v>0.41609963136171052</v>
      </c>
      <c r="N60" s="46">
        <f t="shared" si="407"/>
        <v>1124.5250000000001</v>
      </c>
      <c r="O60" s="46">
        <f>SUM('[19]ПОЛНАЯ СЕБЕСТОИМОСТЬ ВОДА 2019'!I204)</f>
        <v>1124.22</v>
      </c>
      <c r="P60" s="46">
        <f>SUM('[19]ПОЛНАЯ СЕБЕСТОИМОСТЬ ВОДА 2019'!J204)</f>
        <v>0.30499999999999999</v>
      </c>
      <c r="Q60" s="122">
        <f>SUM(Q61:Q66)</f>
        <v>1127.5999999999999</v>
      </c>
      <c r="R60" s="122">
        <f t="shared" ref="R60:S60" si="494">SUM(R61:R66)</f>
        <v>1126.9313058975185</v>
      </c>
      <c r="S60" s="122">
        <f t="shared" si="494"/>
        <v>0.6686941024816202</v>
      </c>
      <c r="T60" s="118">
        <f t="shared" si="409"/>
        <v>860.97241666666662</v>
      </c>
      <c r="U60" s="118">
        <f t="shared" si="410"/>
        <v>860.55631703530491</v>
      </c>
      <c r="V60" s="118">
        <f t="shared" si="411"/>
        <v>0.41609963136171052</v>
      </c>
      <c r="W60" s="46">
        <f t="shared" si="412"/>
        <v>1237.7259999999999</v>
      </c>
      <c r="X60" s="46">
        <f>SUM('[19]ПОЛНАЯ СЕБЕСТОИМОСТЬ ВОДА 2019'!L204)</f>
        <v>1237.4099999999999</v>
      </c>
      <c r="Y60" s="46">
        <f>SUM('[19]ПОЛНАЯ СЕБЕСТОИМОСТЬ ВОДА 2019'!M204)</f>
        <v>0.316</v>
      </c>
      <c r="Z60" s="122">
        <f>SUM(Z61:Z66)</f>
        <v>1451.58</v>
      </c>
      <c r="AA60" s="122">
        <f t="shared" ref="AA60:AB60" si="495">SUM(AA61:AA66)</f>
        <v>1450.9584686777685</v>
      </c>
      <c r="AB60" s="122">
        <f t="shared" si="495"/>
        <v>0.6215313222315304</v>
      </c>
      <c r="AC60" s="20">
        <f t="shared" si="414"/>
        <v>2582.91725</v>
      </c>
      <c r="AD60" s="20">
        <f t="shared" si="414"/>
        <v>2581.6689511059149</v>
      </c>
      <c r="AE60" s="20">
        <f t="shared" si="414"/>
        <v>1.2482988940851316</v>
      </c>
      <c r="AF60" s="70">
        <f t="shared" si="414"/>
        <v>3651.8859999999995</v>
      </c>
      <c r="AG60" s="70">
        <f t="shared" si="414"/>
        <v>3650.88</v>
      </c>
      <c r="AH60" s="70">
        <f t="shared" si="414"/>
        <v>1.006</v>
      </c>
      <c r="AI60" s="70">
        <f t="shared" si="414"/>
        <v>3720.1699999999996</v>
      </c>
      <c r="AJ60" s="70">
        <f t="shared" si="414"/>
        <v>3718.3570467477616</v>
      </c>
      <c r="AK60" s="70">
        <f t="shared" si="414"/>
        <v>1.8129532522383389</v>
      </c>
      <c r="AL60" s="69">
        <f t="shared" si="483"/>
        <v>1068.9687499999995</v>
      </c>
      <c r="AM60" s="69">
        <f t="shared" si="483"/>
        <v>1069.2110488940853</v>
      </c>
      <c r="AN60" s="69">
        <f t="shared" si="483"/>
        <v>-0.24229889408513161</v>
      </c>
      <c r="AO60" s="118">
        <f t="shared" si="415"/>
        <v>860.97241666666662</v>
      </c>
      <c r="AP60" s="118">
        <f>SUM('[19]ПОЛНАЯ СЕБЕСТОИМОСТЬ ВОДА 2019'!R204/3)</f>
        <v>860.55631703530491</v>
      </c>
      <c r="AQ60" s="118">
        <f>SUM('[19]ПОЛНАЯ СЕБЕСТОИМОСТЬ ВОДА 2019'!S204/3)</f>
        <v>0.41609963136171052</v>
      </c>
      <c r="AR60" s="118">
        <f t="shared" si="416"/>
        <v>1283.5385000000001</v>
      </c>
      <c r="AS60" s="118">
        <f>SUM('[19]ПОЛНАЯ СЕБЕСТОИМОСТЬ ВОДА 2019'!U204)</f>
        <v>1283.23</v>
      </c>
      <c r="AT60" s="118">
        <f>SUM('[19]ПОЛНАЯ СЕБЕСТОИМОСТЬ ВОДА 2019'!V204)</f>
        <v>0.3085</v>
      </c>
      <c r="AU60" s="123">
        <f>SUM(AU61:AU66)</f>
        <v>1169.93</v>
      </c>
      <c r="AV60" s="123">
        <f t="shared" ref="AV60:AW60" si="496">SUM(AV61:AV66)</f>
        <v>1168.7057471327832</v>
      </c>
      <c r="AW60" s="123">
        <f t="shared" si="496"/>
        <v>1.2242528672167476</v>
      </c>
      <c r="AX60" s="118">
        <f t="shared" si="418"/>
        <v>860.97241666666662</v>
      </c>
      <c r="AY60" s="118">
        <f t="shared" si="419"/>
        <v>860.55631703530491</v>
      </c>
      <c r="AZ60" s="118">
        <f t="shared" si="420"/>
        <v>0.41609963136171052</v>
      </c>
      <c r="BA60" s="46">
        <f t="shared" si="421"/>
        <v>0</v>
      </c>
      <c r="BB60" s="46">
        <f>SUM('[19]ПОЛНАЯ СЕБЕСТОИМОСТЬ ВОДА 2019'!X204)</f>
        <v>0</v>
      </c>
      <c r="BC60" s="46">
        <f>SUM('[19]ПОЛНАЯ СЕБЕСТОИМОСТЬ ВОДА 2019'!Y204)</f>
        <v>0</v>
      </c>
      <c r="BD60" s="122">
        <f>SUM(BD61:BD66)</f>
        <v>1094.9100000000001</v>
      </c>
      <c r="BE60" s="122">
        <f t="shared" ref="BE60:BF60" si="497">SUM(BE61:BE66)</f>
        <v>1094.535136914001</v>
      </c>
      <c r="BF60" s="122">
        <f t="shared" si="497"/>
        <v>0.37486308599899421</v>
      </c>
      <c r="BG60" s="118">
        <f t="shared" si="423"/>
        <v>860.97241666666662</v>
      </c>
      <c r="BH60" s="118">
        <f t="shared" si="424"/>
        <v>860.55631703530491</v>
      </c>
      <c r="BI60" s="118">
        <f t="shared" si="425"/>
        <v>0.41609963136171052</v>
      </c>
      <c r="BJ60" s="46">
        <f t="shared" si="426"/>
        <v>0</v>
      </c>
      <c r="BK60" s="46">
        <f>SUM('[19]ПОЛНАЯ СЕБЕСТОИМОСТЬ ВОДА 2019'!AA204)</f>
        <v>0</v>
      </c>
      <c r="BL60" s="46">
        <f>SUM('[19]ПОЛНАЯ СЕБЕСТОИМОСТЬ ВОДА 2019'!AB204)</f>
        <v>0</v>
      </c>
      <c r="BM60" s="122">
        <f>SUM(BM61:BM66)</f>
        <v>1272.1100000000001</v>
      </c>
      <c r="BN60" s="122">
        <f t="shared" ref="BN60:BO60" si="498">SUM(BN61:BN66)</f>
        <v>1271.7421673997833</v>
      </c>
      <c r="BO60" s="122">
        <f t="shared" si="498"/>
        <v>0.3678326002169483</v>
      </c>
      <c r="BP60" s="20">
        <f t="shared" si="428"/>
        <v>2582.91725</v>
      </c>
      <c r="BQ60" s="20">
        <f t="shared" si="428"/>
        <v>2581.6689511059149</v>
      </c>
      <c r="BR60" s="20">
        <f t="shared" si="428"/>
        <v>1.2482988940851316</v>
      </c>
      <c r="BS60" s="124">
        <f t="shared" si="428"/>
        <v>1283.5385000000001</v>
      </c>
      <c r="BT60" s="124">
        <f t="shared" si="428"/>
        <v>1283.23</v>
      </c>
      <c r="BU60" s="124">
        <f t="shared" si="428"/>
        <v>0.3085</v>
      </c>
      <c r="BV60" s="124">
        <f t="shared" si="428"/>
        <v>3536.9500000000003</v>
      </c>
      <c r="BW60" s="124">
        <f t="shared" si="428"/>
        <v>3534.9830514465675</v>
      </c>
      <c r="BX60" s="124">
        <f t="shared" si="428"/>
        <v>1.96694855343269</v>
      </c>
      <c r="BY60" s="30">
        <f t="shared" si="336"/>
        <v>-1299.3787499999999</v>
      </c>
      <c r="BZ60" s="30">
        <f t="shared" si="336"/>
        <v>-1298.4389511059148</v>
      </c>
      <c r="CA60" s="30">
        <f t="shared" si="336"/>
        <v>-0.93979889408513162</v>
      </c>
      <c r="CB60" s="20">
        <f t="shared" si="429"/>
        <v>5165.8344999999999</v>
      </c>
      <c r="CC60" s="20">
        <f t="shared" si="429"/>
        <v>5163.3379022118297</v>
      </c>
      <c r="CD60" s="20">
        <f t="shared" si="429"/>
        <v>2.4965977881702632</v>
      </c>
      <c r="CE60" s="124">
        <f t="shared" si="429"/>
        <v>4935.4244999999992</v>
      </c>
      <c r="CF60" s="124">
        <f t="shared" si="429"/>
        <v>4934.1100000000006</v>
      </c>
      <c r="CG60" s="124">
        <f t="shared" si="429"/>
        <v>1.3145</v>
      </c>
      <c r="CH60" s="124">
        <f t="shared" si="429"/>
        <v>7257.12</v>
      </c>
      <c r="CI60" s="124">
        <f t="shared" si="429"/>
        <v>7253.3400981943287</v>
      </c>
      <c r="CJ60" s="124">
        <f t="shared" si="429"/>
        <v>3.7799018056710292</v>
      </c>
      <c r="CK60" s="30">
        <f t="shared" si="338"/>
        <v>-230.41000000000076</v>
      </c>
      <c r="CL60" s="30">
        <f t="shared" si="338"/>
        <v>-229.22790221182913</v>
      </c>
      <c r="CM60" s="30">
        <f t="shared" si="338"/>
        <v>-1.1820977881702632</v>
      </c>
      <c r="CN60" s="118">
        <f t="shared" si="430"/>
        <v>860.97241666666662</v>
      </c>
      <c r="CO60" s="118">
        <f>SUM('[19]ПОЛНАЯ СЕБЕСТОИМОСТЬ ВОДА 2019'!AP204/3)</f>
        <v>860.55631703530491</v>
      </c>
      <c r="CP60" s="118">
        <f>SUM('[19]ПОЛНАЯ СЕБЕСТОИМОСТЬ ВОДА 2019'!AQ204/3)</f>
        <v>0.41609963136171052</v>
      </c>
      <c r="CQ60" s="46">
        <f t="shared" si="431"/>
        <v>0</v>
      </c>
      <c r="CR60" s="46">
        <f>SUM('[19]ПОЛНАЯ СЕБЕСТОИМОСТЬ ВОДА 2019'!AS204)</f>
        <v>0</v>
      </c>
      <c r="CS60" s="46">
        <f>SUM('[19]ПОЛНАЯ СЕБЕСТОИМОСТЬ ВОДА 2019'!AT204)</f>
        <v>0</v>
      </c>
      <c r="CT60" s="122">
        <f>SUM(CT61:CT66)</f>
        <v>1147.47</v>
      </c>
      <c r="CU60" s="122">
        <f t="shared" ref="CU60:CV60" si="499">SUM(CU61:CU66)</f>
        <v>1147.1733985657704</v>
      </c>
      <c r="CV60" s="122">
        <f t="shared" si="499"/>
        <v>0.2966014342295904</v>
      </c>
      <c r="CW60" s="118">
        <f t="shared" si="433"/>
        <v>860.97241666666662</v>
      </c>
      <c r="CX60" s="118">
        <f t="shared" si="434"/>
        <v>860.55631703530491</v>
      </c>
      <c r="CY60" s="118">
        <f t="shared" si="435"/>
        <v>0.41609963136171052</v>
      </c>
      <c r="CZ60" s="46">
        <f t="shared" si="436"/>
        <v>0</v>
      </c>
      <c r="DA60" s="46">
        <f>SUM('[19]ПОЛНАЯ СЕБЕСТОИМОСТЬ ВОДА 2019'!AV204)</f>
        <v>0</v>
      </c>
      <c r="DB60" s="46">
        <f>SUM('[19]ПОЛНАЯ СЕБЕСТОИМОСТЬ ВОДА 2019'!AW204)</f>
        <v>0</v>
      </c>
      <c r="DC60" s="122">
        <f>SUM(DC61:DC66)</f>
        <v>1310.9</v>
      </c>
      <c r="DD60" s="122">
        <f t="shared" ref="DD60:DE60" si="500">SUM(DD61:DD66)</f>
        <v>1310.5745252956035</v>
      </c>
      <c r="DE60" s="122">
        <f t="shared" si="500"/>
        <v>0.32547470439675308</v>
      </c>
      <c r="DF60" s="118">
        <f t="shared" si="438"/>
        <v>860.97241666666662</v>
      </c>
      <c r="DG60" s="118">
        <f t="shared" si="439"/>
        <v>860.55631703530491</v>
      </c>
      <c r="DH60" s="118">
        <f t="shared" si="440"/>
        <v>0.41609963136171052</v>
      </c>
      <c r="DI60" s="46">
        <f t="shared" si="441"/>
        <v>0</v>
      </c>
      <c r="DJ60" s="46">
        <f>SUM('[19]ПОЛНАЯ СЕБЕСТОИМОСТЬ ВОДА 2019'!AY204)</f>
        <v>0</v>
      </c>
      <c r="DK60" s="46">
        <f>SUM('[19]ПОЛНАЯ СЕБЕСТОИМОСТЬ ВОДА 2019'!AZ204)</f>
        <v>0</v>
      </c>
      <c r="DL60" s="122">
        <f>SUM(DL61:DL66)</f>
        <v>1198.45</v>
      </c>
      <c r="DM60" s="122">
        <f t="shared" ref="DM60:DN60" si="501">SUM(DM61:DM66)</f>
        <v>1198.1146803345241</v>
      </c>
      <c r="DN60" s="122">
        <f t="shared" si="501"/>
        <v>0.33531966547587033</v>
      </c>
      <c r="DO60" s="20">
        <f t="shared" si="443"/>
        <v>2582.91725</v>
      </c>
      <c r="DP60" s="20">
        <f t="shared" si="443"/>
        <v>2581.6689511059149</v>
      </c>
      <c r="DQ60" s="20">
        <f t="shared" si="443"/>
        <v>1.2482988940851316</v>
      </c>
      <c r="DR60" s="124">
        <f t="shared" si="443"/>
        <v>0</v>
      </c>
      <c r="DS60" s="124">
        <f t="shared" si="443"/>
        <v>0</v>
      </c>
      <c r="DT60" s="124">
        <f t="shared" si="443"/>
        <v>0</v>
      </c>
      <c r="DU60" s="124">
        <f t="shared" si="443"/>
        <v>3656.8199999999997</v>
      </c>
      <c r="DV60" s="124">
        <f t="shared" si="443"/>
        <v>3655.8626041958983</v>
      </c>
      <c r="DW60" s="124">
        <f t="shared" si="443"/>
        <v>0.95739580410221381</v>
      </c>
      <c r="DX60" s="30">
        <f t="shared" si="340"/>
        <v>-2582.91725</v>
      </c>
      <c r="DY60" s="30">
        <f t="shared" si="340"/>
        <v>-2581.6689511059149</v>
      </c>
      <c r="DZ60" s="30">
        <f t="shared" si="340"/>
        <v>-1.2482988940851316</v>
      </c>
      <c r="EA60" s="20">
        <f t="shared" si="444"/>
        <v>7748.7517499999994</v>
      </c>
      <c r="EB60" s="20">
        <f t="shared" si="444"/>
        <v>7745.0068533177446</v>
      </c>
      <c r="EC60" s="20">
        <f t="shared" si="444"/>
        <v>3.7448966822553951</v>
      </c>
      <c r="ED60" s="124">
        <f t="shared" si="444"/>
        <v>4935.4244999999992</v>
      </c>
      <c r="EE60" s="124">
        <f t="shared" si="444"/>
        <v>4934.1100000000006</v>
      </c>
      <c r="EF60" s="124">
        <f t="shared" si="444"/>
        <v>1.3145</v>
      </c>
      <c r="EG60" s="124">
        <f t="shared" si="444"/>
        <v>10913.939999999999</v>
      </c>
      <c r="EH60" s="124">
        <f t="shared" si="444"/>
        <v>10909.202702390226</v>
      </c>
      <c r="EI60" s="124">
        <f t="shared" si="444"/>
        <v>4.7372976097732433</v>
      </c>
      <c r="EJ60" s="30">
        <f t="shared" si="342"/>
        <v>-2813.3272500000003</v>
      </c>
      <c r="EK60" s="30">
        <f t="shared" si="342"/>
        <v>-2810.896853317744</v>
      </c>
      <c r="EL60" s="30">
        <f t="shared" si="342"/>
        <v>-2.4303966822553953</v>
      </c>
      <c r="EM60" s="118">
        <f t="shared" si="445"/>
        <v>860.97241666666662</v>
      </c>
      <c r="EN60" s="118">
        <f>SUM('[19]ПОЛНАЯ СЕБЕСТОИМОСТЬ ВОДА 2019'!BN204/3)</f>
        <v>860.55631703530491</v>
      </c>
      <c r="EO60" s="118">
        <f>SUM('[19]ПОЛНАЯ СЕБЕСТОИМОСТЬ ВОДА 2019'!BO204/3)</f>
        <v>0.41609963136171052</v>
      </c>
      <c r="EP60" s="46">
        <f t="shared" si="446"/>
        <v>0</v>
      </c>
      <c r="EQ60" s="46">
        <f>SUM('[19]ПОЛНАЯ СЕБЕСТОИМОСТЬ ВОДА 2019'!BQ204)</f>
        <v>0</v>
      </c>
      <c r="ER60" s="46">
        <f>SUM('[19]ПОЛНАЯ СЕБЕСТОИМОСТЬ ВОДА 2019'!BR204)</f>
        <v>0</v>
      </c>
      <c r="ES60" s="122">
        <f>SUM(ES61:ES66)</f>
        <v>1284.1300000000001</v>
      </c>
      <c r="ET60" s="122">
        <f t="shared" ref="ET60:EU60" si="502">SUM(ET61:ET66)</f>
        <v>1283.7684329975855</v>
      </c>
      <c r="EU60" s="122">
        <f t="shared" si="502"/>
        <v>0.36156700241456496</v>
      </c>
      <c r="EV60" s="118">
        <f t="shared" si="448"/>
        <v>860.97241666666662</v>
      </c>
      <c r="EW60" s="118">
        <f t="shared" si="449"/>
        <v>860.55631703530491</v>
      </c>
      <c r="EX60" s="118">
        <f t="shared" si="450"/>
        <v>0.41609963136171052</v>
      </c>
      <c r="EY60" s="46">
        <f t="shared" si="451"/>
        <v>0</v>
      </c>
      <c r="EZ60" s="46">
        <f>SUM('[19]ПОЛНАЯ СЕБЕСТОИМОСТЬ ВОДА 2019'!BT204)</f>
        <v>0</v>
      </c>
      <c r="FA60" s="46">
        <f>SUM('[19]ПОЛНАЯ СЕБЕСТОИМОСТЬ ВОДА 2019'!BU204)</f>
        <v>0</v>
      </c>
      <c r="FB60" s="122">
        <f>SUM(FB61:FB66)</f>
        <v>1177.3400000000001</v>
      </c>
      <c r="FC60" s="122">
        <f t="shared" ref="FC60:FD60" si="503">SUM(FC61:FC66)</f>
        <v>1177.0070995731469</v>
      </c>
      <c r="FD60" s="122">
        <f t="shared" si="503"/>
        <v>0.33290042685328003</v>
      </c>
      <c r="FE60" s="118">
        <f t="shared" si="453"/>
        <v>860.97241666666662</v>
      </c>
      <c r="FF60" s="118">
        <f t="shared" si="454"/>
        <v>860.55631703530491</v>
      </c>
      <c r="FG60" s="118">
        <f t="shared" si="455"/>
        <v>0.41609963136171052</v>
      </c>
      <c r="FH60" s="46">
        <f>SUM('[20]ПОЛНАЯ СЕБЕСТОИМОСТЬ ВОДА 2018'!Z205)</f>
        <v>0</v>
      </c>
      <c r="FI60" s="46">
        <f>SUM('[19]ПОЛНАЯ СЕБЕСТОИМОСТЬ ВОДА 2019'!BW204)</f>
        <v>0</v>
      </c>
      <c r="FJ60" s="46">
        <f>SUM('[19]ПОЛНАЯ СЕБЕСТОИМОСТЬ ВОДА 2019'!BX204)</f>
        <v>0</v>
      </c>
      <c r="FK60" s="122">
        <f>SUM(FK61:FK66)</f>
        <v>1570.78</v>
      </c>
      <c r="FL60" s="122">
        <f t="shared" ref="FL60:FM60" si="504">SUM(FL61:FL66)</f>
        <v>1570.78</v>
      </c>
      <c r="FM60" s="122">
        <f t="shared" si="504"/>
        <v>0</v>
      </c>
      <c r="FN60" s="20">
        <f t="shared" si="457"/>
        <v>2582.91725</v>
      </c>
      <c r="FO60" s="20">
        <f t="shared" si="457"/>
        <v>2581.6689511059149</v>
      </c>
      <c r="FP60" s="20">
        <f t="shared" si="457"/>
        <v>1.2482988940851316</v>
      </c>
      <c r="FQ60" s="70">
        <f t="shared" si="457"/>
        <v>0</v>
      </c>
      <c r="FR60" s="70">
        <f t="shared" si="457"/>
        <v>0</v>
      </c>
      <c r="FS60" s="70">
        <f t="shared" si="457"/>
        <v>0</v>
      </c>
      <c r="FT60" s="70">
        <f t="shared" si="457"/>
        <v>4032.25</v>
      </c>
      <c r="FU60" s="70">
        <f t="shared" si="457"/>
        <v>4031.5555325707319</v>
      </c>
      <c r="FV60" s="70">
        <f t="shared" si="457"/>
        <v>0.69446742926784499</v>
      </c>
      <c r="FW60" s="69">
        <f t="shared" si="344"/>
        <v>-2582.91725</v>
      </c>
      <c r="FX60" s="69">
        <f t="shared" si="344"/>
        <v>-2581.6689511059149</v>
      </c>
      <c r="FY60" s="69">
        <f t="shared" si="344"/>
        <v>-1.2482988940851316</v>
      </c>
      <c r="FZ60" s="20">
        <f t="shared" si="458"/>
        <v>10331.669</v>
      </c>
      <c r="GA60" s="20">
        <f t="shared" si="458"/>
        <v>10326.675804423659</v>
      </c>
      <c r="GB60" s="20">
        <f t="shared" si="458"/>
        <v>4.9931955763405265</v>
      </c>
      <c r="GC60" s="70">
        <f t="shared" si="458"/>
        <v>4935.4244999999992</v>
      </c>
      <c r="GD60" s="70">
        <f t="shared" si="458"/>
        <v>4934.1100000000006</v>
      </c>
      <c r="GE60" s="70">
        <f t="shared" si="458"/>
        <v>1.3145</v>
      </c>
      <c r="GF60" s="70">
        <f t="shared" si="458"/>
        <v>14946.189999999999</v>
      </c>
      <c r="GG60" s="70">
        <f t="shared" si="458"/>
        <v>14940.758234960958</v>
      </c>
      <c r="GH60" s="70">
        <f t="shared" si="458"/>
        <v>5.4317650390410881</v>
      </c>
      <c r="GI60" s="69">
        <f t="shared" si="346"/>
        <v>-5396.2445000000007</v>
      </c>
      <c r="GJ60" s="69">
        <f t="shared" si="346"/>
        <v>-5392.5658044236588</v>
      </c>
      <c r="GK60" s="69">
        <f t="shared" si="346"/>
        <v>-3.6786955763405267</v>
      </c>
      <c r="GL60" s="81"/>
    </row>
    <row r="61" spans="1:194" ht="18.75" x14ac:dyDescent="0.3">
      <c r="A61" s="55" t="s">
        <v>63</v>
      </c>
      <c r="B61" s="121">
        <f t="shared" si="401"/>
        <v>547.62083333333328</v>
      </c>
      <c r="C61" s="121">
        <f>SUM('[19]ПОЛНАЯ СЕБЕСТОИМОСТЬ ВОДА 2019'!C205/3)</f>
        <v>547.35617348771575</v>
      </c>
      <c r="D61" s="121">
        <f>SUM('[19]ПОЛНАЯ СЕБЕСТОИМОСТЬ ВОДА 2019'!D205/3)</f>
        <v>0.2646598456175776</v>
      </c>
      <c r="E61" s="56">
        <f t="shared" si="402"/>
        <v>822.01599999999996</v>
      </c>
      <c r="F61" s="56">
        <f>SUM('[19]ПОЛНАЯ СЕБЕСТОИМОСТЬ ВОДА 2019'!F205)</f>
        <v>821.77</v>
      </c>
      <c r="G61" s="56">
        <f>SUM('[19]ПОЛНАЯ СЕБЕСТОИМОСТЬ ВОДА 2019'!G205)</f>
        <v>0.246</v>
      </c>
      <c r="H61" s="125">
        <v>681.65</v>
      </c>
      <c r="I61" s="57">
        <f t="shared" si="459"/>
        <v>681.34004971613058</v>
      </c>
      <c r="J61" s="57">
        <f>SUM(H61/H14*J14)*1.03715170278</f>
        <v>0.3099502838693457</v>
      </c>
      <c r="K61" s="121">
        <f t="shared" si="404"/>
        <v>547.62083333333328</v>
      </c>
      <c r="L61" s="121">
        <f t="shared" si="405"/>
        <v>547.35617348771575</v>
      </c>
      <c r="M61" s="121">
        <f t="shared" si="406"/>
        <v>0.2646598456175776</v>
      </c>
      <c r="N61" s="56">
        <f t="shared" si="407"/>
        <v>705.66000000000008</v>
      </c>
      <c r="O61" s="56">
        <f>SUM('[19]ПОЛНАЯ СЕБЕСТОИМОСТЬ ВОДА 2019'!I205)</f>
        <v>705.47</v>
      </c>
      <c r="P61" s="56">
        <f>SUM('[19]ПОЛНАЯ СЕБЕСТОИМОСТЬ ВОДА 2019'!J205)</f>
        <v>0.19</v>
      </c>
      <c r="Q61" s="125">
        <v>755.95</v>
      </c>
      <c r="R61" s="57">
        <f t="shared" si="460"/>
        <v>755.50278933564994</v>
      </c>
      <c r="S61" s="57">
        <f>SUM(Q61/Q14*S14)*1.03715170278</f>
        <v>0.44721066435015172</v>
      </c>
      <c r="T61" s="121">
        <f t="shared" si="409"/>
        <v>547.62083333333328</v>
      </c>
      <c r="U61" s="121">
        <f t="shared" si="410"/>
        <v>547.35617348771575</v>
      </c>
      <c r="V61" s="121">
        <f t="shared" si="411"/>
        <v>0.2646598456175776</v>
      </c>
      <c r="W61" s="56">
        <f t="shared" si="412"/>
        <v>729.36</v>
      </c>
      <c r="X61" s="56">
        <f>SUM('[19]ПОЛНАЯ СЕБЕСТОИМОСТЬ ВОДА 2019'!L205)</f>
        <v>729.17</v>
      </c>
      <c r="Y61" s="56">
        <f>SUM('[19]ПОЛНАЯ СЕБЕСТОИМОСТЬ ВОДА 2019'!M205)</f>
        <v>0.19</v>
      </c>
      <c r="Z61" s="125">
        <v>737.78</v>
      </c>
      <c r="AA61" s="57">
        <f t="shared" si="461"/>
        <v>737.47122747328922</v>
      </c>
      <c r="AB61" s="57">
        <f>SUM(Z61/Z14*AB14)*1.03715170278</f>
        <v>0.30877252671075184</v>
      </c>
      <c r="AC61" s="98">
        <f t="shared" si="414"/>
        <v>1642.8624999999997</v>
      </c>
      <c r="AD61" s="98">
        <f t="shared" si="414"/>
        <v>1642.0685204631473</v>
      </c>
      <c r="AE61" s="98">
        <f t="shared" si="414"/>
        <v>0.79397953685273281</v>
      </c>
      <c r="AF61" s="62">
        <f t="shared" si="414"/>
        <v>2257.0360000000001</v>
      </c>
      <c r="AG61" s="62">
        <f t="shared" si="414"/>
        <v>2256.41</v>
      </c>
      <c r="AH61" s="62">
        <f t="shared" si="414"/>
        <v>0.626</v>
      </c>
      <c r="AI61" s="62">
        <f t="shared" si="414"/>
        <v>2175.38</v>
      </c>
      <c r="AJ61" s="62">
        <f t="shared" si="414"/>
        <v>2174.3140665250698</v>
      </c>
      <c r="AK61" s="62">
        <f t="shared" si="414"/>
        <v>1.0659334749302491</v>
      </c>
      <c r="AL61" s="72">
        <f t="shared" si="483"/>
        <v>614.17350000000033</v>
      </c>
      <c r="AM61" s="72">
        <f t="shared" si="483"/>
        <v>614.3414795368526</v>
      </c>
      <c r="AN61" s="72">
        <f t="shared" si="483"/>
        <v>-0.16797953685273281</v>
      </c>
      <c r="AO61" s="121">
        <f t="shared" si="415"/>
        <v>547.62083333333328</v>
      </c>
      <c r="AP61" s="121">
        <f>SUM('[19]ПОЛНАЯ СЕБЕСТОИМОСТЬ ВОДА 2019'!R205/3)</f>
        <v>547.35617348771575</v>
      </c>
      <c r="AQ61" s="121">
        <f>SUM('[19]ПОЛНАЯ СЕБЕСТОИМОСТЬ ВОДА 2019'!S205/3)</f>
        <v>0.2646598456175776</v>
      </c>
      <c r="AR61" s="121">
        <f t="shared" si="416"/>
        <v>737.19999999999993</v>
      </c>
      <c r="AS61" s="121">
        <f>SUM('[19]ПОЛНАЯ СЕБЕСТОИМОСТЬ ВОДА 2019'!U205)</f>
        <v>737.02</v>
      </c>
      <c r="AT61" s="121">
        <f>SUM('[19]ПОЛНАЯ СЕБЕСТОИМОСТЬ ВОДА 2019'!V205)</f>
        <v>0.18</v>
      </c>
      <c r="AU61" s="126">
        <v>731.43</v>
      </c>
      <c r="AV61" s="126">
        <f t="shared" si="462"/>
        <v>730.67262686138588</v>
      </c>
      <c r="AW61" s="126">
        <f>SUM(AU61/AU14*AW14)*1.03715170278</f>
        <v>0.75737313861412736</v>
      </c>
      <c r="AX61" s="121">
        <f t="shared" si="418"/>
        <v>547.62083333333328</v>
      </c>
      <c r="AY61" s="121">
        <f t="shared" si="419"/>
        <v>547.35617348771575</v>
      </c>
      <c r="AZ61" s="121">
        <f t="shared" si="420"/>
        <v>0.2646598456175776</v>
      </c>
      <c r="BA61" s="56">
        <f t="shared" si="421"/>
        <v>0</v>
      </c>
      <c r="BB61" s="56">
        <f>SUM('[19]ПОЛНАЯ СЕБЕСТОИМОСТЬ ВОДА 2019'!X205)</f>
        <v>0</v>
      </c>
      <c r="BC61" s="56">
        <f>SUM('[19]ПОЛНАЯ СЕБЕСТОИМОСТЬ ВОДА 2019'!Y205)</f>
        <v>0</v>
      </c>
      <c r="BD61" s="125">
        <v>746.69</v>
      </c>
      <c r="BE61" s="57">
        <f t="shared" si="463"/>
        <v>746.43616316334567</v>
      </c>
      <c r="BF61" s="57">
        <f>SUM(BD61/BD14*BF14)*1.03715170278</f>
        <v>0.25383683665436368</v>
      </c>
      <c r="BG61" s="121">
        <f t="shared" si="423"/>
        <v>547.62083333333328</v>
      </c>
      <c r="BH61" s="121">
        <f t="shared" si="424"/>
        <v>547.35617348771575</v>
      </c>
      <c r="BI61" s="121">
        <f t="shared" si="425"/>
        <v>0.2646598456175776</v>
      </c>
      <c r="BJ61" s="56">
        <f t="shared" si="426"/>
        <v>0</v>
      </c>
      <c r="BK61" s="56">
        <f>SUM('[19]ПОЛНАЯ СЕБЕСТОИМОСТЬ ВОДА 2019'!AA205)</f>
        <v>0</v>
      </c>
      <c r="BL61" s="56">
        <f>SUM('[19]ПОЛНАЯ СЕБЕСТОИМОСТЬ ВОДА 2019'!AB205)</f>
        <v>0</v>
      </c>
      <c r="BM61" s="125">
        <v>875.19</v>
      </c>
      <c r="BN61" s="57">
        <f t="shared" si="464"/>
        <v>874.93862012465991</v>
      </c>
      <c r="BO61" s="57">
        <f>SUM(BM61/BM14*BO14)*1.03715170278</f>
        <v>0.25137987534015183</v>
      </c>
      <c r="BP61" s="98">
        <f t="shared" si="428"/>
        <v>1642.8624999999997</v>
      </c>
      <c r="BQ61" s="98">
        <f t="shared" si="428"/>
        <v>1642.0685204631473</v>
      </c>
      <c r="BR61" s="98">
        <f t="shared" si="428"/>
        <v>0.79397953685273281</v>
      </c>
      <c r="BS61" s="127">
        <f t="shared" si="428"/>
        <v>737.19999999999993</v>
      </c>
      <c r="BT61" s="127">
        <f t="shared" si="428"/>
        <v>737.02</v>
      </c>
      <c r="BU61" s="127">
        <f t="shared" si="428"/>
        <v>0.18</v>
      </c>
      <c r="BV61" s="127">
        <f t="shared" si="428"/>
        <v>2353.31</v>
      </c>
      <c r="BW61" s="127">
        <f t="shared" si="428"/>
        <v>2352.0474101493915</v>
      </c>
      <c r="BX61" s="127">
        <f t="shared" si="428"/>
        <v>1.2625898506086428</v>
      </c>
      <c r="BY61" s="40">
        <f t="shared" si="336"/>
        <v>-905.6624999999998</v>
      </c>
      <c r="BZ61" s="40">
        <f t="shared" si="336"/>
        <v>-905.04852046314727</v>
      </c>
      <c r="CA61" s="40">
        <f t="shared" si="336"/>
        <v>-0.61397953685273277</v>
      </c>
      <c r="CB61" s="98">
        <f t="shared" si="429"/>
        <v>3285.7249999999995</v>
      </c>
      <c r="CC61" s="98">
        <f t="shared" si="429"/>
        <v>3284.1370409262945</v>
      </c>
      <c r="CD61" s="98">
        <f t="shared" si="429"/>
        <v>1.5879590737054656</v>
      </c>
      <c r="CE61" s="127">
        <f t="shared" si="429"/>
        <v>2994.2359999999999</v>
      </c>
      <c r="CF61" s="127">
        <f t="shared" si="429"/>
        <v>2993.43</v>
      </c>
      <c r="CG61" s="127">
        <f t="shared" si="429"/>
        <v>0.80600000000000005</v>
      </c>
      <c r="CH61" s="127">
        <f t="shared" si="429"/>
        <v>4528.6900000000005</v>
      </c>
      <c r="CI61" s="127">
        <f t="shared" si="429"/>
        <v>4526.3614766744613</v>
      </c>
      <c r="CJ61" s="127">
        <f t="shared" si="429"/>
        <v>2.328523325538892</v>
      </c>
      <c r="CK61" s="40">
        <f t="shared" si="338"/>
        <v>-291.48899999999958</v>
      </c>
      <c r="CL61" s="40">
        <f t="shared" si="338"/>
        <v>-290.70704092629467</v>
      </c>
      <c r="CM61" s="40">
        <f t="shared" si="338"/>
        <v>-0.78195907370546558</v>
      </c>
      <c r="CN61" s="121">
        <f t="shared" si="430"/>
        <v>547.62083333333328</v>
      </c>
      <c r="CO61" s="121">
        <f>SUM('[19]ПОЛНАЯ СЕБЕСТОИМОСТЬ ВОДА 2019'!AP205/3)</f>
        <v>547.35617348771575</v>
      </c>
      <c r="CP61" s="121">
        <f>SUM('[19]ПОЛНАЯ СЕБЕСТОИМОСТЬ ВОДА 2019'!AQ205/3)</f>
        <v>0.2646598456175776</v>
      </c>
      <c r="CQ61" s="56">
        <f t="shared" si="431"/>
        <v>0</v>
      </c>
      <c r="CR61" s="56">
        <f>SUM('[19]ПОЛНАЯ СЕБЕСТОИМОСТЬ ВОДА 2019'!AS205)</f>
        <v>0</v>
      </c>
      <c r="CS61" s="56">
        <f>SUM('[19]ПОЛНАЯ СЕБЕСТОИМОСТЬ ВОДА 2019'!AT205)</f>
        <v>0</v>
      </c>
      <c r="CT61" s="125">
        <v>732.49</v>
      </c>
      <c r="CU61" s="57">
        <f t="shared" si="465"/>
        <v>732.30284146000611</v>
      </c>
      <c r="CV61" s="57">
        <f>SUM(CT61/CT14*CV14)*1.03715170278</f>
        <v>0.18715853999385007</v>
      </c>
      <c r="CW61" s="121">
        <f t="shared" si="433"/>
        <v>547.62083333333328</v>
      </c>
      <c r="CX61" s="121">
        <f t="shared" si="434"/>
        <v>547.35617348771575</v>
      </c>
      <c r="CY61" s="121">
        <f t="shared" si="435"/>
        <v>0.2646598456175776</v>
      </c>
      <c r="CZ61" s="56">
        <f t="shared" si="436"/>
        <v>0</v>
      </c>
      <c r="DA61" s="56">
        <f>SUM('[19]ПОЛНАЯ СЕБЕСТОИМОСТЬ ВОДА 2019'!AV205)</f>
        <v>0</v>
      </c>
      <c r="DB61" s="56">
        <f>SUM('[19]ПОЛНАЯ СЕБЕСТОИМОСТЬ ВОДА 2019'!AW205)</f>
        <v>0</v>
      </c>
      <c r="DC61" s="125">
        <v>836.22</v>
      </c>
      <c r="DD61" s="57">
        <f t="shared" si="466"/>
        <v>836.01475966942905</v>
      </c>
      <c r="DE61" s="57">
        <f>SUM(DC61/DC14*DE14)*1.03715170278</f>
        <v>0.20524033057102237</v>
      </c>
      <c r="DF61" s="121">
        <f t="shared" si="438"/>
        <v>547.62083333333328</v>
      </c>
      <c r="DG61" s="121">
        <f t="shared" si="439"/>
        <v>547.35617348771575</v>
      </c>
      <c r="DH61" s="121">
        <f t="shared" si="440"/>
        <v>0.2646598456175776</v>
      </c>
      <c r="DI61" s="56">
        <f t="shared" si="441"/>
        <v>0</v>
      </c>
      <c r="DJ61" s="56">
        <f>SUM('[19]ПОЛНАЯ СЕБЕСТОИМОСТЬ ВОДА 2019'!AY205)</f>
        <v>0</v>
      </c>
      <c r="DK61" s="56">
        <f>SUM('[19]ПОЛНАЯ СЕБЕСТОИМОСТЬ ВОДА 2019'!AZ205)</f>
        <v>0</v>
      </c>
      <c r="DL61" s="125">
        <v>748.57</v>
      </c>
      <c r="DM61" s="57">
        <f t="shared" si="467"/>
        <v>748.36398253018137</v>
      </c>
      <c r="DN61" s="57">
        <f>SUM(DL61/DL14*DN14)*1.03715170278</f>
        <v>0.20601746981867972</v>
      </c>
      <c r="DO61" s="98">
        <f t="shared" si="443"/>
        <v>1642.8624999999997</v>
      </c>
      <c r="DP61" s="98">
        <f t="shared" si="443"/>
        <v>1642.0685204631473</v>
      </c>
      <c r="DQ61" s="98">
        <f t="shared" si="443"/>
        <v>0.79397953685273281</v>
      </c>
      <c r="DR61" s="127">
        <f t="shared" si="443"/>
        <v>0</v>
      </c>
      <c r="DS61" s="127">
        <f t="shared" si="443"/>
        <v>0</v>
      </c>
      <c r="DT61" s="127">
        <f t="shared" si="443"/>
        <v>0</v>
      </c>
      <c r="DU61" s="127">
        <f t="shared" si="443"/>
        <v>2317.2800000000002</v>
      </c>
      <c r="DV61" s="127">
        <f t="shared" si="443"/>
        <v>2316.6815836596165</v>
      </c>
      <c r="DW61" s="127">
        <f t="shared" si="443"/>
        <v>0.59841634038355218</v>
      </c>
      <c r="DX61" s="40">
        <f t="shared" si="340"/>
        <v>-1642.8624999999997</v>
      </c>
      <c r="DY61" s="40">
        <f t="shared" si="340"/>
        <v>-1642.0685204631473</v>
      </c>
      <c r="DZ61" s="40">
        <f t="shared" si="340"/>
        <v>-0.79397953685273281</v>
      </c>
      <c r="EA61" s="98">
        <f t="shared" si="444"/>
        <v>4928.5874999999996</v>
      </c>
      <c r="EB61" s="98">
        <f t="shared" si="444"/>
        <v>4926.2055613894418</v>
      </c>
      <c r="EC61" s="98">
        <f t="shared" si="444"/>
        <v>2.3819386105581986</v>
      </c>
      <c r="ED61" s="127">
        <f t="shared" si="444"/>
        <v>2994.2359999999999</v>
      </c>
      <c r="EE61" s="127">
        <f t="shared" si="444"/>
        <v>2993.43</v>
      </c>
      <c r="EF61" s="127">
        <f t="shared" si="444"/>
        <v>0.80600000000000005</v>
      </c>
      <c r="EG61" s="127">
        <f t="shared" si="444"/>
        <v>6845.9700000000012</v>
      </c>
      <c r="EH61" s="127">
        <f t="shared" si="444"/>
        <v>6843.0430603340774</v>
      </c>
      <c r="EI61" s="127">
        <f t="shared" si="444"/>
        <v>2.9269396659224443</v>
      </c>
      <c r="EJ61" s="40">
        <f t="shared" si="342"/>
        <v>-1934.3514999999998</v>
      </c>
      <c r="EK61" s="40">
        <f t="shared" si="342"/>
        <v>-1932.7755613894419</v>
      </c>
      <c r="EL61" s="40">
        <f t="shared" si="342"/>
        <v>-1.5759386105581985</v>
      </c>
      <c r="EM61" s="121">
        <f t="shared" si="445"/>
        <v>547.62083333333328</v>
      </c>
      <c r="EN61" s="121">
        <f>SUM('[19]ПОЛНАЯ СЕБЕСТОИМОСТЬ ВОДА 2019'!BN205/3)</f>
        <v>547.35617348771575</v>
      </c>
      <c r="EO61" s="121">
        <f>SUM('[19]ПОЛНАЯ СЕБЕСТОИМОСТЬ ВОДА 2019'!BO205/3)</f>
        <v>0.2646598456175776</v>
      </c>
      <c r="EP61" s="56">
        <f t="shared" si="446"/>
        <v>0</v>
      </c>
      <c r="EQ61" s="56">
        <f>SUM('[19]ПОЛНАЯ СЕБЕСТОИМОСТЬ ВОДА 2019'!BQ205)</f>
        <v>0</v>
      </c>
      <c r="ER61" s="56">
        <f>SUM('[19]ПОЛНАЯ СЕБЕСТОИМОСТЬ ВОДА 2019'!BR205)</f>
        <v>0</v>
      </c>
      <c r="ES61" s="125">
        <v>744.85</v>
      </c>
      <c r="ET61" s="57">
        <f t="shared" si="468"/>
        <v>744.64502979720726</v>
      </c>
      <c r="EU61" s="57">
        <f>SUM(ES61/ES14*EU14)*1.03715170278</f>
        <v>0.20497020279273614</v>
      </c>
      <c r="EV61" s="121">
        <f t="shared" si="448"/>
        <v>547.62083333333328</v>
      </c>
      <c r="EW61" s="121">
        <f t="shared" si="449"/>
        <v>547.35617348771575</v>
      </c>
      <c r="EX61" s="121">
        <f t="shared" si="450"/>
        <v>0.2646598456175776</v>
      </c>
      <c r="EY61" s="56">
        <f t="shared" si="451"/>
        <v>0</v>
      </c>
      <c r="EZ61" s="56">
        <f>SUM('[19]ПОЛНАЯ СЕБЕСТОИМОСТЬ ВОДА 2019'!BT205)</f>
        <v>0</v>
      </c>
      <c r="FA61" s="56">
        <f>SUM('[19]ПОЛНАЯ СЕБЕСТОИМОСТЬ ВОДА 2019'!BU205)</f>
        <v>0</v>
      </c>
      <c r="FB61" s="125">
        <v>781.13</v>
      </c>
      <c r="FC61" s="57">
        <f t="shared" si="469"/>
        <v>780.91131381459866</v>
      </c>
      <c r="FD61" s="57">
        <f>SUM(FB61/FB14*FD14)*1.03715170278</f>
        <v>0.21868618540136756</v>
      </c>
      <c r="FE61" s="121">
        <f t="shared" si="453"/>
        <v>547.62083333333328</v>
      </c>
      <c r="FF61" s="121">
        <f t="shared" si="454"/>
        <v>547.35617348771575</v>
      </c>
      <c r="FG61" s="121">
        <f t="shared" si="455"/>
        <v>0.2646598456175776</v>
      </c>
      <c r="FH61" s="56">
        <f>SUM('[20]ПОЛНАЯ СЕБЕСТОИМОСТЬ ВОДА 2018'!Z206)</f>
        <v>0</v>
      </c>
      <c r="FI61" s="56">
        <f>SUM('[19]ПОЛНАЯ СЕБЕСТОИМОСТЬ ВОДА 2019'!BW205)</f>
        <v>0</v>
      </c>
      <c r="FJ61" s="56">
        <f>SUM('[19]ПОЛНАЯ СЕБЕСТОИМОСТЬ ВОДА 2019'!BX205)</f>
        <v>0</v>
      </c>
      <c r="FK61" s="125">
        <v>841.71</v>
      </c>
      <c r="FL61" s="57">
        <f t="shared" si="470"/>
        <v>841.71</v>
      </c>
      <c r="FM61" s="57">
        <f>SUM(FK61/FK14*FM14)*1.03715170278</f>
        <v>0</v>
      </c>
      <c r="FN61" s="98">
        <f t="shared" si="457"/>
        <v>1642.8624999999997</v>
      </c>
      <c r="FO61" s="98">
        <f t="shared" si="457"/>
        <v>1642.0685204631473</v>
      </c>
      <c r="FP61" s="98">
        <f t="shared" si="457"/>
        <v>0.79397953685273281</v>
      </c>
      <c r="FQ61" s="62">
        <f t="shared" si="457"/>
        <v>0</v>
      </c>
      <c r="FR61" s="62">
        <f t="shared" si="457"/>
        <v>0</v>
      </c>
      <c r="FS61" s="62">
        <f t="shared" si="457"/>
        <v>0</v>
      </c>
      <c r="FT61" s="62">
        <f t="shared" si="457"/>
        <v>2367.69</v>
      </c>
      <c r="FU61" s="62">
        <f t="shared" si="457"/>
        <v>2367.266343611806</v>
      </c>
      <c r="FV61" s="62">
        <f t="shared" si="457"/>
        <v>0.42365638819410367</v>
      </c>
      <c r="FW61" s="72">
        <f t="shared" si="344"/>
        <v>-1642.8624999999997</v>
      </c>
      <c r="FX61" s="72">
        <f t="shared" si="344"/>
        <v>-1642.0685204631473</v>
      </c>
      <c r="FY61" s="72">
        <f t="shared" si="344"/>
        <v>-0.79397953685273281</v>
      </c>
      <c r="FZ61" s="98">
        <f t="shared" si="458"/>
        <v>6571.4499999999989</v>
      </c>
      <c r="GA61" s="98">
        <f t="shared" si="458"/>
        <v>6568.274081852589</v>
      </c>
      <c r="GB61" s="98">
        <f t="shared" si="458"/>
        <v>3.1759181474109313</v>
      </c>
      <c r="GC61" s="62">
        <f t="shared" si="458"/>
        <v>2994.2359999999999</v>
      </c>
      <c r="GD61" s="62">
        <f t="shared" si="458"/>
        <v>2993.43</v>
      </c>
      <c r="GE61" s="62">
        <f t="shared" si="458"/>
        <v>0.80600000000000005</v>
      </c>
      <c r="GF61" s="62">
        <f t="shared" si="458"/>
        <v>9213.6600000000017</v>
      </c>
      <c r="GG61" s="62">
        <f t="shared" si="458"/>
        <v>9210.3094039458829</v>
      </c>
      <c r="GH61" s="62">
        <f t="shared" si="458"/>
        <v>3.350596054116548</v>
      </c>
      <c r="GI61" s="72">
        <f t="shared" si="346"/>
        <v>-3577.213999999999</v>
      </c>
      <c r="GJ61" s="72">
        <f t="shared" si="346"/>
        <v>-3574.8440818525892</v>
      </c>
      <c r="GK61" s="72">
        <f t="shared" si="346"/>
        <v>-2.3699181474109312</v>
      </c>
      <c r="GL61" s="81"/>
    </row>
    <row r="62" spans="1:194" ht="18.75" x14ac:dyDescent="0.3">
      <c r="A62" s="55" t="s">
        <v>64</v>
      </c>
      <c r="B62" s="121">
        <f t="shared" si="401"/>
        <v>164.28666666666666</v>
      </c>
      <c r="C62" s="121">
        <f>SUM('[19]ПОЛНАЯ СЕБЕСТОИМОСТЬ ВОДА 2019'!C206/3)</f>
        <v>164.20726851161044</v>
      </c>
      <c r="D62" s="121">
        <f>SUM('[19]ПОЛНАЯ СЕБЕСТОИМОСТЬ ВОДА 2019'!D206/3)</f>
        <v>7.9398155056238304E-2</v>
      </c>
      <c r="E62" s="56">
        <f t="shared" si="402"/>
        <v>241.762</v>
      </c>
      <c r="F62" s="56">
        <f>SUM('[19]ПОЛНАЯ СЕБЕСТОИМОСТЬ ВОДА 2019'!F206)</f>
        <v>241.69</v>
      </c>
      <c r="G62" s="56">
        <f>SUM('[19]ПОЛНАЯ СЕБЕСТОИМОСТЬ ВОДА 2019'!G206)</f>
        <v>7.1999999999999995E-2</v>
      </c>
      <c r="H62" s="125">
        <v>244.73</v>
      </c>
      <c r="I62" s="57">
        <f t="shared" si="459"/>
        <v>244.62051630422681</v>
      </c>
      <c r="J62" s="57">
        <f>SUM(H62/H14*J14)*1.02040816326</f>
        <v>0.10948369577317124</v>
      </c>
      <c r="K62" s="121">
        <f t="shared" si="404"/>
        <v>164.28666666666666</v>
      </c>
      <c r="L62" s="121">
        <f t="shared" si="405"/>
        <v>164.20726851161044</v>
      </c>
      <c r="M62" s="121">
        <f t="shared" si="406"/>
        <v>7.9398155056238304E-2</v>
      </c>
      <c r="N62" s="56">
        <f t="shared" si="407"/>
        <v>212.63800000000001</v>
      </c>
      <c r="O62" s="56">
        <f>SUM('[19]ПОЛНАЯ СЕБЕСТОИМОСТЬ ВОДА 2019'!I206)</f>
        <v>212.58</v>
      </c>
      <c r="P62" s="56">
        <f>SUM('[19]ПОЛНАЯ СЕБЕСТОИМОСТЬ ВОДА 2019'!J206)</f>
        <v>5.8000000000000003E-2</v>
      </c>
      <c r="Q62" s="125">
        <v>227.64</v>
      </c>
      <c r="R62" s="57">
        <f t="shared" si="460"/>
        <v>227.50750505887373</v>
      </c>
      <c r="S62" s="57">
        <f>SUM(Q62/Q14*S14)*1.02040816326</f>
        <v>0.13249494112625138</v>
      </c>
      <c r="T62" s="121">
        <f t="shared" si="409"/>
        <v>164.28666666666666</v>
      </c>
      <c r="U62" s="121">
        <f t="shared" si="410"/>
        <v>164.20726851161044</v>
      </c>
      <c r="V62" s="121">
        <f t="shared" si="411"/>
        <v>7.9398155056238304E-2</v>
      </c>
      <c r="W62" s="56">
        <f t="shared" si="412"/>
        <v>215.96</v>
      </c>
      <c r="X62" s="56">
        <f>SUM('[19]ПОЛНАЯ СЕБЕСТОИМОСТЬ ВОДА 2019'!L206)</f>
        <v>215.9</v>
      </c>
      <c r="Y62" s="56">
        <f>SUM('[19]ПОЛНАЯ СЕБЕСТОИМОСТЬ ВОДА 2019'!M206)</f>
        <v>0.06</v>
      </c>
      <c r="Z62" s="125">
        <v>221.86</v>
      </c>
      <c r="AA62" s="57">
        <f t="shared" si="461"/>
        <v>221.76864708247999</v>
      </c>
      <c r="AB62" s="57">
        <f>SUM(Z62/Z14*AB14)*1.02040816326</f>
        <v>9.1352917520020269E-2</v>
      </c>
      <c r="AC62" s="98">
        <f t="shared" si="414"/>
        <v>492.86</v>
      </c>
      <c r="AD62" s="98">
        <f t="shared" si="414"/>
        <v>492.62180553483131</v>
      </c>
      <c r="AE62" s="98">
        <f t="shared" si="414"/>
        <v>0.2381944651687149</v>
      </c>
      <c r="AF62" s="62">
        <f t="shared" si="414"/>
        <v>670.36</v>
      </c>
      <c r="AG62" s="62">
        <f t="shared" si="414"/>
        <v>670.17</v>
      </c>
      <c r="AH62" s="62">
        <f t="shared" si="414"/>
        <v>0.19</v>
      </c>
      <c r="AI62" s="62">
        <f t="shared" si="414"/>
        <v>694.23</v>
      </c>
      <c r="AJ62" s="62">
        <f t="shared" si="414"/>
        <v>693.89666844558053</v>
      </c>
      <c r="AK62" s="62">
        <f t="shared" si="414"/>
        <v>0.3333315544194429</v>
      </c>
      <c r="AL62" s="72">
        <f t="shared" si="483"/>
        <v>177.5</v>
      </c>
      <c r="AM62" s="72">
        <f t="shared" si="483"/>
        <v>177.54819446516865</v>
      </c>
      <c r="AN62" s="72">
        <f t="shared" si="483"/>
        <v>-4.8194465168714895E-2</v>
      </c>
      <c r="AO62" s="121">
        <f t="shared" si="415"/>
        <v>164.28666666666666</v>
      </c>
      <c r="AP62" s="121">
        <f>SUM('[19]ПОЛНАЯ СЕБЕСТОИМОСТЬ ВОДА 2019'!R206/3)</f>
        <v>164.20726851161044</v>
      </c>
      <c r="AQ62" s="121">
        <f>SUM('[19]ПОЛНАЯ СЕБЕСТОИМОСТЬ ВОДА 2019'!S206/3)</f>
        <v>7.9398155056238304E-2</v>
      </c>
      <c r="AR62" s="121">
        <f t="shared" si="416"/>
        <v>238.89000000000001</v>
      </c>
      <c r="AS62" s="121">
        <f>SUM('[19]ПОЛНАЯ СЕБЕСТОИМОСТЬ ВОДА 2019'!U206)</f>
        <v>238.83</v>
      </c>
      <c r="AT62" s="121">
        <f>SUM('[19]ПОЛНАЯ СЕБЕСТОИМОСТЬ ВОДА 2019'!V206)</f>
        <v>0.06</v>
      </c>
      <c r="AU62" s="126">
        <v>219.05</v>
      </c>
      <c r="AV62" s="126">
        <f t="shared" si="462"/>
        <v>218.82684222322516</v>
      </c>
      <c r="AW62" s="126">
        <f>SUM(AU62/AU14*AW14)*1.02040816326</f>
        <v>0.22315777677484391</v>
      </c>
      <c r="AX62" s="121">
        <f t="shared" si="418"/>
        <v>164.28666666666666</v>
      </c>
      <c r="AY62" s="121">
        <f t="shared" si="419"/>
        <v>164.20726851161044</v>
      </c>
      <c r="AZ62" s="121">
        <f t="shared" si="420"/>
        <v>7.9398155056238304E-2</v>
      </c>
      <c r="BA62" s="56">
        <f t="shared" si="421"/>
        <v>0</v>
      </c>
      <c r="BB62" s="56">
        <f>SUM('[19]ПОЛНАЯ СЕБЕСТОИМОСТЬ ВОДА 2019'!X206)</f>
        <v>0</v>
      </c>
      <c r="BC62" s="56">
        <f>SUM('[19]ПОЛНАЯ СЕБЕСТОИМОСТЬ ВОДА 2019'!Y206)</f>
        <v>0</v>
      </c>
      <c r="BD62" s="125">
        <v>225.47</v>
      </c>
      <c r="BE62" s="57">
        <f t="shared" si="463"/>
        <v>225.39458899715814</v>
      </c>
      <c r="BF62" s="57">
        <f>SUM(BD62/BD14*BF14)*1.02040816326</f>
        <v>7.5411002841860517E-2</v>
      </c>
      <c r="BG62" s="121">
        <f t="shared" si="423"/>
        <v>164.28666666666666</v>
      </c>
      <c r="BH62" s="121">
        <f t="shared" si="424"/>
        <v>164.20726851161044</v>
      </c>
      <c r="BI62" s="121">
        <f t="shared" si="425"/>
        <v>7.9398155056238304E-2</v>
      </c>
      <c r="BJ62" s="56">
        <f t="shared" si="426"/>
        <v>0</v>
      </c>
      <c r="BK62" s="56">
        <f>SUM('[19]ПОЛНАЯ СЕБЕСТОИМОСТЬ ВОДА 2019'!AA206)</f>
        <v>0</v>
      </c>
      <c r="BL62" s="56">
        <f>SUM('[19]ПОЛНАЯ СЕБЕСТОИМОСТЬ ВОДА 2019'!AB206)</f>
        <v>0</v>
      </c>
      <c r="BM62" s="125">
        <v>264.56</v>
      </c>
      <c r="BN62" s="57">
        <f t="shared" si="464"/>
        <v>264.48523747144293</v>
      </c>
      <c r="BO62" s="57">
        <f>SUM(BM62/BM14*BO14)*1.02040816326</f>
        <v>7.4762528557098598E-2</v>
      </c>
      <c r="BP62" s="98">
        <f t="shared" si="428"/>
        <v>492.86</v>
      </c>
      <c r="BQ62" s="98">
        <f t="shared" si="428"/>
        <v>492.62180553483131</v>
      </c>
      <c r="BR62" s="98">
        <f t="shared" si="428"/>
        <v>0.2381944651687149</v>
      </c>
      <c r="BS62" s="127">
        <f t="shared" si="428"/>
        <v>238.89000000000001</v>
      </c>
      <c r="BT62" s="127">
        <f t="shared" si="428"/>
        <v>238.83</v>
      </c>
      <c r="BU62" s="127">
        <f t="shared" si="428"/>
        <v>0.06</v>
      </c>
      <c r="BV62" s="127">
        <f t="shared" si="428"/>
        <v>709.07999999999993</v>
      </c>
      <c r="BW62" s="127">
        <f t="shared" si="428"/>
        <v>708.70666869182628</v>
      </c>
      <c r="BX62" s="127">
        <f t="shared" si="428"/>
        <v>0.373331308173803</v>
      </c>
      <c r="BY62" s="40">
        <f t="shared" si="336"/>
        <v>-253.97</v>
      </c>
      <c r="BZ62" s="40">
        <f t="shared" si="336"/>
        <v>-253.7918055348313</v>
      </c>
      <c r="CA62" s="40">
        <f t="shared" si="336"/>
        <v>-0.1781944651687149</v>
      </c>
      <c r="CB62" s="98">
        <f t="shared" si="429"/>
        <v>985.72</v>
      </c>
      <c r="CC62" s="98">
        <f t="shared" si="429"/>
        <v>985.24361106966262</v>
      </c>
      <c r="CD62" s="98">
        <f t="shared" si="429"/>
        <v>0.47638893033742979</v>
      </c>
      <c r="CE62" s="127">
        <f t="shared" si="429"/>
        <v>909.25</v>
      </c>
      <c r="CF62" s="127">
        <f t="shared" si="429"/>
        <v>909</v>
      </c>
      <c r="CG62" s="127">
        <f t="shared" si="429"/>
        <v>0.25</v>
      </c>
      <c r="CH62" s="127">
        <f t="shared" si="429"/>
        <v>1403.31</v>
      </c>
      <c r="CI62" s="127">
        <f t="shared" si="429"/>
        <v>1402.6033371374069</v>
      </c>
      <c r="CJ62" s="127">
        <f t="shared" si="429"/>
        <v>0.70666286259324584</v>
      </c>
      <c r="CK62" s="40">
        <f t="shared" si="338"/>
        <v>-76.470000000000027</v>
      </c>
      <c r="CL62" s="40">
        <f t="shared" si="338"/>
        <v>-76.24361106966262</v>
      </c>
      <c r="CM62" s="40">
        <f t="shared" si="338"/>
        <v>-0.22638893033742979</v>
      </c>
      <c r="CN62" s="121">
        <f t="shared" si="430"/>
        <v>164.28666666666666</v>
      </c>
      <c r="CO62" s="121">
        <f>SUM('[19]ПОЛНАЯ СЕБЕСТОИМОСТЬ ВОДА 2019'!AP206/3)</f>
        <v>164.20726851161044</v>
      </c>
      <c r="CP62" s="121">
        <f>SUM('[19]ПОЛНАЯ СЕБЕСТОИМОСТЬ ВОДА 2019'!AQ206/3)</f>
        <v>7.9398155056238304E-2</v>
      </c>
      <c r="CQ62" s="56">
        <f t="shared" si="431"/>
        <v>0</v>
      </c>
      <c r="CR62" s="56">
        <f>SUM('[19]ПОЛНАЯ СЕБЕСТОИМОСТЬ ВОДА 2019'!AS206)</f>
        <v>0</v>
      </c>
      <c r="CS62" s="56">
        <f>SUM('[19]ПОЛНАЯ СЕБЕСТОИМОСТЬ ВОДА 2019'!AT206)</f>
        <v>0</v>
      </c>
      <c r="CT62" s="125">
        <v>219.76</v>
      </c>
      <c r="CU62" s="57">
        <f t="shared" si="465"/>
        <v>219.70475560337488</v>
      </c>
      <c r="CV62" s="57">
        <f>SUM(CT62/CT14*CV14)*1.02040816326</f>
        <v>5.5244396625118722E-2</v>
      </c>
      <c r="CW62" s="121">
        <f t="shared" si="433"/>
        <v>164.28666666666666</v>
      </c>
      <c r="CX62" s="121">
        <f t="shared" si="434"/>
        <v>164.20726851161044</v>
      </c>
      <c r="CY62" s="121">
        <f t="shared" si="435"/>
        <v>7.9398155056238304E-2</v>
      </c>
      <c r="CZ62" s="56">
        <f t="shared" si="436"/>
        <v>0</v>
      </c>
      <c r="DA62" s="56">
        <f>SUM('[19]ПОЛНАЯ СЕБЕСТОИМОСТЬ ВОДА 2019'!AV206)</f>
        <v>0</v>
      </c>
      <c r="DB62" s="56">
        <f>SUM('[19]ПОЛНАЯ СЕБЕСТОИМОСТЬ ВОДА 2019'!AW206)</f>
        <v>0</v>
      </c>
      <c r="DC62" s="125">
        <v>250.39</v>
      </c>
      <c r="DD62" s="57">
        <f t="shared" si="466"/>
        <v>250.32953684922276</v>
      </c>
      <c r="DE62" s="57">
        <f>SUM(DC62/DC14*DE14)*1.02040816326</f>
        <v>6.0463150777237983E-2</v>
      </c>
      <c r="DF62" s="121">
        <f t="shared" si="438"/>
        <v>164.28666666666666</v>
      </c>
      <c r="DG62" s="121">
        <f t="shared" si="439"/>
        <v>164.20726851161044</v>
      </c>
      <c r="DH62" s="121">
        <f t="shared" si="440"/>
        <v>7.9398155056238304E-2</v>
      </c>
      <c r="DI62" s="56">
        <f t="shared" si="441"/>
        <v>0</v>
      </c>
      <c r="DJ62" s="56">
        <f>SUM('[19]ПОЛНАЯ СЕБЕСТОИМОСТЬ ВОДА 2019'!AY206)</f>
        <v>0</v>
      </c>
      <c r="DK62" s="56">
        <f>SUM('[19]ПОЛНАЯ СЕБЕСТОИМОСТЬ ВОДА 2019'!AZ206)</f>
        <v>0</v>
      </c>
      <c r="DL62" s="125">
        <v>213.55</v>
      </c>
      <c r="DM62" s="57">
        <f t="shared" si="467"/>
        <v>213.49217670360559</v>
      </c>
      <c r="DN62" s="57">
        <f>SUM(DL62/DL14*DN14)*1.02040816326</f>
        <v>5.7823296394424295E-2</v>
      </c>
      <c r="DO62" s="98">
        <f t="shared" si="443"/>
        <v>492.86</v>
      </c>
      <c r="DP62" s="98">
        <f t="shared" si="443"/>
        <v>492.62180553483131</v>
      </c>
      <c r="DQ62" s="98">
        <f t="shared" si="443"/>
        <v>0.2381944651687149</v>
      </c>
      <c r="DR62" s="127">
        <f t="shared" si="443"/>
        <v>0</v>
      </c>
      <c r="DS62" s="127">
        <f t="shared" si="443"/>
        <v>0</v>
      </c>
      <c r="DT62" s="127">
        <f t="shared" si="443"/>
        <v>0</v>
      </c>
      <c r="DU62" s="127">
        <f t="shared" si="443"/>
        <v>683.7</v>
      </c>
      <c r="DV62" s="127">
        <f t="shared" si="443"/>
        <v>683.52646915620323</v>
      </c>
      <c r="DW62" s="127">
        <f t="shared" si="443"/>
        <v>0.17353084379678099</v>
      </c>
      <c r="DX62" s="40">
        <f t="shared" si="340"/>
        <v>-492.86</v>
      </c>
      <c r="DY62" s="40">
        <f t="shared" si="340"/>
        <v>-492.62180553483131</v>
      </c>
      <c r="DZ62" s="40">
        <f t="shared" si="340"/>
        <v>-0.2381944651687149</v>
      </c>
      <c r="EA62" s="98">
        <f t="shared" si="444"/>
        <v>1478.58</v>
      </c>
      <c r="EB62" s="98">
        <f t="shared" si="444"/>
        <v>1477.8654166044939</v>
      </c>
      <c r="EC62" s="98">
        <f t="shared" si="444"/>
        <v>0.71458339550614469</v>
      </c>
      <c r="ED62" s="127">
        <f t="shared" si="444"/>
        <v>909.25</v>
      </c>
      <c r="EE62" s="127">
        <f t="shared" si="444"/>
        <v>909</v>
      </c>
      <c r="EF62" s="127">
        <f t="shared" si="444"/>
        <v>0.25</v>
      </c>
      <c r="EG62" s="127">
        <f t="shared" si="444"/>
        <v>2087.0100000000002</v>
      </c>
      <c r="EH62" s="127">
        <f t="shared" si="444"/>
        <v>2086.1298062936103</v>
      </c>
      <c r="EI62" s="127">
        <f t="shared" si="444"/>
        <v>0.88019370639002681</v>
      </c>
      <c r="EJ62" s="40">
        <f t="shared" si="342"/>
        <v>-569.32999999999993</v>
      </c>
      <c r="EK62" s="40">
        <f t="shared" si="342"/>
        <v>-568.86541660449393</v>
      </c>
      <c r="EL62" s="40">
        <f t="shared" si="342"/>
        <v>-0.46458339550614469</v>
      </c>
      <c r="EM62" s="121">
        <f t="shared" si="445"/>
        <v>164.28666666666666</v>
      </c>
      <c r="EN62" s="121">
        <f>SUM('[19]ПОЛНАЯ СЕБЕСТОИМОСТЬ ВОДА 2019'!BN206/3)</f>
        <v>164.20726851161044</v>
      </c>
      <c r="EO62" s="121">
        <f>SUM('[19]ПОЛНАЯ СЕБЕСТОИМОСТЬ ВОДА 2019'!BO206/3)</f>
        <v>7.9398155056238304E-2</v>
      </c>
      <c r="EP62" s="56">
        <f t="shared" si="446"/>
        <v>0</v>
      </c>
      <c r="EQ62" s="56">
        <f>SUM('[19]ПОЛНАЯ СЕБЕСТОИМОСТЬ ВОДА 2019'!BQ206)</f>
        <v>0</v>
      </c>
      <c r="ER62" s="56">
        <f>SUM('[19]ПОЛНАЯ СЕБЕСТОИМОСТЬ ВОДА 2019'!BR206)</f>
        <v>0</v>
      </c>
      <c r="ES62" s="125">
        <v>210.42</v>
      </c>
      <c r="ET62" s="57">
        <f t="shared" si="468"/>
        <v>210.3630307417946</v>
      </c>
      <c r="EU62" s="57">
        <f>SUM(ES62/ES14*EU14)*1.02040816326</f>
        <v>5.6969258205380589E-2</v>
      </c>
      <c r="EV62" s="121">
        <f t="shared" si="448"/>
        <v>164.28666666666666</v>
      </c>
      <c r="EW62" s="121">
        <f t="shared" si="449"/>
        <v>164.20726851161044</v>
      </c>
      <c r="EX62" s="121">
        <f t="shared" si="450"/>
        <v>7.9398155056238304E-2</v>
      </c>
      <c r="EY62" s="56">
        <f t="shared" si="451"/>
        <v>0</v>
      </c>
      <c r="EZ62" s="56">
        <f>SUM('[19]ПОЛНАЯ СЕБЕСТОИМОСТЬ ВОДА 2019'!BT206)</f>
        <v>0</v>
      </c>
      <c r="FA62" s="56">
        <f>SUM('[19]ПОЛНАЯ СЕБЕСТОИМОСТЬ ВОДА 2019'!BU206)</f>
        <v>0</v>
      </c>
      <c r="FB62" s="125">
        <v>221.21</v>
      </c>
      <c r="FC62" s="57">
        <f t="shared" si="469"/>
        <v>221.1490695442063</v>
      </c>
      <c r="FD62" s="57">
        <f>SUM(FB62/FB14*FD14)*1.02040816326</f>
        <v>6.0930455793702355E-2</v>
      </c>
      <c r="FE62" s="121">
        <f t="shared" si="453"/>
        <v>164.28666666666666</v>
      </c>
      <c r="FF62" s="121">
        <f t="shared" si="454"/>
        <v>164.20726851161044</v>
      </c>
      <c r="FG62" s="121">
        <f t="shared" si="455"/>
        <v>7.9398155056238304E-2</v>
      </c>
      <c r="FH62" s="56">
        <f>SUM('[20]ПОЛНАЯ СЕБЕСТОИМОСТЬ ВОДА 2018'!Z207)</f>
        <v>0</v>
      </c>
      <c r="FI62" s="56">
        <f>SUM('[19]ПОЛНАЯ СЕБЕСТОИМОСТЬ ВОДА 2019'!BW206)</f>
        <v>0</v>
      </c>
      <c r="FJ62" s="56">
        <f>SUM('[19]ПОЛНАЯ СЕБЕСТОИМОСТЬ ВОДА 2019'!BX206)</f>
        <v>0</v>
      </c>
      <c r="FK62" s="125">
        <v>236.1</v>
      </c>
      <c r="FL62" s="57">
        <f t="shared" si="470"/>
        <v>236.1</v>
      </c>
      <c r="FM62" s="57">
        <f>SUM(FK62/FK14*FM14)*1.02040816326</f>
        <v>0</v>
      </c>
      <c r="FN62" s="98">
        <f t="shared" si="457"/>
        <v>492.86</v>
      </c>
      <c r="FO62" s="98">
        <f t="shared" si="457"/>
        <v>492.62180553483131</v>
      </c>
      <c r="FP62" s="98">
        <f t="shared" si="457"/>
        <v>0.2381944651687149</v>
      </c>
      <c r="FQ62" s="62">
        <f t="shared" si="457"/>
        <v>0</v>
      </c>
      <c r="FR62" s="62">
        <f t="shared" si="457"/>
        <v>0</v>
      </c>
      <c r="FS62" s="62">
        <f t="shared" si="457"/>
        <v>0</v>
      </c>
      <c r="FT62" s="62">
        <f t="shared" si="457"/>
        <v>667.73</v>
      </c>
      <c r="FU62" s="62">
        <f t="shared" si="457"/>
        <v>667.6121002860009</v>
      </c>
      <c r="FV62" s="62">
        <f t="shared" si="457"/>
        <v>0.11789971399908294</v>
      </c>
      <c r="FW62" s="72">
        <f t="shared" si="344"/>
        <v>-492.86</v>
      </c>
      <c r="FX62" s="72">
        <f t="shared" si="344"/>
        <v>-492.62180553483131</v>
      </c>
      <c r="FY62" s="72">
        <f t="shared" si="344"/>
        <v>-0.2381944651687149</v>
      </c>
      <c r="FZ62" s="98">
        <f t="shared" si="458"/>
        <v>1971.44</v>
      </c>
      <c r="GA62" s="98">
        <f t="shared" si="458"/>
        <v>1970.4872221393252</v>
      </c>
      <c r="GB62" s="98">
        <f t="shared" si="458"/>
        <v>0.95277786067485959</v>
      </c>
      <c r="GC62" s="62">
        <f t="shared" si="458"/>
        <v>909.25</v>
      </c>
      <c r="GD62" s="62">
        <f t="shared" si="458"/>
        <v>909</v>
      </c>
      <c r="GE62" s="62">
        <f t="shared" si="458"/>
        <v>0.25</v>
      </c>
      <c r="GF62" s="62">
        <f t="shared" si="458"/>
        <v>2754.7400000000002</v>
      </c>
      <c r="GG62" s="62">
        <f t="shared" si="458"/>
        <v>2753.7419065796112</v>
      </c>
      <c r="GH62" s="62">
        <f t="shared" si="458"/>
        <v>0.99809342038910975</v>
      </c>
      <c r="GI62" s="72">
        <f t="shared" si="346"/>
        <v>-1062.19</v>
      </c>
      <c r="GJ62" s="72">
        <f t="shared" si="346"/>
        <v>-1061.4872221393252</v>
      </c>
      <c r="GK62" s="72">
        <f t="shared" si="346"/>
        <v>-0.70277786067485959</v>
      </c>
      <c r="GL62" s="81"/>
    </row>
    <row r="63" spans="1:194" ht="18.75" x14ac:dyDescent="0.3">
      <c r="A63" s="55" t="s">
        <v>65</v>
      </c>
      <c r="B63" s="121">
        <f t="shared" si="401"/>
        <v>1.2965833333333334</v>
      </c>
      <c r="C63" s="121">
        <f>SUM('[19]ПОЛНАЯ СЕБЕСТОИМОСТЬ ВОДА 2019'!C207/3)</f>
        <v>1.2959567071643807</v>
      </c>
      <c r="D63" s="121">
        <f>SUM('[19]ПОЛНАЯ СЕБЕСТОИМОСТЬ ВОДА 2019'!D207/3)</f>
        <v>6.2662616895264975E-4</v>
      </c>
      <c r="E63" s="56">
        <f t="shared" si="402"/>
        <v>6.9219999999999997</v>
      </c>
      <c r="F63" s="56">
        <f>SUM('[19]ПОЛНАЯ СЕБЕСТОИМОСТЬ ВОДА 2019'!F207)</f>
        <v>6.92</v>
      </c>
      <c r="G63" s="56">
        <f>SUM('[19]ПОЛНАЯ СЕБЕСТОИМОСТЬ ВОДА 2019'!G207)</f>
        <v>2E-3</v>
      </c>
      <c r="H63" s="125">
        <v>0.13</v>
      </c>
      <c r="I63" s="57">
        <f t="shared" si="459"/>
        <v>0.12988601133623526</v>
      </c>
      <c r="J63" s="57">
        <f>SUM(H63/H14*J14)*2</f>
        <v>1.1398866376475748E-4</v>
      </c>
      <c r="K63" s="121">
        <f t="shared" si="404"/>
        <v>1.2965833333333334</v>
      </c>
      <c r="L63" s="121">
        <f t="shared" si="405"/>
        <v>1.2959567071643807</v>
      </c>
      <c r="M63" s="121">
        <f t="shared" si="406"/>
        <v>6.2662616895264975E-4</v>
      </c>
      <c r="N63" s="56">
        <f t="shared" si="407"/>
        <v>6.1019999999999994</v>
      </c>
      <c r="O63" s="56">
        <f>SUM('[19]ПОЛНАЯ СЕБЕСТОИМОСТЬ ВОДА 2019'!I207)</f>
        <v>6.1</v>
      </c>
      <c r="P63" s="56">
        <f>SUM('[19]ПОЛНАЯ СЕБЕСТОИМОСТЬ ВОДА 2019'!J207)</f>
        <v>2E-3</v>
      </c>
      <c r="Q63" s="125">
        <v>0.11</v>
      </c>
      <c r="R63" s="57">
        <f t="shared" si="460"/>
        <v>0.10987451278638653</v>
      </c>
      <c r="S63" s="57">
        <f>SUM(Q63/Q14*S14)*2</f>
        <v>1.2548721361346134E-4</v>
      </c>
      <c r="T63" s="121">
        <f t="shared" si="409"/>
        <v>1.2965833333333334</v>
      </c>
      <c r="U63" s="121">
        <f t="shared" si="410"/>
        <v>1.2959567071643807</v>
      </c>
      <c r="V63" s="121">
        <f t="shared" si="411"/>
        <v>6.2662616895264975E-4</v>
      </c>
      <c r="W63" s="56">
        <f t="shared" si="412"/>
        <v>6.0019999999999998</v>
      </c>
      <c r="X63" s="56">
        <f>SUM('[19]ПОЛНАЯ СЕБЕСТОИМОСТЬ ВОДА 2019'!L207)</f>
        <v>6</v>
      </c>
      <c r="Y63" s="56">
        <f>SUM('[19]ПОЛНАЯ СЕБЕСТОИМОСТЬ ВОДА 2019'!M207)</f>
        <v>2E-3</v>
      </c>
      <c r="Z63" s="125">
        <v>2.37</v>
      </c>
      <c r="AA63" s="57">
        <f t="shared" si="461"/>
        <v>2.3680872957159189</v>
      </c>
      <c r="AB63" s="57">
        <f>SUM(Z63/Z14*AB14)*2</f>
        <v>1.9127042840809733E-3</v>
      </c>
      <c r="AC63" s="98">
        <f t="shared" si="414"/>
        <v>3.8897500000000003</v>
      </c>
      <c r="AD63" s="98">
        <f t="shared" si="414"/>
        <v>3.8878701214931422</v>
      </c>
      <c r="AE63" s="98">
        <f t="shared" si="414"/>
        <v>1.8798785068579492E-3</v>
      </c>
      <c r="AF63" s="62">
        <f t="shared" si="414"/>
        <v>19.026</v>
      </c>
      <c r="AG63" s="62">
        <f t="shared" si="414"/>
        <v>19.02</v>
      </c>
      <c r="AH63" s="62">
        <f t="shared" si="414"/>
        <v>6.0000000000000001E-3</v>
      </c>
      <c r="AI63" s="62">
        <f t="shared" si="414"/>
        <v>2.6100000000000003</v>
      </c>
      <c r="AJ63" s="62">
        <f t="shared" si="414"/>
        <v>2.6078478198385406</v>
      </c>
      <c r="AK63" s="62">
        <f t="shared" si="414"/>
        <v>2.152180161459192E-3</v>
      </c>
      <c r="AL63" s="72">
        <f t="shared" si="483"/>
        <v>15.13625</v>
      </c>
      <c r="AM63" s="72">
        <f t="shared" si="483"/>
        <v>15.132129878506857</v>
      </c>
      <c r="AN63" s="72">
        <f t="shared" si="483"/>
        <v>4.1201214931420507E-3</v>
      </c>
      <c r="AO63" s="121">
        <f t="shared" si="415"/>
        <v>1.2965833333333334</v>
      </c>
      <c r="AP63" s="121">
        <f>SUM('[19]ПОЛНАЯ СЕБЕСТОИМОСТЬ ВОДА 2019'!R207/3)</f>
        <v>1.2959567071643807</v>
      </c>
      <c r="AQ63" s="121">
        <f>SUM('[19]ПОЛНАЯ СЕБЕСТОИМОСТЬ ВОДА 2019'!S207/3)</f>
        <v>6.2662616895264975E-4</v>
      </c>
      <c r="AR63" s="121">
        <f t="shared" si="416"/>
        <v>6.0310000000000006</v>
      </c>
      <c r="AS63" s="121">
        <f>SUM('[19]ПОЛНАЯ СЕБЕСТОИМОСТЬ ВОДА 2019'!U207)</f>
        <v>6.03</v>
      </c>
      <c r="AT63" s="121">
        <f>SUM('[19]ПОЛНАЯ СЕБЕСТОИМОСТЬ ВОДА 2019'!V207)</f>
        <v>1E-3</v>
      </c>
      <c r="AU63" s="126">
        <v>2.57</v>
      </c>
      <c r="AV63" s="126">
        <f t="shared" si="462"/>
        <v>2.5648683389492075</v>
      </c>
      <c r="AW63" s="126">
        <f>SUM(AU63/AU14*AW14)*2</f>
        <v>5.1316610507924623E-3</v>
      </c>
      <c r="AX63" s="121">
        <f t="shared" si="418"/>
        <v>1.2965833333333334</v>
      </c>
      <c r="AY63" s="121">
        <f t="shared" si="419"/>
        <v>1.2959567071643807</v>
      </c>
      <c r="AZ63" s="121">
        <f t="shared" si="420"/>
        <v>6.2662616895264975E-4</v>
      </c>
      <c r="BA63" s="56">
        <f t="shared" si="421"/>
        <v>0</v>
      </c>
      <c r="BB63" s="56">
        <f>SUM('[19]ПОЛНАЯ СЕБЕСТОИМОСТЬ ВОДА 2019'!X207)</f>
        <v>0</v>
      </c>
      <c r="BC63" s="56">
        <f>SUM('[19]ПОЛНАЯ СЕБЕСТОИМОСТЬ ВОДА 2019'!Y207)</f>
        <v>0</v>
      </c>
      <c r="BD63" s="125">
        <v>2.76</v>
      </c>
      <c r="BE63" s="57">
        <f t="shared" si="463"/>
        <v>2.7581906978268704</v>
      </c>
      <c r="BF63" s="57">
        <f>SUM(BD63/BD14*BF14)*2</f>
        <v>1.8093021731292406E-3</v>
      </c>
      <c r="BG63" s="121">
        <f t="shared" si="423"/>
        <v>1.2965833333333334</v>
      </c>
      <c r="BH63" s="121">
        <f t="shared" si="424"/>
        <v>1.2959567071643807</v>
      </c>
      <c r="BI63" s="121">
        <f t="shared" si="425"/>
        <v>6.2662616895264975E-4</v>
      </c>
      <c r="BJ63" s="56">
        <f t="shared" si="426"/>
        <v>0</v>
      </c>
      <c r="BK63" s="56">
        <f>SUM('[19]ПОЛНАЯ СЕБЕСТОИМОСТЬ ВОДА 2019'!AA207)</f>
        <v>0</v>
      </c>
      <c r="BL63" s="56">
        <f>SUM('[19]ПОЛНАЯ СЕБЕСТОИМОСТЬ ВОДА 2019'!AB207)</f>
        <v>0</v>
      </c>
      <c r="BM63" s="125">
        <v>3.16</v>
      </c>
      <c r="BN63" s="57">
        <f t="shared" si="464"/>
        <v>3.1582497384454431</v>
      </c>
      <c r="BO63" s="57">
        <f>SUM(BM63/BM14*BO14)*2</f>
        <v>1.7502615545572037E-3</v>
      </c>
      <c r="BP63" s="98">
        <f t="shared" si="428"/>
        <v>3.8897500000000003</v>
      </c>
      <c r="BQ63" s="98">
        <f t="shared" si="428"/>
        <v>3.8878701214931422</v>
      </c>
      <c r="BR63" s="98">
        <f t="shared" si="428"/>
        <v>1.8798785068579492E-3</v>
      </c>
      <c r="BS63" s="127">
        <f t="shared" si="428"/>
        <v>6.0310000000000006</v>
      </c>
      <c r="BT63" s="127">
        <f t="shared" si="428"/>
        <v>6.03</v>
      </c>
      <c r="BU63" s="127">
        <f t="shared" si="428"/>
        <v>1E-3</v>
      </c>
      <c r="BV63" s="127">
        <f t="shared" si="428"/>
        <v>8.49</v>
      </c>
      <c r="BW63" s="127">
        <f t="shared" si="428"/>
        <v>8.481308775221521</v>
      </c>
      <c r="BX63" s="127">
        <f t="shared" si="428"/>
        <v>8.6912247784789072E-3</v>
      </c>
      <c r="BY63" s="40"/>
      <c r="BZ63" s="40"/>
      <c r="CA63" s="40"/>
      <c r="CB63" s="98">
        <f t="shared" si="429"/>
        <v>7.7795000000000005</v>
      </c>
      <c r="CC63" s="98">
        <f t="shared" si="429"/>
        <v>7.7757402429862843</v>
      </c>
      <c r="CD63" s="98">
        <f t="shared" si="429"/>
        <v>3.7597570137158985E-3</v>
      </c>
      <c r="CE63" s="127">
        <f t="shared" si="429"/>
        <v>25.057000000000002</v>
      </c>
      <c r="CF63" s="127">
        <f t="shared" si="429"/>
        <v>25.05</v>
      </c>
      <c r="CG63" s="127">
        <f t="shared" si="429"/>
        <v>7.0000000000000001E-3</v>
      </c>
      <c r="CH63" s="127">
        <f t="shared" si="429"/>
        <v>11.100000000000001</v>
      </c>
      <c r="CI63" s="127">
        <f t="shared" si="429"/>
        <v>11.089156595060061</v>
      </c>
      <c r="CJ63" s="127">
        <f t="shared" si="429"/>
        <v>1.0843404939938099E-2</v>
      </c>
      <c r="CK63" s="40">
        <f t="shared" si="338"/>
        <v>17.277500000000003</v>
      </c>
      <c r="CL63" s="40">
        <f t="shared" si="338"/>
        <v>17.274259757013716</v>
      </c>
      <c r="CM63" s="40">
        <f t="shared" si="338"/>
        <v>3.2402429862841016E-3</v>
      </c>
      <c r="CN63" s="121">
        <f t="shared" si="430"/>
        <v>1.2965833333333334</v>
      </c>
      <c r="CO63" s="121">
        <f>SUM('[19]ПОЛНАЯ СЕБЕСТОИМОСТЬ ВОДА 2019'!AP207/3)</f>
        <v>1.2959567071643807</v>
      </c>
      <c r="CP63" s="121">
        <f>SUM('[19]ПОЛНАЯ СЕБЕСТОИМОСТЬ ВОДА 2019'!AQ207/3)</f>
        <v>6.2662616895264975E-4</v>
      </c>
      <c r="CQ63" s="56">
        <f t="shared" si="431"/>
        <v>0</v>
      </c>
      <c r="CR63" s="56">
        <f>SUM('[19]ПОЛНАЯ СЕБЕСТОИМОСТЬ ВОДА 2019'!AS207)</f>
        <v>0</v>
      </c>
      <c r="CS63" s="56">
        <f>SUM('[19]ПОЛНАЯ СЕБЕСТОИМОСТЬ ВОДА 2019'!AT207)</f>
        <v>0</v>
      </c>
      <c r="CT63" s="125">
        <v>1.93</v>
      </c>
      <c r="CU63" s="57">
        <f t="shared" si="465"/>
        <v>1.9290490603223762</v>
      </c>
      <c r="CV63" s="57">
        <f>SUM(CT63/CT14*CV14)*2</f>
        <v>9.5093967762370675E-4</v>
      </c>
      <c r="CW63" s="121">
        <f t="shared" si="433"/>
        <v>1.2965833333333334</v>
      </c>
      <c r="CX63" s="121">
        <f t="shared" si="434"/>
        <v>1.2959567071643807</v>
      </c>
      <c r="CY63" s="121">
        <f t="shared" si="435"/>
        <v>6.2662616895264975E-4</v>
      </c>
      <c r="CZ63" s="56">
        <f t="shared" si="436"/>
        <v>0</v>
      </c>
      <c r="DA63" s="56">
        <f>SUM('[19]ПОЛНАЯ СЕБЕСТОИМОСТЬ ВОДА 2019'!AV207)</f>
        <v>0</v>
      </c>
      <c r="DB63" s="56">
        <f>SUM('[19]ПОЛНАЯ СЕБЕСТОИМОСТЬ ВОДА 2019'!AW207)</f>
        <v>0</v>
      </c>
      <c r="DC63" s="125">
        <v>1.88</v>
      </c>
      <c r="DD63" s="57">
        <f t="shared" si="466"/>
        <v>1.8791102096010817</v>
      </c>
      <c r="DE63" s="57">
        <f>SUM(DC63/DC14*DE14)*2</f>
        <v>8.8979039891818787E-4</v>
      </c>
      <c r="DF63" s="121">
        <f t="shared" si="438"/>
        <v>1.2965833333333334</v>
      </c>
      <c r="DG63" s="121">
        <f t="shared" si="439"/>
        <v>1.2959567071643807</v>
      </c>
      <c r="DH63" s="121">
        <f t="shared" si="440"/>
        <v>6.2662616895264975E-4</v>
      </c>
      <c r="DI63" s="56">
        <f t="shared" si="441"/>
        <v>0</v>
      </c>
      <c r="DJ63" s="56">
        <f>SUM('[19]ПОЛНАЯ СЕБЕСТОИМОСТЬ ВОДА 2019'!AY207)</f>
        <v>0</v>
      </c>
      <c r="DK63" s="56">
        <f>SUM('[19]ПОЛНАЯ СЕБЕСТОИМОСТЬ ВОДА 2019'!AZ207)</f>
        <v>0</v>
      </c>
      <c r="DL63" s="125">
        <v>5.9</v>
      </c>
      <c r="DM63" s="57">
        <f t="shared" si="467"/>
        <v>5.8968687960687962</v>
      </c>
      <c r="DN63" s="57">
        <f>SUM(DL63/DL14*DN14)*2</f>
        <v>3.1312039312039316E-3</v>
      </c>
      <c r="DO63" s="98">
        <f t="shared" si="443"/>
        <v>3.8897500000000003</v>
      </c>
      <c r="DP63" s="98">
        <f t="shared" si="443"/>
        <v>3.8878701214931422</v>
      </c>
      <c r="DQ63" s="98">
        <f t="shared" si="443"/>
        <v>1.8798785068579492E-3</v>
      </c>
      <c r="DR63" s="127">
        <f t="shared" si="443"/>
        <v>0</v>
      </c>
      <c r="DS63" s="127">
        <f t="shared" si="443"/>
        <v>0</v>
      </c>
      <c r="DT63" s="127">
        <f t="shared" si="443"/>
        <v>0</v>
      </c>
      <c r="DU63" s="127">
        <f t="shared" si="443"/>
        <v>9.7100000000000009</v>
      </c>
      <c r="DV63" s="127">
        <f t="shared" si="443"/>
        <v>9.7050280659922539</v>
      </c>
      <c r="DW63" s="127">
        <f t="shared" si="443"/>
        <v>4.9719340077458265E-3</v>
      </c>
      <c r="DX63" s="40">
        <f t="shared" si="340"/>
        <v>-3.8897500000000003</v>
      </c>
      <c r="DY63" s="40">
        <f t="shared" si="340"/>
        <v>-3.8878701214931422</v>
      </c>
      <c r="DZ63" s="40">
        <f t="shared" si="340"/>
        <v>-1.8798785068579492E-3</v>
      </c>
      <c r="EA63" s="98">
        <f t="shared" si="444"/>
        <v>11.669250000000002</v>
      </c>
      <c r="EB63" s="98">
        <f t="shared" si="444"/>
        <v>11.663610364479426</v>
      </c>
      <c r="EC63" s="98">
        <f t="shared" si="444"/>
        <v>5.6396355205738475E-3</v>
      </c>
      <c r="ED63" s="127">
        <f t="shared" si="444"/>
        <v>25.057000000000002</v>
      </c>
      <c r="EE63" s="127">
        <f t="shared" si="444"/>
        <v>25.05</v>
      </c>
      <c r="EF63" s="127">
        <f t="shared" si="444"/>
        <v>7.0000000000000001E-3</v>
      </c>
      <c r="EG63" s="127">
        <f t="shared" si="444"/>
        <v>20.810000000000002</v>
      </c>
      <c r="EH63" s="127">
        <f t="shared" si="444"/>
        <v>20.794184661052313</v>
      </c>
      <c r="EI63" s="127">
        <f t="shared" si="444"/>
        <v>1.5815338947683926E-2</v>
      </c>
      <c r="EJ63" s="40">
        <f t="shared" si="342"/>
        <v>13.38775</v>
      </c>
      <c r="EK63" s="40">
        <f t="shared" si="342"/>
        <v>13.386389635520574</v>
      </c>
      <c r="EL63" s="40">
        <f t="shared" si="342"/>
        <v>1.3603644794261526E-3</v>
      </c>
      <c r="EM63" s="121">
        <f t="shared" si="445"/>
        <v>1.2965833333333334</v>
      </c>
      <c r="EN63" s="121">
        <f>SUM('[19]ПОЛНАЯ СЕБЕСТОИМОСТЬ ВОДА 2019'!BN207/3)</f>
        <v>1.2959567071643807</v>
      </c>
      <c r="EO63" s="121">
        <f>SUM('[19]ПОЛНАЯ СЕБЕСТОИМОСТЬ ВОДА 2019'!BO207/3)</f>
        <v>6.2662616895264975E-4</v>
      </c>
      <c r="EP63" s="56">
        <f t="shared" si="446"/>
        <v>0</v>
      </c>
      <c r="EQ63" s="56">
        <f>SUM('[19]ПОЛНАЯ СЕБЕСТОИМОСТЬ ВОДА 2019'!BQ207)</f>
        <v>0</v>
      </c>
      <c r="ER63" s="56">
        <f>SUM('[19]ПОЛНАЯ СЕБЕСТОИМОСТЬ ВОДА 2019'!BR207)</f>
        <v>0</v>
      </c>
      <c r="ES63" s="125">
        <v>8.4600000000000009</v>
      </c>
      <c r="ET63" s="57">
        <f t="shared" si="468"/>
        <v>8.4555106860000802</v>
      </c>
      <c r="EU63" s="57">
        <f>SUM(ES63/ES14*EU14)*2</f>
        <v>4.4893139999204025E-3</v>
      </c>
      <c r="EV63" s="121">
        <f t="shared" si="448"/>
        <v>1.2965833333333334</v>
      </c>
      <c r="EW63" s="121">
        <f t="shared" si="449"/>
        <v>1.2959567071643807</v>
      </c>
      <c r="EX63" s="121">
        <f t="shared" si="450"/>
        <v>6.2662616895264975E-4</v>
      </c>
      <c r="EY63" s="56">
        <f t="shared" si="451"/>
        <v>0</v>
      </c>
      <c r="EZ63" s="56">
        <f>SUM('[19]ПОЛНАЯ СЕБЕСТОИМОСТЬ ВОДА 2019'!BT207)</f>
        <v>0</v>
      </c>
      <c r="FA63" s="56">
        <f>SUM('[19]ПОЛНАЯ СЕБЕСТОИМОСТЬ ВОДА 2019'!BU207)</f>
        <v>0</v>
      </c>
      <c r="FB63" s="125">
        <v>6.43</v>
      </c>
      <c r="FC63" s="57">
        <f t="shared" si="469"/>
        <v>6.4265286634949552</v>
      </c>
      <c r="FD63" s="57">
        <f>SUM(FB63/FB14*FD14)*2</f>
        <v>3.4713365050443703E-3</v>
      </c>
      <c r="FE63" s="121">
        <f t="shared" si="453"/>
        <v>1.2965833333333334</v>
      </c>
      <c r="FF63" s="121">
        <f t="shared" si="454"/>
        <v>1.2959567071643807</v>
      </c>
      <c r="FG63" s="121">
        <f t="shared" si="455"/>
        <v>6.2662616895264975E-4</v>
      </c>
      <c r="FH63" s="56">
        <f>SUM('[20]ПОЛНАЯ СЕБЕСТОИМОСТЬ ВОДА 2018'!Z208)</f>
        <v>0</v>
      </c>
      <c r="FI63" s="56">
        <f>SUM('[19]ПОЛНАЯ СЕБЕСТОИМОСТЬ ВОДА 2019'!BW207)</f>
        <v>0</v>
      </c>
      <c r="FJ63" s="56">
        <f>SUM('[19]ПОЛНАЯ СЕБЕСТОИМОСТЬ ВОДА 2019'!BX207)</f>
        <v>0</v>
      </c>
      <c r="FK63" s="125">
        <v>24.13</v>
      </c>
      <c r="FL63" s="57">
        <f t="shared" si="470"/>
        <v>24.13</v>
      </c>
      <c r="FM63" s="57">
        <f>SUM(FK63/FK14*FM14)*2</f>
        <v>0</v>
      </c>
      <c r="FN63" s="98">
        <f t="shared" si="457"/>
        <v>3.8897500000000003</v>
      </c>
      <c r="FO63" s="98">
        <f t="shared" si="457"/>
        <v>3.8878701214931422</v>
      </c>
      <c r="FP63" s="98">
        <f t="shared" si="457"/>
        <v>1.8798785068579492E-3</v>
      </c>
      <c r="FQ63" s="62">
        <f t="shared" si="457"/>
        <v>0</v>
      </c>
      <c r="FR63" s="62">
        <f t="shared" si="457"/>
        <v>0</v>
      </c>
      <c r="FS63" s="62">
        <f t="shared" si="457"/>
        <v>0</v>
      </c>
      <c r="FT63" s="62">
        <f t="shared" si="457"/>
        <v>39.019999999999996</v>
      </c>
      <c r="FU63" s="62">
        <f t="shared" si="457"/>
        <v>39.012039349495033</v>
      </c>
      <c r="FV63" s="62">
        <f t="shared" si="457"/>
        <v>7.9606505049647728E-3</v>
      </c>
      <c r="FW63" s="72">
        <f t="shared" si="344"/>
        <v>-3.8897500000000003</v>
      </c>
      <c r="FX63" s="72">
        <f t="shared" si="344"/>
        <v>-3.8878701214931422</v>
      </c>
      <c r="FY63" s="72">
        <f t="shared" si="344"/>
        <v>-1.8798785068579492E-3</v>
      </c>
      <c r="FZ63" s="98">
        <f t="shared" si="458"/>
        <v>15.559000000000001</v>
      </c>
      <c r="GA63" s="98">
        <f t="shared" si="458"/>
        <v>15.551480485972569</v>
      </c>
      <c r="GB63" s="98">
        <f t="shared" si="458"/>
        <v>7.519514027431797E-3</v>
      </c>
      <c r="GC63" s="62">
        <f t="shared" si="458"/>
        <v>25.057000000000002</v>
      </c>
      <c r="GD63" s="62">
        <f t="shared" si="458"/>
        <v>25.05</v>
      </c>
      <c r="GE63" s="62">
        <f t="shared" si="458"/>
        <v>7.0000000000000001E-3</v>
      </c>
      <c r="GF63" s="62">
        <f t="shared" si="458"/>
        <v>59.83</v>
      </c>
      <c r="GG63" s="62">
        <f t="shared" si="458"/>
        <v>59.806224010547346</v>
      </c>
      <c r="GH63" s="62">
        <f t="shared" si="458"/>
        <v>2.3775989452648701E-2</v>
      </c>
      <c r="GI63" s="72">
        <f t="shared" si="346"/>
        <v>9.4980000000000011</v>
      </c>
      <c r="GJ63" s="72">
        <f t="shared" si="346"/>
        <v>9.4985195140274321</v>
      </c>
      <c r="GK63" s="72">
        <f t="shared" si="346"/>
        <v>-5.1951402743179685E-4</v>
      </c>
      <c r="GL63" s="81"/>
    </row>
    <row r="64" spans="1:194" ht="18.75" x14ac:dyDescent="0.3">
      <c r="A64" s="55" t="s">
        <v>66</v>
      </c>
      <c r="B64" s="121">
        <f t="shared" si="401"/>
        <v>5.3841666666666663</v>
      </c>
      <c r="C64" s="121">
        <f>SUM('[19]ПОЛНАЯ СЕБЕСТОИМОСТЬ ВОДА 2019'!C208/3)</f>
        <v>5.3815645510566634</v>
      </c>
      <c r="D64" s="121">
        <f>SUM('[19]ПОЛНАЯ СЕБЕСТОИМОСТЬ ВОДА 2019'!D208/3)</f>
        <v>2.602115610002616E-3</v>
      </c>
      <c r="E64" s="56">
        <f t="shared" si="402"/>
        <v>11.503</v>
      </c>
      <c r="F64" s="56">
        <f>SUM('[19]ПОЛНАЯ СЕБЕСТОИМОСТЬ ВОДА 2019'!F208)</f>
        <v>11.5</v>
      </c>
      <c r="G64" s="56">
        <f>SUM('[19]ПОЛНАЯ СЕБЕСТОИМОСТЬ ВОДА 2019'!G208)</f>
        <v>3.0000000000000001E-3</v>
      </c>
      <c r="H64" s="125">
        <v>10.050000000000001</v>
      </c>
      <c r="I64" s="57">
        <f t="shared" si="459"/>
        <v>10.0470625998184</v>
      </c>
      <c r="J64" s="57">
        <f>SUM(H64/H14*J14)*0.66666666666</f>
        <v>2.937400181600915E-3</v>
      </c>
      <c r="K64" s="121">
        <f t="shared" si="404"/>
        <v>5.3841666666666663</v>
      </c>
      <c r="L64" s="121">
        <f t="shared" si="405"/>
        <v>5.3815645510566634</v>
      </c>
      <c r="M64" s="121">
        <f t="shared" si="406"/>
        <v>2.602115610002616E-3</v>
      </c>
      <c r="N64" s="56">
        <f t="shared" si="407"/>
        <v>10.403</v>
      </c>
      <c r="O64" s="56">
        <f>SUM('[19]ПОЛНАЯ СЕБЕСТОИМОСТЬ ВОДА 2019'!I208)</f>
        <v>10.4</v>
      </c>
      <c r="P64" s="56">
        <f>SUM('[19]ПОЛНАЯ СЕБЕСТОИМОСТЬ ВОДА 2019'!J208)</f>
        <v>3.0000000000000001E-3</v>
      </c>
      <c r="Q64" s="125">
        <v>10.8</v>
      </c>
      <c r="R64" s="57">
        <f t="shared" si="460"/>
        <v>10.795893145736329</v>
      </c>
      <c r="S64" s="57">
        <f>SUM(Q64/Q14*S14)*0.66666666666</f>
        <v>4.1068542636722126E-3</v>
      </c>
      <c r="T64" s="121">
        <f t="shared" si="409"/>
        <v>5.3841666666666663</v>
      </c>
      <c r="U64" s="121">
        <f t="shared" si="410"/>
        <v>5.3815645510566634</v>
      </c>
      <c r="V64" s="121">
        <f t="shared" si="411"/>
        <v>2.602115610002616E-3</v>
      </c>
      <c r="W64" s="56">
        <f t="shared" si="412"/>
        <v>8.4220000000000006</v>
      </c>
      <c r="X64" s="56">
        <f>SUM('[19]ПОЛНАЯ СЕБЕСТОИМОСТЬ ВОДА 2019'!L208)</f>
        <v>8.42</v>
      </c>
      <c r="Y64" s="56">
        <f>SUM('[19]ПОЛНАЯ СЕБЕСТОИМОСТЬ ВОДА 2019'!M208)</f>
        <v>2E-3</v>
      </c>
      <c r="Z64" s="125">
        <v>10.38</v>
      </c>
      <c r="AA64" s="57">
        <f t="shared" si="461"/>
        <v>10.377207613154916</v>
      </c>
      <c r="AB64" s="57">
        <f>SUM(Z64/Z14*AB14)*0.66666666666</f>
        <v>2.7923868450860714E-3</v>
      </c>
      <c r="AC64" s="98">
        <f t="shared" si="414"/>
        <v>16.1525</v>
      </c>
      <c r="AD64" s="98">
        <f t="shared" si="414"/>
        <v>16.144693653169991</v>
      </c>
      <c r="AE64" s="98">
        <f t="shared" si="414"/>
        <v>7.8063468300078476E-3</v>
      </c>
      <c r="AF64" s="62">
        <f t="shared" si="414"/>
        <v>30.327999999999999</v>
      </c>
      <c r="AG64" s="62">
        <f t="shared" si="414"/>
        <v>30.32</v>
      </c>
      <c r="AH64" s="62">
        <f t="shared" si="414"/>
        <v>8.0000000000000002E-3</v>
      </c>
      <c r="AI64" s="62">
        <f t="shared" si="414"/>
        <v>31.230000000000004</v>
      </c>
      <c r="AJ64" s="62">
        <f t="shared" si="414"/>
        <v>31.220163358709645</v>
      </c>
      <c r="AK64" s="62">
        <f t="shared" si="414"/>
        <v>9.8366412903591986E-3</v>
      </c>
      <c r="AL64" s="72">
        <f t="shared" si="483"/>
        <v>14.1755</v>
      </c>
      <c r="AM64" s="72">
        <f t="shared" si="483"/>
        <v>14.175306346830009</v>
      </c>
      <c r="AN64" s="72">
        <f t="shared" si="483"/>
        <v>1.9365316999215253E-4</v>
      </c>
      <c r="AO64" s="121">
        <f t="shared" si="415"/>
        <v>5.3841666666666663</v>
      </c>
      <c r="AP64" s="121">
        <f>SUM('[19]ПОЛНАЯ СЕБЕСТОИМОСТЬ ВОДА 2019'!R208/3)</f>
        <v>5.3815645510566634</v>
      </c>
      <c r="AQ64" s="121">
        <f>SUM('[19]ПОЛНАЯ СЕБЕСТОИМОСТЬ ВОДА 2019'!S208/3)</f>
        <v>2.602115610002616E-3</v>
      </c>
      <c r="AR64" s="121">
        <f t="shared" si="416"/>
        <v>6.3615000000000004</v>
      </c>
      <c r="AS64" s="121">
        <f>SUM('[19]ПОЛНАЯ СЕБЕСТОИМОСТЬ ВОДА 2019'!U208)</f>
        <v>6.36</v>
      </c>
      <c r="AT64" s="121">
        <f>SUM('[19]ПОЛНАЯ СЕБЕСТОИМОСТЬ ВОДА 2019'!V208)</f>
        <v>1.5E-3</v>
      </c>
      <c r="AU64" s="126">
        <v>8</v>
      </c>
      <c r="AV64" s="126">
        <f t="shared" si="462"/>
        <v>7.9946753192729014</v>
      </c>
      <c r="AW64" s="126">
        <f>SUM(AU64/AU14*AW14)*0.66666666666</f>
        <v>5.3246807270984648E-3</v>
      </c>
      <c r="AX64" s="121">
        <f t="shared" si="418"/>
        <v>5.3841666666666663</v>
      </c>
      <c r="AY64" s="121">
        <f t="shared" si="419"/>
        <v>5.3815645510566634</v>
      </c>
      <c r="AZ64" s="121">
        <f t="shared" si="420"/>
        <v>2.602115610002616E-3</v>
      </c>
      <c r="BA64" s="56">
        <f t="shared" si="421"/>
        <v>0</v>
      </c>
      <c r="BB64" s="56">
        <f>SUM('[19]ПОЛНАЯ СЕБЕСТОИМОСТЬ ВОДА 2019'!X208)</f>
        <v>0</v>
      </c>
      <c r="BC64" s="56">
        <f>SUM('[19]ПОЛНАЯ СЕБЕСТОИМОСТЬ ВОДА 2019'!Y208)</f>
        <v>0</v>
      </c>
      <c r="BD64" s="125">
        <v>0.49</v>
      </c>
      <c r="BE64" s="57">
        <f t="shared" si="463"/>
        <v>0.48989292776994875</v>
      </c>
      <c r="BF64" s="57">
        <f>SUM(BD64/BD14*BF14)*0.66666666666</f>
        <v>1.0707223005126357E-4</v>
      </c>
      <c r="BG64" s="121">
        <f t="shared" si="423"/>
        <v>5.3841666666666663</v>
      </c>
      <c r="BH64" s="121">
        <f t="shared" si="424"/>
        <v>5.3815645510566634</v>
      </c>
      <c r="BI64" s="121">
        <f t="shared" si="425"/>
        <v>2.602115610002616E-3</v>
      </c>
      <c r="BJ64" s="56">
        <f t="shared" si="426"/>
        <v>0</v>
      </c>
      <c r="BK64" s="56">
        <f>SUM('[19]ПОЛНАЯ СЕБЕСТОИМОСТЬ ВОДА 2019'!AA208)</f>
        <v>0</v>
      </c>
      <c r="BL64" s="56">
        <f>SUM('[19]ПОЛНАЯ СЕБЕСТОИМОСТЬ ВОДА 2019'!AB208)</f>
        <v>0</v>
      </c>
      <c r="BM64" s="125">
        <v>0</v>
      </c>
      <c r="BN64" s="57">
        <f t="shared" si="464"/>
        <v>0</v>
      </c>
      <c r="BO64" s="57">
        <f>SUM(BM64/BM14*BO14)*0.66666666666</f>
        <v>0</v>
      </c>
      <c r="BP64" s="98">
        <f t="shared" si="428"/>
        <v>16.1525</v>
      </c>
      <c r="BQ64" s="98">
        <f t="shared" si="428"/>
        <v>16.144693653169991</v>
      </c>
      <c r="BR64" s="98">
        <f t="shared" si="428"/>
        <v>7.8063468300078476E-3</v>
      </c>
      <c r="BS64" s="127">
        <f t="shared" si="428"/>
        <v>6.3615000000000004</v>
      </c>
      <c r="BT64" s="127">
        <f t="shared" si="428"/>
        <v>6.36</v>
      </c>
      <c r="BU64" s="127">
        <f t="shared" si="428"/>
        <v>1.5E-3</v>
      </c>
      <c r="BV64" s="127">
        <f t="shared" si="428"/>
        <v>8.49</v>
      </c>
      <c r="BW64" s="127">
        <f t="shared" si="428"/>
        <v>8.4845682470428496</v>
      </c>
      <c r="BX64" s="127">
        <f t="shared" si="428"/>
        <v>5.4317529571497282E-3</v>
      </c>
      <c r="BY64" s="40"/>
      <c r="BZ64" s="40"/>
      <c r="CA64" s="40"/>
      <c r="CB64" s="98">
        <f t="shared" si="429"/>
        <v>32.305</v>
      </c>
      <c r="CC64" s="98">
        <f t="shared" si="429"/>
        <v>32.289387306339982</v>
      </c>
      <c r="CD64" s="98">
        <f t="shared" si="429"/>
        <v>1.5612693660015695E-2</v>
      </c>
      <c r="CE64" s="127">
        <f t="shared" si="429"/>
        <v>36.689500000000002</v>
      </c>
      <c r="CF64" s="127">
        <f t="shared" si="429"/>
        <v>36.68</v>
      </c>
      <c r="CG64" s="127">
        <f t="shared" si="429"/>
        <v>9.4999999999999998E-3</v>
      </c>
      <c r="CH64" s="127">
        <f t="shared" si="429"/>
        <v>39.720000000000006</v>
      </c>
      <c r="CI64" s="127">
        <f t="shared" si="429"/>
        <v>39.704731605752492</v>
      </c>
      <c r="CJ64" s="127">
        <f t="shared" si="429"/>
        <v>1.5268394247508928E-2</v>
      </c>
      <c r="CK64" s="40">
        <f t="shared" si="338"/>
        <v>4.3845000000000027</v>
      </c>
      <c r="CL64" s="40">
        <f t="shared" si="338"/>
        <v>4.3906126936600174</v>
      </c>
      <c r="CM64" s="40">
        <f t="shared" si="338"/>
        <v>-6.1126936600156955E-3</v>
      </c>
      <c r="CN64" s="121">
        <f t="shared" si="430"/>
        <v>5.3841666666666663</v>
      </c>
      <c r="CO64" s="121">
        <f>SUM('[19]ПОЛНАЯ СЕБЕСТОИМОСТЬ ВОДА 2019'!AP208/3)</f>
        <v>5.3815645510566634</v>
      </c>
      <c r="CP64" s="121">
        <f>SUM('[19]ПОЛНАЯ СЕБЕСТОИМОСТЬ ВОДА 2019'!AQ208/3)</f>
        <v>2.602115610002616E-3</v>
      </c>
      <c r="CQ64" s="56">
        <f t="shared" si="431"/>
        <v>0</v>
      </c>
      <c r="CR64" s="56">
        <f>SUM('[19]ПОЛНАЯ СЕБЕСТОИМОСТЬ ВОДА 2019'!AS208)</f>
        <v>0</v>
      </c>
      <c r="CS64" s="56">
        <f>SUM('[19]ПОЛНАЯ СЕБЕСТОИМОСТЬ ВОДА 2019'!AT208)</f>
        <v>0</v>
      </c>
      <c r="CT64" s="125">
        <v>0</v>
      </c>
      <c r="CU64" s="57">
        <f t="shared" si="465"/>
        <v>0</v>
      </c>
      <c r="CV64" s="57">
        <f>SUM(CT64/CT14*CV14)*0.66666666666</f>
        <v>0</v>
      </c>
      <c r="CW64" s="121">
        <f t="shared" si="433"/>
        <v>5.3841666666666663</v>
      </c>
      <c r="CX64" s="121">
        <f t="shared" si="434"/>
        <v>5.3815645510566634</v>
      </c>
      <c r="CY64" s="121">
        <f t="shared" si="435"/>
        <v>2.602115610002616E-3</v>
      </c>
      <c r="CZ64" s="56">
        <f t="shared" si="436"/>
        <v>0</v>
      </c>
      <c r="DA64" s="56">
        <f>SUM('[19]ПОЛНАЯ СЕБЕСТОИМОСТЬ ВОДА 2019'!AV208)</f>
        <v>0</v>
      </c>
      <c r="DB64" s="56">
        <f>SUM('[19]ПОЛНАЯ СЕБЕСТОИМОСТЬ ВОДА 2019'!AW208)</f>
        <v>0</v>
      </c>
      <c r="DC64" s="125">
        <v>0</v>
      </c>
      <c r="DD64" s="57">
        <f t="shared" si="466"/>
        <v>0</v>
      </c>
      <c r="DE64" s="57">
        <f>SUM(DC64/DC14*DE14)*0.66666666666</f>
        <v>0</v>
      </c>
      <c r="DF64" s="121">
        <f t="shared" si="438"/>
        <v>5.3841666666666663</v>
      </c>
      <c r="DG64" s="121">
        <f t="shared" si="439"/>
        <v>5.3815645510566634</v>
      </c>
      <c r="DH64" s="121">
        <f t="shared" si="440"/>
        <v>2.602115610002616E-3</v>
      </c>
      <c r="DI64" s="56">
        <f t="shared" si="441"/>
        <v>0</v>
      </c>
      <c r="DJ64" s="56">
        <f>SUM('[19]ПОЛНАЯ СЕБЕСТОИМОСТЬ ВОДА 2019'!AY208)</f>
        <v>0</v>
      </c>
      <c r="DK64" s="56">
        <f>SUM('[19]ПОЛНАЯ СЕБЕСТОИМОСТЬ ВОДА 2019'!AZ208)</f>
        <v>0</v>
      </c>
      <c r="DL64" s="125">
        <v>0.59</v>
      </c>
      <c r="DM64" s="57">
        <f t="shared" si="467"/>
        <v>0.58989562653562755</v>
      </c>
      <c r="DN64" s="57">
        <f>SUM(DL64/DL14*DN14)*0.66666666666</f>
        <v>1.0437346437242061E-4</v>
      </c>
      <c r="DO64" s="98">
        <f t="shared" si="443"/>
        <v>16.1525</v>
      </c>
      <c r="DP64" s="98">
        <f t="shared" si="443"/>
        <v>16.144693653169991</v>
      </c>
      <c r="DQ64" s="98">
        <f t="shared" si="443"/>
        <v>7.8063468300078476E-3</v>
      </c>
      <c r="DR64" s="127">
        <f t="shared" si="443"/>
        <v>0</v>
      </c>
      <c r="DS64" s="127">
        <f t="shared" si="443"/>
        <v>0</v>
      </c>
      <c r="DT64" s="127">
        <f t="shared" si="443"/>
        <v>0</v>
      </c>
      <c r="DU64" s="127">
        <f t="shared" si="443"/>
        <v>0.59</v>
      </c>
      <c r="DV64" s="127">
        <f t="shared" si="443"/>
        <v>0.58989562653562755</v>
      </c>
      <c r="DW64" s="127">
        <f t="shared" si="443"/>
        <v>1.0437346437242061E-4</v>
      </c>
      <c r="DX64" s="40">
        <f t="shared" si="340"/>
        <v>-16.1525</v>
      </c>
      <c r="DY64" s="40">
        <f t="shared" si="340"/>
        <v>-16.144693653169991</v>
      </c>
      <c r="DZ64" s="40">
        <f t="shared" si="340"/>
        <v>-7.8063468300078476E-3</v>
      </c>
      <c r="EA64" s="98">
        <f t="shared" si="444"/>
        <v>48.457499999999996</v>
      </c>
      <c r="EB64" s="98">
        <f t="shared" si="444"/>
        <v>48.43408095950997</v>
      </c>
      <c r="EC64" s="98">
        <f t="shared" si="444"/>
        <v>2.3419040490023545E-2</v>
      </c>
      <c r="ED64" s="127">
        <f t="shared" si="444"/>
        <v>36.689500000000002</v>
      </c>
      <c r="EE64" s="127">
        <f t="shared" si="444"/>
        <v>36.68</v>
      </c>
      <c r="EF64" s="127">
        <f t="shared" si="444"/>
        <v>9.4999999999999998E-3</v>
      </c>
      <c r="EG64" s="127">
        <f t="shared" si="444"/>
        <v>40.310000000000009</v>
      </c>
      <c r="EH64" s="127">
        <f t="shared" si="444"/>
        <v>40.294627232288121</v>
      </c>
      <c r="EI64" s="127">
        <f t="shared" si="444"/>
        <v>1.5372767711881348E-2</v>
      </c>
      <c r="EJ64" s="40">
        <f t="shared" si="342"/>
        <v>-11.767999999999994</v>
      </c>
      <c r="EK64" s="40">
        <f t="shared" si="342"/>
        <v>-11.75408095950997</v>
      </c>
      <c r="EL64" s="40">
        <f t="shared" si="342"/>
        <v>-1.3919040490023545E-2</v>
      </c>
      <c r="EM64" s="121">
        <f t="shared" si="445"/>
        <v>5.3841666666666663</v>
      </c>
      <c r="EN64" s="121">
        <f>SUM('[19]ПОЛНАЯ СЕБЕСТОИМОСТЬ ВОДА 2019'!BN208/3)</f>
        <v>5.3815645510566634</v>
      </c>
      <c r="EO64" s="121">
        <f>SUM('[19]ПОЛНАЯ СЕБЕСТОИМОСТЬ ВОДА 2019'!BO208/3)</f>
        <v>2.602115610002616E-3</v>
      </c>
      <c r="EP64" s="56">
        <f t="shared" si="446"/>
        <v>0</v>
      </c>
      <c r="EQ64" s="56">
        <f>SUM('[19]ПОЛНАЯ СЕБЕСТОИМОСТЬ ВОДА 2019'!BQ208)</f>
        <v>0</v>
      </c>
      <c r="ER64" s="56">
        <f>SUM('[19]ПОЛНАЯ СЕБЕСТОИМОСТЬ ВОДА 2019'!BR208)</f>
        <v>0</v>
      </c>
      <c r="ES64" s="125">
        <v>0.44</v>
      </c>
      <c r="ET64" s="57">
        <f t="shared" si="468"/>
        <v>0.43992217107328824</v>
      </c>
      <c r="EU64" s="57">
        <f>SUM(ES64/ES14*EU14)*0.66666666666</f>
        <v>7.7828926711789759E-5</v>
      </c>
      <c r="EV64" s="121">
        <f t="shared" si="448"/>
        <v>5.3841666666666663</v>
      </c>
      <c r="EW64" s="121">
        <f t="shared" si="449"/>
        <v>5.3815645510566634</v>
      </c>
      <c r="EX64" s="121">
        <f t="shared" si="450"/>
        <v>2.602115610002616E-3</v>
      </c>
      <c r="EY64" s="56">
        <f t="shared" si="451"/>
        <v>0</v>
      </c>
      <c r="EZ64" s="56">
        <f>SUM('[19]ПОЛНАЯ СЕБЕСТОИМОСТЬ ВОДА 2019'!BT208)</f>
        <v>0</v>
      </c>
      <c r="FA64" s="56">
        <f>SUM('[19]ПОЛНАЯ СЕБЕСТОИМОСТЬ ВОДА 2019'!BU208)</f>
        <v>0</v>
      </c>
      <c r="FB64" s="125">
        <v>8.4499999999999993</v>
      </c>
      <c r="FC64" s="57">
        <f t="shared" si="469"/>
        <v>8.4484793782546728</v>
      </c>
      <c r="FD64" s="57">
        <f>SUM(FB64/FB14*FD14)*0.66666666666</f>
        <v>1.5206217453256402E-3</v>
      </c>
      <c r="FE64" s="121">
        <f t="shared" si="453"/>
        <v>5.3841666666666663</v>
      </c>
      <c r="FF64" s="121">
        <f t="shared" si="454"/>
        <v>5.3815645510566634</v>
      </c>
      <c r="FG64" s="121">
        <f t="shared" si="455"/>
        <v>2.602115610002616E-3</v>
      </c>
      <c r="FH64" s="56">
        <f>SUM('[20]ПОЛНАЯ СЕБЕСТОИМОСТЬ ВОДА 2018'!Z209)</f>
        <v>0</v>
      </c>
      <c r="FI64" s="56">
        <f>SUM('[19]ПОЛНАЯ СЕБЕСТОИМОСТЬ ВОДА 2019'!BW208)</f>
        <v>0</v>
      </c>
      <c r="FJ64" s="56">
        <f>SUM('[19]ПОЛНАЯ СЕБЕСТОИМОСТЬ ВОДА 2019'!BX208)</f>
        <v>0</v>
      </c>
      <c r="FK64" s="125">
        <v>10.71</v>
      </c>
      <c r="FL64" s="57">
        <f t="shared" si="470"/>
        <v>10.71</v>
      </c>
      <c r="FM64" s="57">
        <f>SUM(FK64/FK14*FM14)*0.66666666666</f>
        <v>0</v>
      </c>
      <c r="FN64" s="98">
        <f t="shared" si="457"/>
        <v>16.1525</v>
      </c>
      <c r="FO64" s="98">
        <f t="shared" si="457"/>
        <v>16.144693653169991</v>
      </c>
      <c r="FP64" s="98">
        <f t="shared" si="457"/>
        <v>7.8063468300078476E-3</v>
      </c>
      <c r="FQ64" s="62">
        <f t="shared" si="457"/>
        <v>0</v>
      </c>
      <c r="FR64" s="62">
        <f t="shared" si="457"/>
        <v>0</v>
      </c>
      <c r="FS64" s="62">
        <f t="shared" si="457"/>
        <v>0</v>
      </c>
      <c r="FT64" s="62">
        <f t="shared" si="457"/>
        <v>19.600000000000001</v>
      </c>
      <c r="FU64" s="62">
        <f t="shared" si="457"/>
        <v>19.59840154932796</v>
      </c>
      <c r="FV64" s="62">
        <f t="shared" si="457"/>
        <v>1.59845067203743E-3</v>
      </c>
      <c r="FW64" s="72">
        <f t="shared" si="344"/>
        <v>-16.1525</v>
      </c>
      <c r="FX64" s="72">
        <f t="shared" si="344"/>
        <v>-16.144693653169991</v>
      </c>
      <c r="FY64" s="72">
        <f t="shared" si="344"/>
        <v>-7.8063468300078476E-3</v>
      </c>
      <c r="FZ64" s="98">
        <f t="shared" si="458"/>
        <v>64.61</v>
      </c>
      <c r="GA64" s="98">
        <f t="shared" si="458"/>
        <v>64.578774612679965</v>
      </c>
      <c r="GB64" s="98">
        <f t="shared" si="458"/>
        <v>3.1225387320031391E-2</v>
      </c>
      <c r="GC64" s="62">
        <f t="shared" si="458"/>
        <v>36.689500000000002</v>
      </c>
      <c r="GD64" s="62">
        <f t="shared" si="458"/>
        <v>36.68</v>
      </c>
      <c r="GE64" s="62">
        <f t="shared" si="458"/>
        <v>9.4999999999999998E-3</v>
      </c>
      <c r="GF64" s="62">
        <f t="shared" si="458"/>
        <v>59.910000000000011</v>
      </c>
      <c r="GG64" s="62">
        <f t="shared" si="458"/>
        <v>59.893028781616081</v>
      </c>
      <c r="GH64" s="62">
        <f t="shared" si="458"/>
        <v>1.6971218383918778E-2</v>
      </c>
      <c r="GI64" s="72">
        <f t="shared" si="346"/>
        <v>-27.920499999999997</v>
      </c>
      <c r="GJ64" s="72">
        <f t="shared" si="346"/>
        <v>-27.898774612679965</v>
      </c>
      <c r="GK64" s="72">
        <f t="shared" si="346"/>
        <v>-2.1725387320031389E-2</v>
      </c>
      <c r="GL64" s="81"/>
    </row>
    <row r="65" spans="1:195" ht="18.75" x14ac:dyDescent="0.3">
      <c r="A65" s="55" t="s">
        <v>67</v>
      </c>
      <c r="B65" s="121">
        <f t="shared" si="401"/>
        <v>6.3599999999999994</v>
      </c>
      <c r="C65" s="121">
        <f>SUM('[19]ПОЛНАЯ СЕБЕСТОИМОСТЬ ВОДА 2019'!C209/3)</f>
        <v>6.3569262735899175</v>
      </c>
      <c r="D65" s="121">
        <f>SUM('[19]ПОЛНАЯ СЕБЕСТОИМОСТЬ ВОДА 2019'!D209/3)</f>
        <v>3.0737264100820249E-3</v>
      </c>
      <c r="E65" s="56">
        <f t="shared" si="402"/>
        <v>6.2519999999999998</v>
      </c>
      <c r="F65" s="56">
        <f>SUM('[19]ПОЛНАЯ СЕБЕСТОИМОСТЬ ВОДА 2019'!F209)</f>
        <v>6.25</v>
      </c>
      <c r="G65" s="56">
        <f>SUM('[19]ПОЛНАЯ СЕБЕСТОИМОСТЬ ВОДА 2019'!G209)</f>
        <v>2E-3</v>
      </c>
      <c r="H65" s="125">
        <v>6.3</v>
      </c>
      <c r="I65" s="57">
        <f t="shared" si="459"/>
        <v>6.297237966993392</v>
      </c>
      <c r="J65" s="57">
        <f>SUM(H65/H14*J14)</f>
        <v>2.7620330066075848E-3</v>
      </c>
      <c r="K65" s="121">
        <f t="shared" si="404"/>
        <v>6.3599999999999994</v>
      </c>
      <c r="L65" s="121">
        <f t="shared" si="405"/>
        <v>6.3569262735899175</v>
      </c>
      <c r="M65" s="121">
        <f t="shared" si="406"/>
        <v>3.0737264100820249E-3</v>
      </c>
      <c r="N65" s="56">
        <f t="shared" si="407"/>
        <v>9.0120000000000005</v>
      </c>
      <c r="O65" s="56">
        <f>SUM('[19]ПОЛНАЯ СЕБЕСТОИМОСТЬ ВОДА 2019'!I209)</f>
        <v>9.01</v>
      </c>
      <c r="P65" s="56">
        <f>SUM('[19]ПОЛНАЯ СЕБЕСТОИМОСТЬ ВОДА 2019'!J209)</f>
        <v>2E-3</v>
      </c>
      <c r="Q65" s="125">
        <v>6.35</v>
      </c>
      <c r="R65" s="57">
        <f t="shared" si="460"/>
        <v>6.3463779826979749</v>
      </c>
      <c r="S65" s="57">
        <f>SUM(Q65/Q14*S14)</f>
        <v>3.6220173020249068E-3</v>
      </c>
      <c r="T65" s="121">
        <f t="shared" si="409"/>
        <v>6.3599999999999994</v>
      </c>
      <c r="U65" s="121">
        <f t="shared" si="410"/>
        <v>6.3569262735899175</v>
      </c>
      <c r="V65" s="121">
        <f t="shared" si="411"/>
        <v>3.0737264100820249E-3</v>
      </c>
      <c r="W65" s="56">
        <f t="shared" si="412"/>
        <v>9.2620000000000005</v>
      </c>
      <c r="X65" s="56">
        <f>SUM('[19]ПОЛНАЯ СЕБЕСТОИМОСТЬ ВОДА 2019'!L209)</f>
        <v>9.26</v>
      </c>
      <c r="Y65" s="56">
        <f>SUM('[19]ПОЛНАЯ СЕБЕСТОИМОСТЬ ВОДА 2019'!M209)</f>
        <v>2E-3</v>
      </c>
      <c r="Z65" s="125">
        <v>6.03</v>
      </c>
      <c r="AA65" s="57">
        <f t="shared" si="461"/>
        <v>6.0275667496132899</v>
      </c>
      <c r="AB65" s="57">
        <f>SUM(Z65/Z14*AB14)</f>
        <v>2.4332503867106055E-3</v>
      </c>
      <c r="AC65" s="98">
        <f t="shared" si="414"/>
        <v>19.079999999999998</v>
      </c>
      <c r="AD65" s="98">
        <f t="shared" si="414"/>
        <v>19.070778820769753</v>
      </c>
      <c r="AE65" s="98">
        <f t="shared" si="414"/>
        <v>9.2211792302460752E-3</v>
      </c>
      <c r="AF65" s="62">
        <f t="shared" si="414"/>
        <v>24.526</v>
      </c>
      <c r="AG65" s="62">
        <f t="shared" si="414"/>
        <v>24.52</v>
      </c>
      <c r="AH65" s="62">
        <f t="shared" si="414"/>
        <v>6.0000000000000001E-3</v>
      </c>
      <c r="AI65" s="62">
        <f t="shared" si="414"/>
        <v>18.68</v>
      </c>
      <c r="AJ65" s="62">
        <f t="shared" si="414"/>
        <v>18.671182699304655</v>
      </c>
      <c r="AK65" s="62">
        <f t="shared" si="414"/>
        <v>8.8173006953430975E-3</v>
      </c>
      <c r="AL65" s="72">
        <f t="shared" si="483"/>
        <v>5.4460000000000015</v>
      </c>
      <c r="AM65" s="72">
        <f t="shared" si="483"/>
        <v>5.4492211792302463</v>
      </c>
      <c r="AN65" s="72">
        <f t="shared" si="483"/>
        <v>-3.221179230246075E-3</v>
      </c>
      <c r="AO65" s="121">
        <f t="shared" si="415"/>
        <v>6.3599999999999994</v>
      </c>
      <c r="AP65" s="121">
        <f>SUM('[19]ПОЛНАЯ СЕБЕСТОИМОСТЬ ВОДА 2019'!R209/3)</f>
        <v>6.3569262735899175</v>
      </c>
      <c r="AQ65" s="121">
        <f>SUM('[19]ПОЛНАЯ СЕБЕСТОИМОСТЬ ВОДА 2019'!S209/3)</f>
        <v>3.0737264100820249E-3</v>
      </c>
      <c r="AR65" s="121">
        <f t="shared" si="416"/>
        <v>8.8020000000000014</v>
      </c>
      <c r="AS65" s="121">
        <f>SUM('[19]ПОЛНАЯ СЕБЕСТОИМОСТЬ ВОДА 2019'!U209)</f>
        <v>8.8000000000000007</v>
      </c>
      <c r="AT65" s="121">
        <f>SUM('[19]ПОЛНАЯ СЕБЕСТОИМОСТЬ ВОДА 2019'!V209)</f>
        <v>2E-3</v>
      </c>
      <c r="AU65" s="126">
        <v>6.26</v>
      </c>
      <c r="AV65" s="126">
        <f t="shared" si="462"/>
        <v>6.2537501559965056</v>
      </c>
      <c r="AW65" s="126">
        <f>SUM(AU65/AU14*AW14)</f>
        <v>6.2498440034943212E-3</v>
      </c>
      <c r="AX65" s="121">
        <f t="shared" si="418"/>
        <v>6.3599999999999994</v>
      </c>
      <c r="AY65" s="121">
        <f t="shared" si="419"/>
        <v>6.3569262735899175</v>
      </c>
      <c r="AZ65" s="121">
        <f t="shared" si="420"/>
        <v>3.0737264100820249E-3</v>
      </c>
      <c r="BA65" s="56">
        <f t="shared" si="421"/>
        <v>0</v>
      </c>
      <c r="BB65" s="56">
        <f>SUM('[19]ПОЛНАЯ СЕБЕСТОИМОСТЬ ВОДА 2019'!X209)</f>
        <v>0</v>
      </c>
      <c r="BC65" s="56">
        <f>SUM('[19]ПОЛНАЯ СЕБЕСТОИМОСТЬ ВОДА 2019'!Y209)</f>
        <v>0</v>
      </c>
      <c r="BD65" s="125">
        <v>6.42</v>
      </c>
      <c r="BE65" s="57">
        <f t="shared" si="463"/>
        <v>6.4178957029073391</v>
      </c>
      <c r="BF65" s="57">
        <f>SUM(BD65/BD14*BF14)</f>
        <v>2.1042970926611819E-3</v>
      </c>
      <c r="BG65" s="121">
        <f t="shared" si="423"/>
        <v>6.3599999999999994</v>
      </c>
      <c r="BH65" s="121">
        <f t="shared" si="424"/>
        <v>6.3569262735899175</v>
      </c>
      <c r="BI65" s="121">
        <f t="shared" si="425"/>
        <v>3.0737264100820249E-3</v>
      </c>
      <c r="BJ65" s="56">
        <f t="shared" si="426"/>
        <v>0</v>
      </c>
      <c r="BK65" s="56">
        <f>SUM('[19]ПОЛНАЯ СЕБЕСТОИМОСТЬ ВОДА 2019'!AA209)</f>
        <v>0</v>
      </c>
      <c r="BL65" s="56">
        <f>SUM('[19]ПОЛНАЯ СЕБЕСТОИМОСТЬ ВОДА 2019'!AB209)</f>
        <v>0</v>
      </c>
      <c r="BM65" s="125">
        <v>6.32</v>
      </c>
      <c r="BN65" s="57">
        <f t="shared" si="464"/>
        <v>6.3182497384454432</v>
      </c>
      <c r="BO65" s="57">
        <f>SUM(BM65/BM14*BO14)</f>
        <v>1.7502615545572037E-3</v>
      </c>
      <c r="BP65" s="98">
        <f t="shared" si="428"/>
        <v>19.079999999999998</v>
      </c>
      <c r="BQ65" s="98">
        <f t="shared" si="428"/>
        <v>19.070778820769753</v>
      </c>
      <c r="BR65" s="98">
        <f t="shared" si="428"/>
        <v>9.2211792302460752E-3</v>
      </c>
      <c r="BS65" s="127">
        <f t="shared" si="428"/>
        <v>8.8020000000000014</v>
      </c>
      <c r="BT65" s="127">
        <f t="shared" si="428"/>
        <v>8.8000000000000007</v>
      </c>
      <c r="BU65" s="127">
        <f t="shared" si="428"/>
        <v>2E-3</v>
      </c>
      <c r="BV65" s="127">
        <f t="shared" si="428"/>
        <v>19</v>
      </c>
      <c r="BW65" s="127">
        <f t="shared" si="428"/>
        <v>18.989895597349289</v>
      </c>
      <c r="BX65" s="127">
        <f t="shared" si="428"/>
        <v>1.0104402650712706E-2</v>
      </c>
      <c r="BY65" s="40"/>
      <c r="BZ65" s="40"/>
      <c r="CA65" s="40"/>
      <c r="CB65" s="98">
        <f t="shared" si="429"/>
        <v>38.159999999999997</v>
      </c>
      <c r="CC65" s="98">
        <f t="shared" si="429"/>
        <v>38.141557641539507</v>
      </c>
      <c r="CD65" s="98">
        <f t="shared" si="429"/>
        <v>1.844235846049215E-2</v>
      </c>
      <c r="CE65" s="127">
        <f t="shared" si="429"/>
        <v>33.328000000000003</v>
      </c>
      <c r="CF65" s="127">
        <f t="shared" si="429"/>
        <v>33.32</v>
      </c>
      <c r="CG65" s="127">
        <f t="shared" si="429"/>
        <v>8.0000000000000002E-3</v>
      </c>
      <c r="CH65" s="127">
        <f t="shared" si="429"/>
        <v>37.68</v>
      </c>
      <c r="CI65" s="127">
        <f t="shared" si="429"/>
        <v>37.66107829665394</v>
      </c>
      <c r="CJ65" s="127">
        <f t="shared" si="429"/>
        <v>1.8921703346055804E-2</v>
      </c>
      <c r="CK65" s="40">
        <f t="shared" si="338"/>
        <v>-4.8319999999999936</v>
      </c>
      <c r="CL65" s="40">
        <f t="shared" si="338"/>
        <v>-4.8215576415395063</v>
      </c>
      <c r="CM65" s="40">
        <f t="shared" si="338"/>
        <v>-1.044235846049215E-2</v>
      </c>
      <c r="CN65" s="121">
        <f t="shared" si="430"/>
        <v>6.3599999999999994</v>
      </c>
      <c r="CO65" s="121">
        <f>SUM('[19]ПОЛНАЯ СЕБЕСТОИМОСТЬ ВОДА 2019'!AP209/3)</f>
        <v>6.3569262735899175</v>
      </c>
      <c r="CP65" s="121">
        <f>SUM('[19]ПОЛНАЯ СЕБЕСТОИМОСТЬ ВОДА 2019'!AQ209/3)</f>
        <v>3.0737264100820249E-3</v>
      </c>
      <c r="CQ65" s="56">
        <f t="shared" si="431"/>
        <v>0</v>
      </c>
      <c r="CR65" s="56">
        <f>SUM('[19]ПОЛНАЯ СЕБЕСТОИМОСТЬ ВОДА 2019'!AS209)</f>
        <v>0</v>
      </c>
      <c r="CS65" s="56">
        <f>SUM('[19]ПОЛНАЯ СЕБЕСТОИМОСТЬ ВОДА 2019'!AT209)</f>
        <v>0</v>
      </c>
      <c r="CT65" s="125">
        <v>6.34</v>
      </c>
      <c r="CU65" s="57">
        <f t="shared" si="465"/>
        <v>6.3384380938973743</v>
      </c>
      <c r="CV65" s="57">
        <f>SUM(CT65/CT14*CV14)</f>
        <v>1.5619061026254666E-3</v>
      </c>
      <c r="CW65" s="121">
        <f t="shared" si="433"/>
        <v>6.3599999999999994</v>
      </c>
      <c r="CX65" s="121">
        <f t="shared" si="434"/>
        <v>6.3569262735899175</v>
      </c>
      <c r="CY65" s="121">
        <f t="shared" si="435"/>
        <v>3.0737264100820249E-3</v>
      </c>
      <c r="CZ65" s="56">
        <f t="shared" si="436"/>
        <v>0</v>
      </c>
      <c r="DA65" s="56">
        <f>SUM('[19]ПОЛНАЯ СЕБЕСТОИМОСТЬ ВОДА 2019'!AV209)</f>
        <v>0</v>
      </c>
      <c r="DB65" s="56">
        <f>SUM('[19]ПОЛНАЯ СЕБЕСТОИМОСТЬ ВОДА 2019'!AW209)</f>
        <v>0</v>
      </c>
      <c r="DC65" s="125">
        <v>6.36</v>
      </c>
      <c r="DD65" s="57">
        <f t="shared" si="466"/>
        <v>6.3584949290060857</v>
      </c>
      <c r="DE65" s="57">
        <f>SUM(DC65/DC14*DE14)</f>
        <v>1.5050709939148075E-3</v>
      </c>
      <c r="DF65" s="121">
        <f t="shared" si="438"/>
        <v>6.3599999999999994</v>
      </c>
      <c r="DG65" s="121">
        <f t="shared" si="439"/>
        <v>6.3569262735899175</v>
      </c>
      <c r="DH65" s="121">
        <f t="shared" si="440"/>
        <v>3.0737264100820249E-3</v>
      </c>
      <c r="DI65" s="56">
        <f t="shared" si="441"/>
        <v>0</v>
      </c>
      <c r="DJ65" s="56">
        <f>SUM('[19]ПОЛНАЯ СЕБЕСТОИМОСТЬ ВОДА 2019'!AY209)</f>
        <v>0</v>
      </c>
      <c r="DK65" s="56">
        <f>SUM('[19]ПОЛНАЯ СЕБЕСТОИМОСТЬ ВОДА 2019'!AZ209)</f>
        <v>0</v>
      </c>
      <c r="DL65" s="125">
        <v>6.18</v>
      </c>
      <c r="DM65" s="57">
        <f t="shared" si="467"/>
        <v>6.1783600982800984</v>
      </c>
      <c r="DN65" s="57">
        <f>SUM(DL65/DL14*DN14)</f>
        <v>1.6399017199017199E-3</v>
      </c>
      <c r="DO65" s="98">
        <f t="shared" si="443"/>
        <v>19.079999999999998</v>
      </c>
      <c r="DP65" s="98">
        <f t="shared" si="443"/>
        <v>19.070778820769753</v>
      </c>
      <c r="DQ65" s="98">
        <f t="shared" si="443"/>
        <v>9.2211792302460752E-3</v>
      </c>
      <c r="DR65" s="127">
        <f t="shared" si="443"/>
        <v>0</v>
      </c>
      <c r="DS65" s="127">
        <f t="shared" si="443"/>
        <v>0</v>
      </c>
      <c r="DT65" s="127">
        <f t="shared" si="443"/>
        <v>0</v>
      </c>
      <c r="DU65" s="127">
        <f t="shared" si="443"/>
        <v>18.88</v>
      </c>
      <c r="DV65" s="127">
        <f t="shared" si="443"/>
        <v>18.87529312118356</v>
      </c>
      <c r="DW65" s="127">
        <f t="shared" si="443"/>
        <v>4.7068788164419941E-3</v>
      </c>
      <c r="DX65" s="40">
        <f t="shared" si="340"/>
        <v>-19.079999999999998</v>
      </c>
      <c r="DY65" s="40">
        <f t="shared" si="340"/>
        <v>-19.070778820769753</v>
      </c>
      <c r="DZ65" s="40">
        <f t="shared" si="340"/>
        <v>-9.2211792302460752E-3</v>
      </c>
      <c r="EA65" s="98">
        <f t="shared" si="444"/>
        <v>57.239999999999995</v>
      </c>
      <c r="EB65" s="98">
        <f t="shared" si="444"/>
        <v>57.21233646230926</v>
      </c>
      <c r="EC65" s="98">
        <f t="shared" si="444"/>
        <v>2.7663537690738225E-2</v>
      </c>
      <c r="ED65" s="127">
        <f t="shared" si="444"/>
        <v>33.328000000000003</v>
      </c>
      <c r="EE65" s="127">
        <f t="shared" si="444"/>
        <v>33.32</v>
      </c>
      <c r="EF65" s="127">
        <f t="shared" si="444"/>
        <v>8.0000000000000002E-3</v>
      </c>
      <c r="EG65" s="127">
        <f t="shared" si="444"/>
        <v>56.56</v>
      </c>
      <c r="EH65" s="127">
        <f t="shared" si="444"/>
        <v>56.536371417837501</v>
      </c>
      <c r="EI65" s="127">
        <f t="shared" si="444"/>
        <v>2.3628582162497799E-2</v>
      </c>
      <c r="EJ65" s="40">
        <f t="shared" si="342"/>
        <v>-23.911999999999992</v>
      </c>
      <c r="EK65" s="40">
        <f t="shared" si="342"/>
        <v>-23.89233646230926</v>
      </c>
      <c r="EL65" s="40">
        <f t="shared" si="342"/>
        <v>-1.9663537690738225E-2</v>
      </c>
      <c r="EM65" s="121">
        <f t="shared" si="445"/>
        <v>6.3599999999999994</v>
      </c>
      <c r="EN65" s="121">
        <f>SUM('[19]ПОЛНАЯ СЕБЕСТОИМОСТЬ ВОДА 2019'!BN209/3)</f>
        <v>6.3569262735899175</v>
      </c>
      <c r="EO65" s="121">
        <f>SUM('[19]ПОЛНАЯ СЕБЕСТОИМОСТЬ ВОДА 2019'!BO209/3)</f>
        <v>3.0737264100820249E-3</v>
      </c>
      <c r="EP65" s="56">
        <f t="shared" si="446"/>
        <v>0</v>
      </c>
      <c r="EQ65" s="56">
        <f>SUM('[19]ПОЛНАЯ СЕБЕСТОИМОСТЬ ВОДА 2019'!BQ209)</f>
        <v>0</v>
      </c>
      <c r="ER65" s="56">
        <f>SUM('[19]ПОЛНАЯ СЕБЕСТОИМОСТЬ ВОДА 2019'!BR209)</f>
        <v>0</v>
      </c>
      <c r="ES65" s="125">
        <v>6.45</v>
      </c>
      <c r="ET65" s="57">
        <f t="shared" si="468"/>
        <v>6.4482886480319452</v>
      </c>
      <c r="EU65" s="57">
        <f>SUM(ES65/ES14*EU14)</f>
        <v>1.7113519680547631E-3</v>
      </c>
      <c r="EV65" s="121">
        <f t="shared" si="448"/>
        <v>6.3599999999999994</v>
      </c>
      <c r="EW65" s="121">
        <f t="shared" si="449"/>
        <v>6.3569262735899175</v>
      </c>
      <c r="EX65" s="121">
        <f t="shared" si="450"/>
        <v>3.0737264100820249E-3</v>
      </c>
      <c r="EY65" s="56">
        <f t="shared" si="451"/>
        <v>0</v>
      </c>
      <c r="EZ65" s="56">
        <f>SUM('[19]ПОЛНАЯ СЕБЕСТОИМОСТЬ ВОДА 2019'!BT209)</f>
        <v>0</v>
      </c>
      <c r="FA65" s="56">
        <f>SUM('[19]ПОЛНАЯ СЕБЕСТОИМОСТЬ ВОДА 2019'!BU209)</f>
        <v>0</v>
      </c>
      <c r="FB65" s="125">
        <v>6.44</v>
      </c>
      <c r="FC65" s="57">
        <f t="shared" si="469"/>
        <v>6.4382616324189366</v>
      </c>
      <c r="FD65" s="57">
        <f>SUM(FB65/FB14*FD14)</f>
        <v>1.7383675810642104E-3</v>
      </c>
      <c r="FE65" s="121">
        <f t="shared" si="453"/>
        <v>6.3599999999999994</v>
      </c>
      <c r="FF65" s="121">
        <f t="shared" si="454"/>
        <v>6.3569262735899175</v>
      </c>
      <c r="FG65" s="121">
        <f t="shared" si="455"/>
        <v>3.0737264100820249E-3</v>
      </c>
      <c r="FH65" s="56">
        <f>SUM('[20]ПОЛНАЯ СЕБЕСТОИМОСТЬ ВОДА 2018'!Z210)</f>
        <v>0</v>
      </c>
      <c r="FI65" s="56">
        <f>SUM('[19]ПОЛНАЯ СЕБЕСТОИМОСТЬ ВОДА 2019'!BW209)</f>
        <v>0</v>
      </c>
      <c r="FJ65" s="56">
        <f>SUM('[19]ПОЛНАЯ СЕБЕСТОИМОСТЬ ВОДА 2019'!BX209)</f>
        <v>0</v>
      </c>
      <c r="FK65" s="125">
        <v>6.3</v>
      </c>
      <c r="FL65" s="57">
        <f t="shared" si="470"/>
        <v>6.3</v>
      </c>
      <c r="FM65" s="57">
        <f>SUM(FK65/FK14*FM14)</f>
        <v>0</v>
      </c>
      <c r="FN65" s="98">
        <f t="shared" si="457"/>
        <v>19.079999999999998</v>
      </c>
      <c r="FO65" s="98">
        <f t="shared" si="457"/>
        <v>19.070778820769753</v>
      </c>
      <c r="FP65" s="98">
        <f t="shared" si="457"/>
        <v>9.2211792302460752E-3</v>
      </c>
      <c r="FQ65" s="62">
        <f t="shared" si="457"/>
        <v>0</v>
      </c>
      <c r="FR65" s="62">
        <f t="shared" si="457"/>
        <v>0</v>
      </c>
      <c r="FS65" s="62">
        <f t="shared" si="457"/>
        <v>0</v>
      </c>
      <c r="FT65" s="62">
        <f t="shared" si="457"/>
        <v>19.190000000000001</v>
      </c>
      <c r="FU65" s="62">
        <f t="shared" si="457"/>
        <v>19.186550280450881</v>
      </c>
      <c r="FV65" s="62">
        <f t="shared" si="457"/>
        <v>3.4497195491189738E-3</v>
      </c>
      <c r="FW65" s="72">
        <f t="shared" si="344"/>
        <v>-19.079999999999998</v>
      </c>
      <c r="FX65" s="72">
        <f t="shared" si="344"/>
        <v>-19.070778820769753</v>
      </c>
      <c r="FY65" s="72">
        <f t="shared" si="344"/>
        <v>-9.2211792302460752E-3</v>
      </c>
      <c r="FZ65" s="98">
        <f t="shared" si="458"/>
        <v>76.319999999999993</v>
      </c>
      <c r="GA65" s="98">
        <f t="shared" si="458"/>
        <v>76.283115283079013</v>
      </c>
      <c r="GB65" s="98">
        <f t="shared" si="458"/>
        <v>3.6884716920984301E-2</v>
      </c>
      <c r="GC65" s="62">
        <f t="shared" si="458"/>
        <v>33.328000000000003</v>
      </c>
      <c r="GD65" s="62">
        <f t="shared" si="458"/>
        <v>33.32</v>
      </c>
      <c r="GE65" s="62">
        <f t="shared" si="458"/>
        <v>8.0000000000000002E-3</v>
      </c>
      <c r="GF65" s="62">
        <f t="shared" si="458"/>
        <v>75.75</v>
      </c>
      <c r="GG65" s="62">
        <f t="shared" si="458"/>
        <v>75.722921698288388</v>
      </c>
      <c r="GH65" s="62">
        <f t="shared" si="458"/>
        <v>2.7078301711616772E-2</v>
      </c>
      <c r="GI65" s="72">
        <f t="shared" si="346"/>
        <v>-42.99199999999999</v>
      </c>
      <c r="GJ65" s="72">
        <f t="shared" si="346"/>
        <v>-42.963115283079013</v>
      </c>
      <c r="GK65" s="72">
        <f t="shared" si="346"/>
        <v>-2.88847169209843E-2</v>
      </c>
      <c r="GL65" s="81"/>
    </row>
    <row r="66" spans="1:195" ht="18.75" x14ac:dyDescent="0.3">
      <c r="A66" s="55" t="s">
        <v>68</v>
      </c>
      <c r="B66" s="121">
        <f t="shared" si="401"/>
        <v>136.02416666666667</v>
      </c>
      <c r="C66" s="121">
        <f>SUM('[19]ПОЛНАЯ СЕБЕСТОИМОСТЬ ВОДА 2019'!C210/3)</f>
        <v>135.95842750416782</v>
      </c>
      <c r="D66" s="121">
        <f>SUM('[19]ПОЛНАЯ СЕБЕСТОИМОСТЬ ВОДА 2019'!D210/3)</f>
        <v>6.5739162498857293E-2</v>
      </c>
      <c r="E66" s="56">
        <f t="shared" si="402"/>
        <v>201.18</v>
      </c>
      <c r="F66" s="56">
        <f>SUM('[19]ПОЛНАЯ СЕБЕСТОИМОСТЬ ВОДА 2019'!F210)</f>
        <v>201.12</v>
      </c>
      <c r="G66" s="56">
        <f>SUM('[19]ПОЛНАЯ СЕБЕСТОИМОСТЬ ВОДА 2019'!G210)</f>
        <v>0.06</v>
      </c>
      <c r="H66" s="125">
        <v>198.13</v>
      </c>
      <c r="I66" s="57">
        <f t="shared" si="459"/>
        <v>198.0325195739693</v>
      </c>
      <c r="J66" s="57">
        <f>SUM(H66/H14*J14)*1.12222222222</f>
        <v>9.7480426030698036E-2</v>
      </c>
      <c r="K66" s="121">
        <f t="shared" si="404"/>
        <v>136.02416666666667</v>
      </c>
      <c r="L66" s="121">
        <f t="shared" si="405"/>
        <v>135.95842750416782</v>
      </c>
      <c r="M66" s="121">
        <f t="shared" si="406"/>
        <v>6.5739162498857293E-2</v>
      </c>
      <c r="N66" s="56">
        <f t="shared" si="407"/>
        <v>180.71</v>
      </c>
      <c r="O66" s="56">
        <f>SUM('[19]ПОЛНАЯ СЕБЕСТОИМОСТЬ ВОДА 2019'!I210)</f>
        <v>180.66</v>
      </c>
      <c r="P66" s="56">
        <f>SUM('[19]ПОЛНАЯ СЕБЕСТОИМОСТЬ ВОДА 2019'!J210)</f>
        <v>0.05</v>
      </c>
      <c r="Q66" s="125">
        <v>126.75</v>
      </c>
      <c r="R66" s="57">
        <f t="shared" si="460"/>
        <v>126.66886586177409</v>
      </c>
      <c r="S66" s="57">
        <f>SUM(Q66/Q14*S14)*1.12222222222</f>
        <v>8.1134138225906455E-2</v>
      </c>
      <c r="T66" s="121">
        <f t="shared" si="409"/>
        <v>136.02416666666667</v>
      </c>
      <c r="U66" s="121">
        <f t="shared" si="410"/>
        <v>135.95842750416782</v>
      </c>
      <c r="V66" s="121">
        <f t="shared" si="411"/>
        <v>6.5739162498857293E-2</v>
      </c>
      <c r="W66" s="56">
        <f t="shared" si="412"/>
        <v>268.72000000000003</v>
      </c>
      <c r="X66" s="56">
        <f>SUM('[19]ПОЛНАЯ СЕБЕСТОИМОСТЬ ВОДА 2019'!L210)</f>
        <v>268.66000000000003</v>
      </c>
      <c r="Y66" s="56">
        <f>SUM('[19]ПОЛНАЯ СЕБЕСТОИМОСТЬ ВОДА 2019'!M210)</f>
        <v>0.06</v>
      </c>
      <c r="Z66" s="125">
        <v>473.16</v>
      </c>
      <c r="AA66" s="57">
        <f t="shared" si="461"/>
        <v>472.94573246351513</v>
      </c>
      <c r="AB66" s="57">
        <f>SUM(Z66/Z14*AB14)*1.12222222222</f>
        <v>0.21426753648488067</v>
      </c>
      <c r="AC66" s="98">
        <f t="shared" si="414"/>
        <v>408.07249999999999</v>
      </c>
      <c r="AD66" s="98">
        <f t="shared" si="414"/>
        <v>407.87528251250342</v>
      </c>
      <c r="AE66" s="98">
        <f t="shared" si="414"/>
        <v>0.19721748749657186</v>
      </c>
      <c r="AF66" s="62">
        <f t="shared" si="414"/>
        <v>650.61</v>
      </c>
      <c r="AG66" s="62">
        <f t="shared" si="414"/>
        <v>650.44000000000005</v>
      </c>
      <c r="AH66" s="62">
        <f t="shared" si="414"/>
        <v>0.16999999999999998</v>
      </c>
      <c r="AI66" s="62">
        <f t="shared" si="414"/>
        <v>798.04</v>
      </c>
      <c r="AJ66" s="62">
        <f t="shared" si="414"/>
        <v>797.64711789925855</v>
      </c>
      <c r="AK66" s="62">
        <f t="shared" si="414"/>
        <v>0.39288210074148516</v>
      </c>
      <c r="AL66" s="72">
        <f t="shared" si="483"/>
        <v>242.53750000000002</v>
      </c>
      <c r="AM66" s="72">
        <f t="shared" si="483"/>
        <v>242.56471748749664</v>
      </c>
      <c r="AN66" s="72">
        <f t="shared" si="483"/>
        <v>-2.7217487496571879E-2</v>
      </c>
      <c r="AO66" s="121">
        <f t="shared" si="415"/>
        <v>136.02416666666667</v>
      </c>
      <c r="AP66" s="121">
        <f>SUM('[19]ПОЛНАЯ СЕБЕСТОИМОСТЬ ВОДА 2019'!R210/3)</f>
        <v>135.95842750416782</v>
      </c>
      <c r="AQ66" s="121">
        <f>SUM('[19]ПОЛНАЯ СЕБЕСТОИМОСТЬ ВОДА 2019'!S210/3)</f>
        <v>6.5739162498857293E-2</v>
      </c>
      <c r="AR66" s="121">
        <f t="shared" si="416"/>
        <v>286.25400000000002</v>
      </c>
      <c r="AS66" s="121">
        <f>SUM('[19]ПОЛНАЯ СЕБЕСТОИМОСТЬ ВОДА 2019'!U210)</f>
        <v>286.19</v>
      </c>
      <c r="AT66" s="121">
        <f>SUM('[19]ПОЛНАЯ СЕБЕСТОИМОСТЬ ВОДА 2019'!V210)</f>
        <v>6.4000000000000001E-2</v>
      </c>
      <c r="AU66" s="126">
        <v>202.62</v>
      </c>
      <c r="AV66" s="126">
        <f t="shared" si="462"/>
        <v>202.39298423395363</v>
      </c>
      <c r="AW66" s="126">
        <f>SUM(AU66/AU14*AW14)*1.12222222222</f>
        <v>0.22701576604639101</v>
      </c>
      <c r="AX66" s="121">
        <f t="shared" si="418"/>
        <v>136.02416666666667</v>
      </c>
      <c r="AY66" s="121">
        <f t="shared" si="419"/>
        <v>135.95842750416782</v>
      </c>
      <c r="AZ66" s="121">
        <f t="shared" si="420"/>
        <v>6.5739162498857293E-2</v>
      </c>
      <c r="BA66" s="56">
        <f t="shared" si="421"/>
        <v>0</v>
      </c>
      <c r="BB66" s="56">
        <f>SUM('[19]ПОЛНАЯ СЕБЕСТОИМОСТЬ ВОДА 2019'!X210)</f>
        <v>0</v>
      </c>
      <c r="BC66" s="56">
        <f>SUM('[19]ПОЛНАЯ СЕБЕСТОИМОСТЬ ВОДА 2019'!Y210)</f>
        <v>0</v>
      </c>
      <c r="BD66" s="125">
        <v>113.08</v>
      </c>
      <c r="BE66" s="57">
        <f t="shared" si="463"/>
        <v>113.03840542499307</v>
      </c>
      <c r="BF66" s="57">
        <f>SUM(BD66/BD14*BF14)*1.12222222222</f>
        <v>4.1594575006928321E-2</v>
      </c>
      <c r="BG66" s="121">
        <f t="shared" si="423"/>
        <v>136.02416666666667</v>
      </c>
      <c r="BH66" s="121">
        <f t="shared" si="424"/>
        <v>135.95842750416782</v>
      </c>
      <c r="BI66" s="121">
        <f t="shared" si="425"/>
        <v>6.5739162498857293E-2</v>
      </c>
      <c r="BJ66" s="56">
        <f t="shared" si="426"/>
        <v>0</v>
      </c>
      <c r="BK66" s="56">
        <f>SUM('[19]ПОЛНАЯ СЕБЕСТОИМОСТЬ ВОДА 2019'!AA210)</f>
        <v>0</v>
      </c>
      <c r="BL66" s="56">
        <f>SUM('[19]ПОЛНАЯ СЕБЕСТОИМОСТЬ ВОДА 2019'!AB210)</f>
        <v>0</v>
      </c>
      <c r="BM66" s="125">
        <v>122.88</v>
      </c>
      <c r="BN66" s="57">
        <f t="shared" si="464"/>
        <v>122.84181032678941</v>
      </c>
      <c r="BO66" s="57">
        <f>SUM(BM66/BM14*BO14)*1.12222222222</f>
        <v>3.8189673210583489E-2</v>
      </c>
      <c r="BP66" s="98">
        <f>SUM(AO66+AX66+BG66)</f>
        <v>408.07249999999999</v>
      </c>
      <c r="BQ66" s="98">
        <f t="shared" ref="BQ66:BX68" si="505">SUM(AP66+AY66+BH66)</f>
        <v>407.87528251250342</v>
      </c>
      <c r="BR66" s="98">
        <f t="shared" si="505"/>
        <v>0.19721748749657186</v>
      </c>
      <c r="BS66" s="127">
        <f t="shared" si="505"/>
        <v>286.25400000000002</v>
      </c>
      <c r="BT66" s="127">
        <f t="shared" si="505"/>
        <v>286.19</v>
      </c>
      <c r="BU66" s="127">
        <f t="shared" si="505"/>
        <v>6.4000000000000001E-2</v>
      </c>
      <c r="BV66" s="127">
        <f t="shared" si="505"/>
        <v>438.58</v>
      </c>
      <c r="BW66" s="127">
        <f t="shared" si="505"/>
        <v>438.27319998573614</v>
      </c>
      <c r="BX66" s="127">
        <f t="shared" si="505"/>
        <v>0.3068000142639028</v>
      </c>
      <c r="BY66" s="40">
        <f t="shared" si="336"/>
        <v>-121.81849999999997</v>
      </c>
      <c r="BZ66" s="40">
        <f t="shared" si="336"/>
        <v>-121.68528251250342</v>
      </c>
      <c r="CA66" s="40">
        <f t="shared" si="336"/>
        <v>-0.13321748749657186</v>
      </c>
      <c r="CB66" s="98">
        <f>SUM(AC66+BP66)</f>
        <v>816.14499999999998</v>
      </c>
      <c r="CC66" s="98">
        <f t="shared" ref="CC66:CJ68" si="506">SUM(AD66+BQ66)</f>
        <v>815.75056502500684</v>
      </c>
      <c r="CD66" s="98">
        <f t="shared" si="506"/>
        <v>0.39443497499314373</v>
      </c>
      <c r="CE66" s="127">
        <f t="shared" si="506"/>
        <v>936.86400000000003</v>
      </c>
      <c r="CF66" s="127">
        <f t="shared" si="506"/>
        <v>936.63000000000011</v>
      </c>
      <c r="CG66" s="127">
        <f t="shared" si="506"/>
        <v>0.23399999999999999</v>
      </c>
      <c r="CH66" s="127">
        <f t="shared" si="506"/>
        <v>1236.6199999999999</v>
      </c>
      <c r="CI66" s="127">
        <f t="shared" si="506"/>
        <v>1235.9203178849948</v>
      </c>
      <c r="CJ66" s="127">
        <f t="shared" si="506"/>
        <v>0.69968211500538802</v>
      </c>
      <c r="CK66" s="40">
        <f t="shared" si="338"/>
        <v>120.71900000000005</v>
      </c>
      <c r="CL66" s="40">
        <f t="shared" si="338"/>
        <v>120.87943497499327</v>
      </c>
      <c r="CM66" s="40">
        <f t="shared" si="338"/>
        <v>-0.16043497499314374</v>
      </c>
      <c r="CN66" s="121">
        <f t="shared" si="430"/>
        <v>136.02416666666667</v>
      </c>
      <c r="CO66" s="121">
        <f>SUM('[19]ПОЛНАЯ СЕБЕСТОИМОСТЬ ВОДА 2019'!AP210/3)</f>
        <v>135.95842750416782</v>
      </c>
      <c r="CP66" s="121">
        <f>SUM('[19]ПОЛНАЯ СЕБЕСТОИМОСТЬ ВОДА 2019'!AQ210/3)</f>
        <v>6.5739162498857293E-2</v>
      </c>
      <c r="CQ66" s="56">
        <f t="shared" si="431"/>
        <v>0</v>
      </c>
      <c r="CR66" s="56">
        <f>SUM('[19]ПОЛНАЯ СЕБЕСТОИМОСТЬ ВОДА 2019'!AS210)</f>
        <v>0</v>
      </c>
      <c r="CS66" s="56">
        <f>SUM('[19]ПОЛНАЯ СЕБЕСТОИМОСТЬ ВОДА 2019'!AT210)</f>
        <v>0</v>
      </c>
      <c r="CT66" s="125">
        <v>186.95</v>
      </c>
      <c r="CU66" s="57">
        <f t="shared" si="465"/>
        <v>186.89831434816961</v>
      </c>
      <c r="CV66" s="57">
        <f>SUM(CT66/CT14*CV14)*1.12222222222</f>
        <v>5.1685651830372457E-2</v>
      </c>
      <c r="CW66" s="121">
        <f t="shared" si="433"/>
        <v>136.02416666666667</v>
      </c>
      <c r="CX66" s="121">
        <f t="shared" si="434"/>
        <v>135.95842750416782</v>
      </c>
      <c r="CY66" s="121">
        <f t="shared" si="435"/>
        <v>6.5739162498857293E-2</v>
      </c>
      <c r="CZ66" s="56">
        <f t="shared" si="436"/>
        <v>0</v>
      </c>
      <c r="DA66" s="56">
        <f>SUM('[19]ПОЛНАЯ СЕБЕСТОИМОСТЬ ВОДА 2019'!AV210)</f>
        <v>0</v>
      </c>
      <c r="DB66" s="56">
        <f>SUM('[19]ПОЛНАЯ СЕБЕСТОИМОСТЬ ВОДА 2019'!AW210)</f>
        <v>0</v>
      </c>
      <c r="DC66" s="125">
        <v>216.05</v>
      </c>
      <c r="DD66" s="57">
        <f t="shared" si="466"/>
        <v>215.99262363834436</v>
      </c>
      <c r="DE66" s="57">
        <f>SUM(DC66/DC14*DE14)*1.12222222222</f>
        <v>5.7376361655659812E-2</v>
      </c>
      <c r="DF66" s="121">
        <f t="shared" si="438"/>
        <v>136.02416666666667</v>
      </c>
      <c r="DG66" s="121">
        <f t="shared" si="439"/>
        <v>135.95842750416782</v>
      </c>
      <c r="DH66" s="121">
        <f t="shared" si="440"/>
        <v>6.5739162498857293E-2</v>
      </c>
      <c r="DI66" s="56">
        <f t="shared" si="441"/>
        <v>0</v>
      </c>
      <c r="DJ66" s="56">
        <f>SUM('[19]ПОЛНАЯ СЕБЕСТОИМОСТЬ ВОДА 2019'!AY210)</f>
        <v>0</v>
      </c>
      <c r="DK66" s="56">
        <f>SUM('[19]ПОЛНАЯ СЕБЕСТОИМОСТЬ ВОДА 2019'!AZ210)</f>
        <v>0</v>
      </c>
      <c r="DL66" s="125">
        <v>223.66</v>
      </c>
      <c r="DM66" s="57">
        <f t="shared" si="467"/>
        <v>223.59339657985271</v>
      </c>
      <c r="DN66" s="57">
        <f>SUM(DL66/DL14*DN14)*1.12222222222</f>
        <v>6.6603420147288261E-2</v>
      </c>
      <c r="DO66" s="98">
        <f>SUM(CN66+CW66+DF66)</f>
        <v>408.07249999999999</v>
      </c>
      <c r="DP66" s="98">
        <f t="shared" ref="DP66:DW68" si="507">SUM(CO66+CX66+DG66)</f>
        <v>407.87528251250342</v>
      </c>
      <c r="DQ66" s="98">
        <f t="shared" si="507"/>
        <v>0.19721748749657186</v>
      </c>
      <c r="DR66" s="127">
        <f t="shared" si="507"/>
        <v>0</v>
      </c>
      <c r="DS66" s="127">
        <f t="shared" si="507"/>
        <v>0</v>
      </c>
      <c r="DT66" s="127">
        <f t="shared" si="507"/>
        <v>0</v>
      </c>
      <c r="DU66" s="127">
        <f t="shared" si="507"/>
        <v>626.66</v>
      </c>
      <c r="DV66" s="127">
        <f t="shared" si="507"/>
        <v>626.48433456636667</v>
      </c>
      <c r="DW66" s="127">
        <f t="shared" si="507"/>
        <v>0.17566543363332054</v>
      </c>
      <c r="DX66" s="40">
        <f t="shared" si="340"/>
        <v>-408.07249999999999</v>
      </c>
      <c r="DY66" s="40">
        <f t="shared" si="340"/>
        <v>-407.87528251250342</v>
      </c>
      <c r="DZ66" s="40">
        <f t="shared" si="340"/>
        <v>-0.19721748749657186</v>
      </c>
      <c r="EA66" s="98">
        <f>SUM(CB66+DO66)</f>
        <v>1224.2175</v>
      </c>
      <c r="EB66" s="98">
        <f t="shared" ref="EB66:EI68" si="508">SUM(CC66+DP66)</f>
        <v>1223.6258475375103</v>
      </c>
      <c r="EC66" s="98">
        <f t="shared" si="508"/>
        <v>0.59165246248971559</v>
      </c>
      <c r="ED66" s="127">
        <f t="shared" si="508"/>
        <v>936.86400000000003</v>
      </c>
      <c r="EE66" s="127">
        <f t="shared" si="508"/>
        <v>936.63000000000011</v>
      </c>
      <c r="EF66" s="127">
        <f t="shared" si="508"/>
        <v>0.23399999999999999</v>
      </c>
      <c r="EG66" s="127">
        <f t="shared" si="508"/>
        <v>1863.2799999999997</v>
      </c>
      <c r="EH66" s="127">
        <f t="shared" si="508"/>
        <v>1862.4046524513615</v>
      </c>
      <c r="EI66" s="127">
        <f t="shared" si="508"/>
        <v>0.87534754863870856</v>
      </c>
      <c r="EJ66" s="40">
        <f t="shared" si="342"/>
        <v>-287.35349999999994</v>
      </c>
      <c r="EK66" s="40">
        <f t="shared" si="342"/>
        <v>-286.99584753751014</v>
      </c>
      <c r="EL66" s="40">
        <f t="shared" si="342"/>
        <v>-0.35765246248971561</v>
      </c>
      <c r="EM66" s="121">
        <f t="shared" si="445"/>
        <v>136.02416666666667</v>
      </c>
      <c r="EN66" s="121">
        <f>SUM('[19]ПОЛНАЯ СЕБЕСТОИМОСТЬ ВОДА 2019'!BN210/3)</f>
        <v>135.95842750416782</v>
      </c>
      <c r="EO66" s="121">
        <f>SUM('[19]ПОЛНАЯ СЕБЕСТОИМОСТЬ ВОДА 2019'!BO210/3)</f>
        <v>6.5739162498857293E-2</v>
      </c>
      <c r="EP66" s="56">
        <f t="shared" si="446"/>
        <v>0</v>
      </c>
      <c r="EQ66" s="56">
        <f>SUM('[19]ПОЛНАЯ СЕБЕСТОИМОСТЬ ВОДА 2019'!BQ210)</f>
        <v>0</v>
      </c>
      <c r="ER66" s="56">
        <f>SUM('[19]ПОЛНАЯ СЕБЕСТОИМОСТЬ ВОДА 2019'!BR210)</f>
        <v>0</v>
      </c>
      <c r="ES66" s="125">
        <v>313.51</v>
      </c>
      <c r="ET66" s="57">
        <f t="shared" si="468"/>
        <v>313.41665095347821</v>
      </c>
      <c r="EU66" s="57">
        <f>SUM(ES66/ES14*EU14)*1.12222222222</f>
        <v>9.3349046521761264E-2</v>
      </c>
      <c r="EV66" s="121">
        <f t="shared" si="448"/>
        <v>136.02416666666667</v>
      </c>
      <c r="EW66" s="121">
        <f t="shared" si="449"/>
        <v>135.95842750416782</v>
      </c>
      <c r="EX66" s="121">
        <f t="shared" si="450"/>
        <v>6.5739162498857293E-2</v>
      </c>
      <c r="EY66" s="56">
        <f t="shared" si="451"/>
        <v>0</v>
      </c>
      <c r="EZ66" s="56">
        <f>SUM('[19]ПОЛНАЯ СЕБЕСТОИМОСТЬ ВОДА 2019'!BT210)</f>
        <v>0</v>
      </c>
      <c r="FA66" s="56">
        <f>SUM('[19]ПОЛНАЯ СЕБЕСТОИМОСТЬ ВОДА 2019'!BU210)</f>
        <v>0</v>
      </c>
      <c r="FB66" s="125">
        <v>153.68</v>
      </c>
      <c r="FC66" s="57">
        <f t="shared" si="469"/>
        <v>153.63344654017322</v>
      </c>
      <c r="FD66" s="57">
        <f>SUM(FB66/FB14*FD14)*1.12222222222</f>
        <v>4.6553459826775889E-2</v>
      </c>
      <c r="FE66" s="121">
        <f t="shared" si="453"/>
        <v>136.02416666666667</v>
      </c>
      <c r="FF66" s="121">
        <f t="shared" si="454"/>
        <v>135.95842750416782</v>
      </c>
      <c r="FG66" s="121">
        <f t="shared" si="455"/>
        <v>6.5739162498857293E-2</v>
      </c>
      <c r="FH66" s="56">
        <f>SUM('[20]ПОЛНАЯ СЕБЕСТОИМОСТЬ ВОДА 2018'!Z211)</f>
        <v>0</v>
      </c>
      <c r="FI66" s="56">
        <f>SUM('[19]ПОЛНАЯ СЕБЕСТОИМОСТЬ ВОДА 2019'!BW210)</f>
        <v>0</v>
      </c>
      <c r="FJ66" s="56">
        <f>SUM('[19]ПОЛНАЯ СЕБЕСТОИМОСТЬ ВОДА 2019'!BX210)</f>
        <v>0</v>
      </c>
      <c r="FK66" s="125">
        <v>451.83</v>
      </c>
      <c r="FL66" s="57">
        <f t="shared" si="470"/>
        <v>451.83</v>
      </c>
      <c r="FM66" s="57">
        <f>SUM(FK66/FK14*FM14)*1.12222222222</f>
        <v>0</v>
      </c>
      <c r="FN66" s="98">
        <f t="shared" si="457"/>
        <v>408.07249999999999</v>
      </c>
      <c r="FO66" s="98">
        <f t="shared" si="457"/>
        <v>407.87528251250342</v>
      </c>
      <c r="FP66" s="98">
        <f t="shared" si="457"/>
        <v>0.19721748749657186</v>
      </c>
      <c r="FQ66" s="62">
        <f t="shared" si="457"/>
        <v>0</v>
      </c>
      <c r="FR66" s="62">
        <f t="shared" si="457"/>
        <v>0</v>
      </c>
      <c r="FS66" s="62">
        <f t="shared" si="457"/>
        <v>0</v>
      </c>
      <c r="FT66" s="62">
        <f t="shared" si="457"/>
        <v>919.02</v>
      </c>
      <c r="FU66" s="62">
        <f t="shared" si="457"/>
        <v>918.88009749365142</v>
      </c>
      <c r="FV66" s="62">
        <f t="shared" si="457"/>
        <v>0.13990250634853715</v>
      </c>
      <c r="FW66" s="72">
        <f t="shared" si="344"/>
        <v>-408.07249999999999</v>
      </c>
      <c r="FX66" s="72">
        <f t="shared" si="344"/>
        <v>-407.87528251250342</v>
      </c>
      <c r="FY66" s="72">
        <f t="shared" si="344"/>
        <v>-0.19721748749657186</v>
      </c>
      <c r="FZ66" s="98">
        <f t="shared" si="458"/>
        <v>1632.29</v>
      </c>
      <c r="GA66" s="98">
        <f t="shared" si="458"/>
        <v>1631.5011300500137</v>
      </c>
      <c r="GB66" s="98">
        <f t="shared" si="458"/>
        <v>0.78886994998628746</v>
      </c>
      <c r="GC66" s="62">
        <f t="shared" si="458"/>
        <v>936.86400000000003</v>
      </c>
      <c r="GD66" s="62">
        <f t="shared" si="458"/>
        <v>936.63000000000011</v>
      </c>
      <c r="GE66" s="62">
        <f t="shared" si="458"/>
        <v>0.23399999999999999</v>
      </c>
      <c r="GF66" s="62">
        <f t="shared" si="458"/>
        <v>2782.2999999999997</v>
      </c>
      <c r="GG66" s="62">
        <f t="shared" si="458"/>
        <v>2781.2847499450127</v>
      </c>
      <c r="GH66" s="62">
        <f t="shared" si="458"/>
        <v>1.0152500549872456</v>
      </c>
      <c r="GI66" s="72">
        <f t="shared" si="346"/>
        <v>-695.42599999999993</v>
      </c>
      <c r="GJ66" s="72">
        <f t="shared" si="346"/>
        <v>-694.87113005001356</v>
      </c>
      <c r="GK66" s="72">
        <f t="shared" si="346"/>
        <v>-0.55486994998628747</v>
      </c>
      <c r="GL66" s="81"/>
    </row>
    <row r="67" spans="1:195" ht="18.75" x14ac:dyDescent="0.3">
      <c r="A67" s="15" t="s">
        <v>109</v>
      </c>
      <c r="B67" s="118">
        <f t="shared" si="401"/>
        <v>0</v>
      </c>
      <c r="C67" s="118">
        <f>SUM('[19]ПОЛНАЯ СЕБЕСТОИМОСТЬ ВОДА 2019'!C211/3)</f>
        <v>0</v>
      </c>
      <c r="D67" s="118">
        <f>SUM('[19]ПОЛНАЯ СЕБЕСТОИМОСТЬ ВОДА 2019'!D211/3)</f>
        <v>0</v>
      </c>
      <c r="E67" s="46">
        <f t="shared" si="402"/>
        <v>0</v>
      </c>
      <c r="F67" s="46">
        <f>SUM('[19]ПОЛНАЯ СЕБЕСТОИМОСТЬ ВОДА 2019'!F211)</f>
        <v>0</v>
      </c>
      <c r="G67" s="46">
        <f>SUM('[19]ПОЛНАЯ СЕБЕСТОИМОСТЬ ВОДА 2019'!G211)</f>
        <v>0</v>
      </c>
      <c r="H67" s="129">
        <v>0</v>
      </c>
      <c r="I67" s="47">
        <f t="shared" si="459"/>
        <v>0</v>
      </c>
      <c r="J67" s="47">
        <f>SUM(H67/H14*J14)</f>
        <v>0</v>
      </c>
      <c r="K67" s="118">
        <f t="shared" si="404"/>
        <v>0</v>
      </c>
      <c r="L67" s="118">
        <f t="shared" si="405"/>
        <v>0</v>
      </c>
      <c r="M67" s="118">
        <f t="shared" si="406"/>
        <v>0</v>
      </c>
      <c r="N67" s="46">
        <f t="shared" si="407"/>
        <v>0</v>
      </c>
      <c r="O67" s="46">
        <f>SUM('[19]ПОЛНАЯ СЕБЕСТОИМОСТЬ ВОДА 2019'!I211)</f>
        <v>0</v>
      </c>
      <c r="P67" s="46">
        <f>SUM('[19]ПОЛНАЯ СЕБЕСТОИМОСТЬ ВОДА 2019'!J211)</f>
        <v>0</v>
      </c>
      <c r="Q67" s="129">
        <v>0</v>
      </c>
      <c r="R67" s="47">
        <f t="shared" si="460"/>
        <v>0</v>
      </c>
      <c r="S67" s="47">
        <f>SUM(Q67/Q14*S14)</f>
        <v>0</v>
      </c>
      <c r="T67" s="118">
        <f t="shared" si="409"/>
        <v>0</v>
      </c>
      <c r="U67" s="118">
        <f t="shared" si="410"/>
        <v>0</v>
      </c>
      <c r="V67" s="118">
        <f t="shared" si="411"/>
        <v>0</v>
      </c>
      <c r="W67" s="46">
        <f t="shared" si="412"/>
        <v>0</v>
      </c>
      <c r="X67" s="46">
        <f>SUM('[19]ПОЛНАЯ СЕБЕСТОИМОСТЬ ВОДА 2019'!L211)</f>
        <v>0</v>
      </c>
      <c r="Y67" s="46">
        <f>SUM('[19]ПОЛНАЯ СЕБЕСТОИМОСТЬ ВОДА 2019'!M211)</f>
        <v>0</v>
      </c>
      <c r="Z67" s="129">
        <v>0</v>
      </c>
      <c r="AA67" s="47">
        <f t="shared" si="461"/>
        <v>0</v>
      </c>
      <c r="AB67" s="47">
        <f>SUM(Z67/Z14*AB14)</f>
        <v>0</v>
      </c>
      <c r="AC67" s="20">
        <f t="shared" si="414"/>
        <v>0</v>
      </c>
      <c r="AD67" s="20">
        <f t="shared" si="414"/>
        <v>0</v>
      </c>
      <c r="AE67" s="20">
        <f t="shared" si="414"/>
        <v>0</v>
      </c>
      <c r="AF67" s="70">
        <f t="shared" si="414"/>
        <v>0</v>
      </c>
      <c r="AG67" s="70">
        <f t="shared" si="414"/>
        <v>0</v>
      </c>
      <c r="AH67" s="70">
        <f t="shared" si="414"/>
        <v>0</v>
      </c>
      <c r="AI67" s="70">
        <f t="shared" si="414"/>
        <v>0</v>
      </c>
      <c r="AJ67" s="70">
        <f t="shared" si="414"/>
        <v>0</v>
      </c>
      <c r="AK67" s="70">
        <f t="shared" si="414"/>
        <v>0</v>
      </c>
      <c r="AL67" s="69">
        <f t="shared" si="483"/>
        <v>0</v>
      </c>
      <c r="AM67" s="69">
        <f t="shared" si="483"/>
        <v>0</v>
      </c>
      <c r="AN67" s="69">
        <f t="shared" si="483"/>
        <v>0</v>
      </c>
      <c r="AO67" s="118">
        <f t="shared" si="415"/>
        <v>0</v>
      </c>
      <c r="AP67" s="118">
        <f>SUM('[19]ПОЛНАЯ СЕБЕСТОИМОСТЬ ВОДА 2019'!R211/3)</f>
        <v>0</v>
      </c>
      <c r="AQ67" s="118">
        <f>SUM('[19]ПОЛНАЯ СЕБЕСТОИМОСТЬ ВОДА 2019'!S211/3)</f>
        <v>0</v>
      </c>
      <c r="AR67" s="118">
        <f t="shared" si="416"/>
        <v>0</v>
      </c>
      <c r="AS67" s="118">
        <f>SUM('[19]ПОЛНАЯ СЕБЕСТОИМОСТЬ ВОДА 2019'!U211)</f>
        <v>0</v>
      </c>
      <c r="AT67" s="118">
        <f>SUM('[19]ПОЛНАЯ СЕБЕСТОИМОСТЬ ВОДА 2019'!V211)</f>
        <v>0</v>
      </c>
      <c r="AU67" s="119">
        <v>0</v>
      </c>
      <c r="AV67" s="119">
        <f t="shared" si="462"/>
        <v>0</v>
      </c>
      <c r="AW67" s="119">
        <f>SUM(AU67/AU14*AW14)</f>
        <v>0</v>
      </c>
      <c r="AX67" s="118">
        <f t="shared" si="418"/>
        <v>0</v>
      </c>
      <c r="AY67" s="118">
        <f t="shared" si="419"/>
        <v>0</v>
      </c>
      <c r="AZ67" s="118">
        <f t="shared" si="420"/>
        <v>0</v>
      </c>
      <c r="BA67" s="46">
        <f t="shared" si="421"/>
        <v>0</v>
      </c>
      <c r="BB67" s="46">
        <f>SUM('[19]ПОЛНАЯ СЕБЕСТОИМОСТЬ ВОДА 2019'!X211)</f>
        <v>0</v>
      </c>
      <c r="BC67" s="46">
        <f>SUM('[19]ПОЛНАЯ СЕБЕСТОИМОСТЬ ВОДА 2019'!Y211)</f>
        <v>0</v>
      </c>
      <c r="BD67" s="129">
        <v>0</v>
      </c>
      <c r="BE67" s="47">
        <f t="shared" si="463"/>
        <v>0</v>
      </c>
      <c r="BF67" s="47">
        <f>SUM(BD67/BD14*BF14)</f>
        <v>0</v>
      </c>
      <c r="BG67" s="118">
        <f t="shared" si="423"/>
        <v>0</v>
      </c>
      <c r="BH67" s="118">
        <f t="shared" si="424"/>
        <v>0</v>
      </c>
      <c r="BI67" s="118">
        <f t="shared" si="425"/>
        <v>0</v>
      </c>
      <c r="BJ67" s="46">
        <f t="shared" si="426"/>
        <v>0</v>
      </c>
      <c r="BK67" s="46">
        <f>SUM('[19]ПОЛНАЯ СЕБЕСТОИМОСТЬ ВОДА 2019'!AA211)</f>
        <v>0</v>
      </c>
      <c r="BL67" s="46">
        <f>SUM('[19]ПОЛНАЯ СЕБЕСТОИМОСТЬ ВОДА 2019'!AB211)</f>
        <v>0</v>
      </c>
      <c r="BM67" s="129">
        <v>0</v>
      </c>
      <c r="BN67" s="47">
        <f t="shared" si="464"/>
        <v>0</v>
      </c>
      <c r="BO67" s="47">
        <f>SUM(BM67/BM14*BO14)</f>
        <v>0</v>
      </c>
      <c r="BP67" s="20">
        <f>SUM(AO67+AX67+BG67)</f>
        <v>0</v>
      </c>
      <c r="BQ67" s="20">
        <f t="shared" si="505"/>
        <v>0</v>
      </c>
      <c r="BR67" s="20">
        <f t="shared" si="505"/>
        <v>0</v>
      </c>
      <c r="BS67" s="124">
        <f t="shared" si="505"/>
        <v>0</v>
      </c>
      <c r="BT67" s="124">
        <f t="shared" si="505"/>
        <v>0</v>
      </c>
      <c r="BU67" s="124">
        <f t="shared" si="505"/>
        <v>0</v>
      </c>
      <c r="BV67" s="124">
        <f t="shared" si="505"/>
        <v>0</v>
      </c>
      <c r="BW67" s="124">
        <f t="shared" si="505"/>
        <v>0</v>
      </c>
      <c r="BX67" s="124">
        <f t="shared" si="505"/>
        <v>0</v>
      </c>
      <c r="BY67" s="30">
        <f t="shared" si="336"/>
        <v>0</v>
      </c>
      <c r="BZ67" s="30">
        <f t="shared" si="336"/>
        <v>0</v>
      </c>
      <c r="CA67" s="30">
        <f t="shared" si="336"/>
        <v>0</v>
      </c>
      <c r="CB67" s="20">
        <f>SUM(AC67+BP67)</f>
        <v>0</v>
      </c>
      <c r="CC67" s="20">
        <f t="shared" si="506"/>
        <v>0</v>
      </c>
      <c r="CD67" s="20">
        <f t="shared" si="506"/>
        <v>0</v>
      </c>
      <c r="CE67" s="124">
        <f t="shared" si="506"/>
        <v>0</v>
      </c>
      <c r="CF67" s="124">
        <f t="shared" si="506"/>
        <v>0</v>
      </c>
      <c r="CG67" s="124">
        <f t="shared" si="506"/>
        <v>0</v>
      </c>
      <c r="CH67" s="124">
        <f t="shared" si="506"/>
        <v>0</v>
      </c>
      <c r="CI67" s="124">
        <f t="shared" si="506"/>
        <v>0</v>
      </c>
      <c r="CJ67" s="124">
        <f t="shared" si="506"/>
        <v>0</v>
      </c>
      <c r="CK67" s="30">
        <f t="shared" si="338"/>
        <v>0</v>
      </c>
      <c r="CL67" s="30">
        <f t="shared" si="338"/>
        <v>0</v>
      </c>
      <c r="CM67" s="30">
        <f t="shared" si="338"/>
        <v>0</v>
      </c>
      <c r="CN67" s="118">
        <f t="shared" si="430"/>
        <v>0</v>
      </c>
      <c r="CO67" s="118">
        <f>SUM('[19]ПОЛНАЯ СЕБЕСТОИМОСТЬ ВОДА 2019'!AP211/3)</f>
        <v>0</v>
      </c>
      <c r="CP67" s="118">
        <f>SUM('[19]ПОЛНАЯ СЕБЕСТОИМОСТЬ ВОДА 2019'!AQ211/3)</f>
        <v>0</v>
      </c>
      <c r="CQ67" s="46">
        <f t="shared" si="431"/>
        <v>0</v>
      </c>
      <c r="CR67" s="46">
        <f>SUM('[19]ПОЛНАЯ СЕБЕСТОИМОСТЬ ВОДА 2019'!AS211)</f>
        <v>0</v>
      </c>
      <c r="CS67" s="46">
        <f>SUM('[19]ПОЛНАЯ СЕБЕСТОИМОСТЬ ВОДА 2019'!AT211)</f>
        <v>0</v>
      </c>
      <c r="CT67" s="129">
        <v>0</v>
      </c>
      <c r="CU67" s="47">
        <f t="shared" si="465"/>
        <v>0</v>
      </c>
      <c r="CV67" s="47">
        <f>SUM(CT67/CT14*CV14)</f>
        <v>0</v>
      </c>
      <c r="CW67" s="118">
        <f t="shared" si="433"/>
        <v>0</v>
      </c>
      <c r="CX67" s="118">
        <f t="shared" si="434"/>
        <v>0</v>
      </c>
      <c r="CY67" s="118">
        <f t="shared" si="435"/>
        <v>0</v>
      </c>
      <c r="CZ67" s="46">
        <f t="shared" si="436"/>
        <v>0</v>
      </c>
      <c r="DA67" s="46">
        <f>SUM('[19]ПОЛНАЯ СЕБЕСТОИМОСТЬ ВОДА 2019'!AV211)</f>
        <v>0</v>
      </c>
      <c r="DB67" s="46">
        <f>SUM('[19]ПОЛНАЯ СЕБЕСТОИМОСТЬ ВОДА 2019'!AW211)</f>
        <v>0</v>
      </c>
      <c r="DC67" s="129">
        <v>0</v>
      </c>
      <c r="DD67" s="47">
        <f t="shared" si="466"/>
        <v>0</v>
      </c>
      <c r="DE67" s="47">
        <f>SUM(DC67/DC14*DE14)</f>
        <v>0</v>
      </c>
      <c r="DF67" s="118">
        <f t="shared" si="438"/>
        <v>0</v>
      </c>
      <c r="DG67" s="118">
        <f t="shared" si="439"/>
        <v>0</v>
      </c>
      <c r="DH67" s="118">
        <f t="shared" si="440"/>
        <v>0</v>
      </c>
      <c r="DI67" s="46">
        <f t="shared" si="441"/>
        <v>0</v>
      </c>
      <c r="DJ67" s="46">
        <f>SUM('[19]ПОЛНАЯ СЕБЕСТОИМОСТЬ ВОДА 2019'!AY211)</f>
        <v>0</v>
      </c>
      <c r="DK67" s="46">
        <f>SUM('[19]ПОЛНАЯ СЕБЕСТОИМОСТЬ ВОДА 2019'!AZ211)</f>
        <v>0</v>
      </c>
      <c r="DL67" s="129">
        <v>0</v>
      </c>
      <c r="DM67" s="47">
        <f t="shared" si="467"/>
        <v>0</v>
      </c>
      <c r="DN67" s="47">
        <f>SUM(DL67/DL14*DN14)</f>
        <v>0</v>
      </c>
      <c r="DO67" s="20">
        <f>SUM(CN67+CW67+DF67)</f>
        <v>0</v>
      </c>
      <c r="DP67" s="20">
        <f t="shared" si="507"/>
        <v>0</v>
      </c>
      <c r="DQ67" s="20">
        <f t="shared" si="507"/>
        <v>0</v>
      </c>
      <c r="DR67" s="124">
        <f t="shared" si="507"/>
        <v>0</v>
      </c>
      <c r="DS67" s="124">
        <f t="shared" si="507"/>
        <v>0</v>
      </c>
      <c r="DT67" s="124">
        <f t="shared" si="507"/>
        <v>0</v>
      </c>
      <c r="DU67" s="124">
        <f t="shared" si="507"/>
        <v>0</v>
      </c>
      <c r="DV67" s="124">
        <f t="shared" si="507"/>
        <v>0</v>
      </c>
      <c r="DW67" s="124">
        <f t="shared" si="507"/>
        <v>0</v>
      </c>
      <c r="DX67" s="30">
        <f t="shared" si="340"/>
        <v>0</v>
      </c>
      <c r="DY67" s="30">
        <f t="shared" si="340"/>
        <v>0</v>
      </c>
      <c r="DZ67" s="30">
        <f t="shared" si="340"/>
        <v>0</v>
      </c>
      <c r="EA67" s="20">
        <f>SUM(CB67+DO67)</f>
        <v>0</v>
      </c>
      <c r="EB67" s="20">
        <f t="shared" si="508"/>
        <v>0</v>
      </c>
      <c r="EC67" s="20">
        <f t="shared" si="508"/>
        <v>0</v>
      </c>
      <c r="ED67" s="124">
        <f t="shared" si="508"/>
        <v>0</v>
      </c>
      <c r="EE67" s="124">
        <f t="shared" si="508"/>
        <v>0</v>
      </c>
      <c r="EF67" s="124">
        <f t="shared" si="508"/>
        <v>0</v>
      </c>
      <c r="EG67" s="124">
        <f t="shared" si="508"/>
        <v>0</v>
      </c>
      <c r="EH67" s="124">
        <f t="shared" si="508"/>
        <v>0</v>
      </c>
      <c r="EI67" s="124">
        <f t="shared" si="508"/>
        <v>0</v>
      </c>
      <c r="EJ67" s="30">
        <f t="shared" si="342"/>
        <v>0</v>
      </c>
      <c r="EK67" s="30">
        <f t="shared" si="342"/>
        <v>0</v>
      </c>
      <c r="EL67" s="30">
        <f t="shared" si="342"/>
        <v>0</v>
      </c>
      <c r="EM67" s="118">
        <f t="shared" si="445"/>
        <v>0</v>
      </c>
      <c r="EN67" s="118">
        <f>SUM('[19]ПОЛНАЯ СЕБЕСТОИМОСТЬ ВОДА 2019'!BN211/3)</f>
        <v>0</v>
      </c>
      <c r="EO67" s="118">
        <f>SUM('[19]ПОЛНАЯ СЕБЕСТОИМОСТЬ ВОДА 2019'!BO211/3)</f>
        <v>0</v>
      </c>
      <c r="EP67" s="46">
        <f t="shared" si="446"/>
        <v>0</v>
      </c>
      <c r="EQ67" s="46">
        <f>SUM('[19]ПОЛНАЯ СЕБЕСТОИМОСТЬ ВОДА 2019'!BQ211)</f>
        <v>0</v>
      </c>
      <c r="ER67" s="46">
        <f>SUM('[19]ПОЛНАЯ СЕБЕСТОИМОСТЬ ВОДА 2019'!BR211)</f>
        <v>0</v>
      </c>
      <c r="ES67" s="129">
        <v>0</v>
      </c>
      <c r="ET67" s="47">
        <f t="shared" si="468"/>
        <v>0</v>
      </c>
      <c r="EU67" s="47">
        <f>SUM(ES67/ES14*EU14)</f>
        <v>0</v>
      </c>
      <c r="EV67" s="118">
        <f t="shared" si="448"/>
        <v>0</v>
      </c>
      <c r="EW67" s="118">
        <f t="shared" si="449"/>
        <v>0</v>
      </c>
      <c r="EX67" s="118">
        <f t="shared" si="450"/>
        <v>0</v>
      </c>
      <c r="EY67" s="46">
        <f t="shared" si="451"/>
        <v>0</v>
      </c>
      <c r="EZ67" s="46">
        <f>SUM('[19]ПОЛНАЯ СЕБЕСТОИМОСТЬ ВОДА 2019'!BT211)</f>
        <v>0</v>
      </c>
      <c r="FA67" s="46">
        <f>SUM('[19]ПОЛНАЯ СЕБЕСТОИМОСТЬ ВОДА 2019'!BU211)</f>
        <v>0</v>
      </c>
      <c r="FB67" s="129">
        <v>0</v>
      </c>
      <c r="FC67" s="47">
        <f t="shared" si="469"/>
        <v>0</v>
      </c>
      <c r="FD67" s="47">
        <f>SUM(FB67/FB14*FD14)</f>
        <v>0</v>
      </c>
      <c r="FE67" s="118">
        <f t="shared" si="453"/>
        <v>0</v>
      </c>
      <c r="FF67" s="118">
        <f t="shared" si="454"/>
        <v>0</v>
      </c>
      <c r="FG67" s="118">
        <f t="shared" si="455"/>
        <v>0</v>
      </c>
      <c r="FH67" s="46">
        <f>SUM('[20]ПОЛНАЯ СЕБЕСТОИМОСТЬ ВОДА 2018'!Z212)</f>
        <v>0</v>
      </c>
      <c r="FI67" s="46">
        <f>SUM('[19]ПОЛНАЯ СЕБЕСТОИМОСТЬ ВОДА 2019'!BW211)</f>
        <v>0</v>
      </c>
      <c r="FJ67" s="46">
        <f>SUM('[19]ПОЛНАЯ СЕБЕСТОИМОСТЬ ВОДА 2019'!BX211)</f>
        <v>0</v>
      </c>
      <c r="FK67" s="129">
        <v>0</v>
      </c>
      <c r="FL67" s="47">
        <f t="shared" si="470"/>
        <v>0</v>
      </c>
      <c r="FM67" s="47">
        <f>SUM(FK67/FK14*FM14)</f>
        <v>0</v>
      </c>
      <c r="FN67" s="20">
        <f t="shared" si="457"/>
        <v>0</v>
      </c>
      <c r="FO67" s="20">
        <f t="shared" si="457"/>
        <v>0</v>
      </c>
      <c r="FP67" s="20">
        <f t="shared" si="457"/>
        <v>0</v>
      </c>
      <c r="FQ67" s="70">
        <f t="shared" si="457"/>
        <v>0</v>
      </c>
      <c r="FR67" s="70">
        <f t="shared" si="457"/>
        <v>0</v>
      </c>
      <c r="FS67" s="70">
        <f t="shared" si="457"/>
        <v>0</v>
      </c>
      <c r="FT67" s="70">
        <f t="shared" si="457"/>
        <v>0</v>
      </c>
      <c r="FU67" s="70">
        <f t="shared" si="457"/>
        <v>0</v>
      </c>
      <c r="FV67" s="70">
        <f t="shared" si="457"/>
        <v>0</v>
      </c>
      <c r="FW67" s="69">
        <f t="shared" si="344"/>
        <v>0</v>
      </c>
      <c r="FX67" s="69">
        <f t="shared" si="344"/>
        <v>0</v>
      </c>
      <c r="FY67" s="69">
        <f t="shared" si="344"/>
        <v>0</v>
      </c>
      <c r="FZ67" s="20">
        <f t="shared" si="458"/>
        <v>0</v>
      </c>
      <c r="GA67" s="20">
        <f t="shared" si="458"/>
        <v>0</v>
      </c>
      <c r="GB67" s="20">
        <f t="shared" si="458"/>
        <v>0</v>
      </c>
      <c r="GC67" s="70">
        <f t="shared" si="458"/>
        <v>0</v>
      </c>
      <c r="GD67" s="70">
        <f t="shared" si="458"/>
        <v>0</v>
      </c>
      <c r="GE67" s="70">
        <f t="shared" si="458"/>
        <v>0</v>
      </c>
      <c r="GF67" s="70">
        <f t="shared" si="458"/>
        <v>0</v>
      </c>
      <c r="GG67" s="70">
        <f t="shared" si="458"/>
        <v>0</v>
      </c>
      <c r="GH67" s="70">
        <f t="shared" si="458"/>
        <v>0</v>
      </c>
      <c r="GI67" s="69">
        <f t="shared" si="346"/>
        <v>0</v>
      </c>
      <c r="GJ67" s="69">
        <f t="shared" si="346"/>
        <v>0</v>
      </c>
      <c r="GK67" s="69">
        <f t="shared" si="346"/>
        <v>0</v>
      </c>
      <c r="GL67" s="81"/>
    </row>
    <row r="68" spans="1:195" ht="18.75" x14ac:dyDescent="0.3">
      <c r="A68" s="15" t="s">
        <v>70</v>
      </c>
      <c r="B68" s="118">
        <f t="shared" si="401"/>
        <v>24.567499999999999</v>
      </c>
      <c r="C68" s="118">
        <f>SUM('[19]ПОЛНАЯ СЕБЕСТОИМОСТЬ ВОДА 2019'!C212/3)</f>
        <v>24.567499999999999</v>
      </c>
      <c r="D68" s="118">
        <f>SUM('[19]ПОЛНАЯ СЕБЕСТОИМОСТЬ ВОДА 2019'!D212/3)</f>
        <v>0</v>
      </c>
      <c r="E68" s="46">
        <f t="shared" si="402"/>
        <v>0</v>
      </c>
      <c r="F68" s="46">
        <f>SUM('[19]ПОЛНАЯ СЕБЕСТОИМОСТЬ ВОДА 2019'!F212)</f>
        <v>0</v>
      </c>
      <c r="G68" s="46">
        <f>SUM('[19]ПОЛНАЯ СЕБЕСТОИМОСТЬ ВОДА 2019'!G212)</f>
        <v>0</v>
      </c>
      <c r="H68" s="129">
        <v>0</v>
      </c>
      <c r="I68" s="47">
        <f t="shared" si="459"/>
        <v>0</v>
      </c>
      <c r="J68" s="47">
        <f>SUM(H68/H14*J14)</f>
        <v>0</v>
      </c>
      <c r="K68" s="118">
        <f t="shared" si="404"/>
        <v>24.567499999999999</v>
      </c>
      <c r="L68" s="118">
        <f t="shared" si="405"/>
        <v>24.567499999999999</v>
      </c>
      <c r="M68" s="118">
        <f t="shared" si="406"/>
        <v>0</v>
      </c>
      <c r="N68" s="46">
        <f t="shared" si="407"/>
        <v>0</v>
      </c>
      <c r="O68" s="46">
        <f>SUM('[19]ПОЛНАЯ СЕБЕСТОИМОСТЬ ВОДА 2019'!I212)</f>
        <v>0</v>
      </c>
      <c r="P68" s="46">
        <f>SUM('[19]ПОЛНАЯ СЕБЕСТОИМОСТЬ ВОДА 2019'!J212)</f>
        <v>0</v>
      </c>
      <c r="Q68" s="129">
        <v>0</v>
      </c>
      <c r="R68" s="47">
        <f t="shared" si="460"/>
        <v>0</v>
      </c>
      <c r="S68" s="47">
        <f>SUM(Q68/Q14*S14)</f>
        <v>0</v>
      </c>
      <c r="T68" s="118">
        <f t="shared" si="409"/>
        <v>24.567499999999999</v>
      </c>
      <c r="U68" s="118">
        <f t="shared" si="410"/>
        <v>24.567499999999999</v>
      </c>
      <c r="V68" s="118">
        <f t="shared" si="411"/>
        <v>0</v>
      </c>
      <c r="W68" s="46">
        <f t="shared" si="412"/>
        <v>0</v>
      </c>
      <c r="X68" s="46">
        <f>SUM('[19]ПОЛНАЯ СЕБЕСТОИМОСТЬ ВОДА 2019'!L212)</f>
        <v>0</v>
      </c>
      <c r="Y68" s="46">
        <f>SUM('[19]ПОЛНАЯ СЕБЕСТОИМОСТЬ ВОДА 2019'!M212)</f>
        <v>0</v>
      </c>
      <c r="Z68" s="129">
        <v>0</v>
      </c>
      <c r="AA68" s="47">
        <f t="shared" si="461"/>
        <v>0</v>
      </c>
      <c r="AB68" s="47">
        <f>SUM(Z68/Z14*AB14)</f>
        <v>0</v>
      </c>
      <c r="AC68" s="20">
        <f t="shared" si="414"/>
        <v>73.702500000000001</v>
      </c>
      <c r="AD68" s="20">
        <f t="shared" si="414"/>
        <v>73.702500000000001</v>
      </c>
      <c r="AE68" s="20">
        <f t="shared" si="414"/>
        <v>0</v>
      </c>
      <c r="AF68" s="70">
        <f t="shared" si="414"/>
        <v>0</v>
      </c>
      <c r="AG68" s="70">
        <f t="shared" si="414"/>
        <v>0</v>
      </c>
      <c r="AH68" s="70">
        <f t="shared" si="414"/>
        <v>0</v>
      </c>
      <c r="AI68" s="70">
        <f t="shared" si="414"/>
        <v>0</v>
      </c>
      <c r="AJ68" s="70">
        <f t="shared" si="414"/>
        <v>0</v>
      </c>
      <c r="AK68" s="70">
        <f t="shared" si="414"/>
        <v>0</v>
      </c>
      <c r="AL68" s="69">
        <f t="shared" si="483"/>
        <v>-73.702500000000001</v>
      </c>
      <c r="AM68" s="69">
        <f t="shared" si="483"/>
        <v>-73.702500000000001</v>
      </c>
      <c r="AN68" s="69">
        <f t="shared" si="483"/>
        <v>0</v>
      </c>
      <c r="AO68" s="118">
        <f t="shared" si="415"/>
        <v>24.567499999999999</v>
      </c>
      <c r="AP68" s="118">
        <f>SUM('[19]ПОЛНАЯ СЕБЕСТОИМОСТЬ ВОДА 2019'!R212/3)</f>
        <v>24.567499999999999</v>
      </c>
      <c r="AQ68" s="118">
        <f>SUM('[19]ПОЛНАЯ СЕБЕСТОИМОСТЬ ВОДА 2019'!S212/3)</f>
        <v>0</v>
      </c>
      <c r="AR68" s="118">
        <f t="shared" si="416"/>
        <v>0</v>
      </c>
      <c r="AS68" s="118">
        <f>SUM('[19]ПОЛНАЯ СЕБЕСТОИМОСТЬ ВОДА 2019'!U212)</f>
        <v>0</v>
      </c>
      <c r="AT68" s="118">
        <f>SUM('[19]ПОЛНАЯ СЕБЕСТОИМОСТЬ ВОДА 2019'!V212)</f>
        <v>0</v>
      </c>
      <c r="AU68" s="119">
        <v>0</v>
      </c>
      <c r="AV68" s="119">
        <f t="shared" si="462"/>
        <v>0</v>
      </c>
      <c r="AW68" s="119">
        <f>SUM(AU68/AU14*AW14)</f>
        <v>0</v>
      </c>
      <c r="AX68" s="118">
        <f t="shared" si="418"/>
        <v>24.567499999999999</v>
      </c>
      <c r="AY68" s="118">
        <f t="shared" si="419"/>
        <v>24.567499999999999</v>
      </c>
      <c r="AZ68" s="118">
        <f t="shared" si="420"/>
        <v>0</v>
      </c>
      <c r="BA68" s="46">
        <f t="shared" si="421"/>
        <v>0</v>
      </c>
      <c r="BB68" s="46">
        <f>SUM('[19]ПОЛНАЯ СЕБЕСТОИМОСТЬ ВОДА 2019'!X212)</f>
        <v>0</v>
      </c>
      <c r="BC68" s="46">
        <f>SUM('[19]ПОЛНАЯ СЕБЕСТОИМОСТЬ ВОДА 2019'!Y212)</f>
        <v>0</v>
      </c>
      <c r="BD68" s="129">
        <v>0</v>
      </c>
      <c r="BE68" s="47">
        <f t="shared" si="463"/>
        <v>0</v>
      </c>
      <c r="BF68" s="47">
        <f>SUM(BD68/BD14*BF14)</f>
        <v>0</v>
      </c>
      <c r="BG68" s="118">
        <f t="shared" si="423"/>
        <v>24.567499999999999</v>
      </c>
      <c r="BH68" s="118">
        <f t="shared" si="424"/>
        <v>24.567499999999999</v>
      </c>
      <c r="BI68" s="118">
        <f t="shared" si="425"/>
        <v>0</v>
      </c>
      <c r="BJ68" s="46">
        <f t="shared" si="426"/>
        <v>0</v>
      </c>
      <c r="BK68" s="46">
        <f>SUM('[19]ПОЛНАЯ СЕБЕСТОИМОСТЬ ВОДА 2019'!AA212)</f>
        <v>0</v>
      </c>
      <c r="BL68" s="46">
        <f>SUM('[19]ПОЛНАЯ СЕБЕСТОИМОСТЬ ВОДА 2019'!AB212)</f>
        <v>0</v>
      </c>
      <c r="BM68" s="129">
        <v>0</v>
      </c>
      <c r="BN68" s="47">
        <f t="shared" si="464"/>
        <v>0</v>
      </c>
      <c r="BO68" s="47">
        <f>SUM(BM68/BM14*BO14)</f>
        <v>0</v>
      </c>
      <c r="BP68" s="20">
        <f>SUM(AO68+AX68+BG68)</f>
        <v>73.702500000000001</v>
      </c>
      <c r="BQ68" s="20">
        <f t="shared" si="505"/>
        <v>73.702500000000001</v>
      </c>
      <c r="BR68" s="20">
        <f t="shared" si="505"/>
        <v>0</v>
      </c>
      <c r="BS68" s="124">
        <f t="shared" si="505"/>
        <v>0</v>
      </c>
      <c r="BT68" s="124">
        <f t="shared" si="505"/>
        <v>0</v>
      </c>
      <c r="BU68" s="124">
        <f t="shared" si="505"/>
        <v>0</v>
      </c>
      <c r="BV68" s="124">
        <f t="shared" si="505"/>
        <v>0</v>
      </c>
      <c r="BW68" s="124">
        <f t="shared" si="505"/>
        <v>0</v>
      </c>
      <c r="BX68" s="124">
        <f t="shared" si="505"/>
        <v>0</v>
      </c>
      <c r="BY68" s="30">
        <f t="shared" si="336"/>
        <v>-73.702500000000001</v>
      </c>
      <c r="BZ68" s="30">
        <f t="shared" si="336"/>
        <v>-73.702500000000001</v>
      </c>
      <c r="CA68" s="30">
        <f t="shared" si="336"/>
        <v>0</v>
      </c>
      <c r="CB68" s="20">
        <f>SUM(AC68+BP68)</f>
        <v>147.405</v>
      </c>
      <c r="CC68" s="20">
        <f t="shared" si="506"/>
        <v>147.405</v>
      </c>
      <c r="CD68" s="20">
        <f t="shared" si="506"/>
        <v>0</v>
      </c>
      <c r="CE68" s="124">
        <f t="shared" si="506"/>
        <v>0</v>
      </c>
      <c r="CF68" s="124">
        <f t="shared" si="506"/>
        <v>0</v>
      </c>
      <c r="CG68" s="124">
        <f t="shared" si="506"/>
        <v>0</v>
      </c>
      <c r="CH68" s="124">
        <f t="shared" si="506"/>
        <v>0</v>
      </c>
      <c r="CI68" s="124">
        <f t="shared" si="506"/>
        <v>0</v>
      </c>
      <c r="CJ68" s="124">
        <f t="shared" si="506"/>
        <v>0</v>
      </c>
      <c r="CK68" s="30">
        <f t="shared" si="338"/>
        <v>-147.405</v>
      </c>
      <c r="CL68" s="30">
        <f t="shared" si="338"/>
        <v>-147.405</v>
      </c>
      <c r="CM68" s="30">
        <f t="shared" si="338"/>
        <v>0</v>
      </c>
      <c r="CN68" s="118">
        <f t="shared" si="430"/>
        <v>24.567499999999999</v>
      </c>
      <c r="CO68" s="118">
        <f>SUM('[19]ПОЛНАЯ СЕБЕСТОИМОСТЬ ВОДА 2019'!AP212/3)</f>
        <v>24.567499999999999</v>
      </c>
      <c r="CP68" s="118">
        <f>SUM('[19]ПОЛНАЯ СЕБЕСТОИМОСТЬ ВОДА 2019'!AQ212/3)</f>
        <v>0</v>
      </c>
      <c r="CQ68" s="46">
        <f t="shared" si="431"/>
        <v>0</v>
      </c>
      <c r="CR68" s="46">
        <f>SUM('[19]ПОЛНАЯ СЕБЕСТОИМОСТЬ ВОДА 2019'!AS212)</f>
        <v>0</v>
      </c>
      <c r="CS68" s="46">
        <f>SUM('[19]ПОЛНАЯ СЕБЕСТОИМОСТЬ ВОДА 2019'!AT212)</f>
        <v>0</v>
      </c>
      <c r="CT68" s="129">
        <v>0</v>
      </c>
      <c r="CU68" s="47">
        <f t="shared" si="465"/>
        <v>0</v>
      </c>
      <c r="CV68" s="47">
        <f>SUM(CT68/CT14*CV14)</f>
        <v>0</v>
      </c>
      <c r="CW68" s="118">
        <f t="shared" si="433"/>
        <v>24.567499999999999</v>
      </c>
      <c r="CX68" s="118">
        <f t="shared" si="434"/>
        <v>24.567499999999999</v>
      </c>
      <c r="CY68" s="118">
        <f t="shared" si="435"/>
        <v>0</v>
      </c>
      <c r="CZ68" s="46">
        <f t="shared" si="436"/>
        <v>0</v>
      </c>
      <c r="DA68" s="46">
        <f>SUM('[19]ПОЛНАЯ СЕБЕСТОИМОСТЬ ВОДА 2019'!AV212)</f>
        <v>0</v>
      </c>
      <c r="DB68" s="46">
        <f>SUM('[19]ПОЛНАЯ СЕБЕСТОИМОСТЬ ВОДА 2019'!AW212)</f>
        <v>0</v>
      </c>
      <c r="DC68" s="129">
        <v>0</v>
      </c>
      <c r="DD68" s="47">
        <f t="shared" si="466"/>
        <v>0</v>
      </c>
      <c r="DE68" s="47">
        <f>SUM(DC68/DC14*DE14)</f>
        <v>0</v>
      </c>
      <c r="DF68" s="118">
        <f t="shared" si="438"/>
        <v>24.567499999999999</v>
      </c>
      <c r="DG68" s="118">
        <f t="shared" si="439"/>
        <v>24.567499999999999</v>
      </c>
      <c r="DH68" s="118">
        <f t="shared" si="440"/>
        <v>0</v>
      </c>
      <c r="DI68" s="46">
        <f t="shared" si="441"/>
        <v>0</v>
      </c>
      <c r="DJ68" s="46">
        <f>SUM('[19]ПОЛНАЯ СЕБЕСТОИМОСТЬ ВОДА 2019'!AY212)</f>
        <v>0</v>
      </c>
      <c r="DK68" s="46">
        <f>SUM('[19]ПОЛНАЯ СЕБЕСТОИМОСТЬ ВОДА 2019'!AZ212)</f>
        <v>0</v>
      </c>
      <c r="DL68" s="129">
        <v>0</v>
      </c>
      <c r="DM68" s="47">
        <f t="shared" si="467"/>
        <v>0</v>
      </c>
      <c r="DN68" s="47">
        <f>SUM(DL68/DL14*DN14)</f>
        <v>0</v>
      </c>
      <c r="DO68" s="20">
        <f>SUM(CN68+CW68+DF68)</f>
        <v>73.702500000000001</v>
      </c>
      <c r="DP68" s="20">
        <f t="shared" si="507"/>
        <v>73.702500000000001</v>
      </c>
      <c r="DQ68" s="20">
        <f t="shared" si="507"/>
        <v>0</v>
      </c>
      <c r="DR68" s="124">
        <f t="shared" si="507"/>
        <v>0</v>
      </c>
      <c r="DS68" s="124">
        <f t="shared" si="507"/>
        <v>0</v>
      </c>
      <c r="DT68" s="124">
        <f t="shared" si="507"/>
        <v>0</v>
      </c>
      <c r="DU68" s="124">
        <f t="shared" si="507"/>
        <v>0</v>
      </c>
      <c r="DV68" s="124">
        <f t="shared" si="507"/>
        <v>0</v>
      </c>
      <c r="DW68" s="124">
        <f t="shared" si="507"/>
        <v>0</v>
      </c>
      <c r="DX68" s="30">
        <f t="shared" si="340"/>
        <v>-73.702500000000001</v>
      </c>
      <c r="DY68" s="30">
        <f t="shared" si="340"/>
        <v>-73.702500000000001</v>
      </c>
      <c r="DZ68" s="30">
        <f t="shared" si="340"/>
        <v>0</v>
      </c>
      <c r="EA68" s="20">
        <f>SUM(CB68+DO68)</f>
        <v>221.10750000000002</v>
      </c>
      <c r="EB68" s="20">
        <f t="shared" si="508"/>
        <v>221.10750000000002</v>
      </c>
      <c r="EC68" s="20">
        <f t="shared" si="508"/>
        <v>0</v>
      </c>
      <c r="ED68" s="124">
        <f t="shared" si="508"/>
        <v>0</v>
      </c>
      <c r="EE68" s="124">
        <f t="shared" si="508"/>
        <v>0</v>
      </c>
      <c r="EF68" s="124">
        <f t="shared" si="508"/>
        <v>0</v>
      </c>
      <c r="EG68" s="124">
        <f t="shared" si="508"/>
        <v>0</v>
      </c>
      <c r="EH68" s="124">
        <f t="shared" si="508"/>
        <v>0</v>
      </c>
      <c r="EI68" s="124">
        <f t="shared" si="508"/>
        <v>0</v>
      </c>
      <c r="EJ68" s="30">
        <f t="shared" si="342"/>
        <v>-221.10750000000002</v>
      </c>
      <c r="EK68" s="30">
        <f t="shared" si="342"/>
        <v>-221.10750000000002</v>
      </c>
      <c r="EL68" s="30">
        <f t="shared" si="342"/>
        <v>0</v>
      </c>
      <c r="EM68" s="118">
        <f t="shared" si="445"/>
        <v>24.567499999999999</v>
      </c>
      <c r="EN68" s="118">
        <f>SUM('[19]ПОЛНАЯ СЕБЕСТОИМОСТЬ ВОДА 2019'!BN212/3)</f>
        <v>24.567499999999999</v>
      </c>
      <c r="EO68" s="118">
        <f>SUM('[19]ПОЛНАЯ СЕБЕСТОИМОСТЬ ВОДА 2019'!BO212/3)</f>
        <v>0</v>
      </c>
      <c r="EP68" s="46">
        <f t="shared" si="446"/>
        <v>0</v>
      </c>
      <c r="EQ68" s="46">
        <f>SUM('[19]ПОЛНАЯ СЕБЕСТОИМОСТЬ ВОДА 2019'!BQ212)</f>
        <v>0</v>
      </c>
      <c r="ER68" s="46">
        <f>SUM('[19]ПОЛНАЯ СЕБЕСТОИМОСТЬ ВОДА 2019'!BR212)</f>
        <v>0</v>
      </c>
      <c r="ES68" s="129">
        <v>0</v>
      </c>
      <c r="ET68" s="47">
        <f t="shared" si="468"/>
        <v>0</v>
      </c>
      <c r="EU68" s="47">
        <f>SUM(ES68/ES14*EU14)</f>
        <v>0</v>
      </c>
      <c r="EV68" s="118">
        <f t="shared" si="448"/>
        <v>24.567499999999999</v>
      </c>
      <c r="EW68" s="118">
        <f t="shared" si="449"/>
        <v>24.567499999999999</v>
      </c>
      <c r="EX68" s="118">
        <f t="shared" si="450"/>
        <v>0</v>
      </c>
      <c r="EY68" s="46">
        <f t="shared" si="451"/>
        <v>0</v>
      </c>
      <c r="EZ68" s="46">
        <f>SUM('[19]ПОЛНАЯ СЕБЕСТОИМОСТЬ ВОДА 2019'!BT212)</f>
        <v>0</v>
      </c>
      <c r="FA68" s="46">
        <f>SUM('[19]ПОЛНАЯ СЕБЕСТОИМОСТЬ ВОДА 2019'!BU212)</f>
        <v>0</v>
      </c>
      <c r="FB68" s="129">
        <v>0</v>
      </c>
      <c r="FC68" s="47">
        <f t="shared" si="469"/>
        <v>0</v>
      </c>
      <c r="FD68" s="47">
        <f>SUM(FB68/FB14*FD14)</f>
        <v>0</v>
      </c>
      <c r="FE68" s="118">
        <f t="shared" si="453"/>
        <v>24.567499999999999</v>
      </c>
      <c r="FF68" s="118">
        <f t="shared" si="454"/>
        <v>24.567499999999999</v>
      </c>
      <c r="FG68" s="118">
        <f t="shared" si="455"/>
        <v>0</v>
      </c>
      <c r="FH68" s="46">
        <f>SUM('[20]ПОЛНАЯ СЕБЕСТОИМОСТЬ ВОДА 2018'!Z213)</f>
        <v>0</v>
      </c>
      <c r="FI68" s="46">
        <f>SUM('[19]ПОЛНАЯ СЕБЕСТОИМОСТЬ ВОДА 2019'!BW212)</f>
        <v>0</v>
      </c>
      <c r="FJ68" s="46">
        <f>SUM('[19]ПОЛНАЯ СЕБЕСТОИМОСТЬ ВОДА 2019'!BX212)</f>
        <v>0</v>
      </c>
      <c r="FK68" s="129">
        <v>0</v>
      </c>
      <c r="FL68" s="47">
        <f t="shared" si="470"/>
        <v>0</v>
      </c>
      <c r="FM68" s="47">
        <f>SUM(FK68/FK14*FM14)</f>
        <v>0</v>
      </c>
      <c r="FN68" s="20">
        <f t="shared" si="457"/>
        <v>73.702500000000001</v>
      </c>
      <c r="FO68" s="20">
        <f t="shared" si="457"/>
        <v>73.702500000000001</v>
      </c>
      <c r="FP68" s="20">
        <f t="shared" si="457"/>
        <v>0</v>
      </c>
      <c r="FQ68" s="70">
        <f t="shared" si="457"/>
        <v>0</v>
      </c>
      <c r="FR68" s="70">
        <f t="shared" si="457"/>
        <v>0</v>
      </c>
      <c r="FS68" s="70">
        <f t="shared" si="457"/>
        <v>0</v>
      </c>
      <c r="FT68" s="70">
        <f t="shared" si="457"/>
        <v>0</v>
      </c>
      <c r="FU68" s="70">
        <f t="shared" si="457"/>
        <v>0</v>
      </c>
      <c r="FV68" s="70">
        <f t="shared" si="457"/>
        <v>0</v>
      </c>
      <c r="FW68" s="69">
        <f t="shared" si="344"/>
        <v>-73.702500000000001</v>
      </c>
      <c r="FX68" s="69">
        <f t="shared" si="344"/>
        <v>-73.702500000000001</v>
      </c>
      <c r="FY68" s="69">
        <f t="shared" si="344"/>
        <v>0</v>
      </c>
      <c r="FZ68" s="20">
        <f t="shared" si="458"/>
        <v>294.81</v>
      </c>
      <c r="GA68" s="20">
        <f t="shared" si="458"/>
        <v>294.81</v>
      </c>
      <c r="GB68" s="20">
        <f t="shared" si="458"/>
        <v>0</v>
      </c>
      <c r="GC68" s="70">
        <f t="shared" si="458"/>
        <v>0</v>
      </c>
      <c r="GD68" s="70">
        <f t="shared" si="458"/>
        <v>0</v>
      </c>
      <c r="GE68" s="70">
        <f t="shared" si="458"/>
        <v>0</v>
      </c>
      <c r="GF68" s="70">
        <f t="shared" si="458"/>
        <v>0</v>
      </c>
      <c r="GG68" s="70">
        <f t="shared" si="458"/>
        <v>0</v>
      </c>
      <c r="GH68" s="70">
        <f t="shared" si="458"/>
        <v>0</v>
      </c>
      <c r="GI68" s="69">
        <f t="shared" si="346"/>
        <v>-294.81</v>
      </c>
      <c r="GJ68" s="69">
        <f t="shared" si="346"/>
        <v>-294.81</v>
      </c>
      <c r="GK68" s="69">
        <f t="shared" si="346"/>
        <v>0</v>
      </c>
      <c r="GL68" s="81"/>
    </row>
    <row r="69" spans="1:195" ht="18.75" x14ac:dyDescent="0.3">
      <c r="A69" s="130" t="s">
        <v>71</v>
      </c>
      <c r="B69" s="14">
        <f t="shared" si="401"/>
        <v>12269.20678733173</v>
      </c>
      <c r="C69" s="14">
        <f t="shared" ref="C69:D69" si="509">SUM(C41+C42+C43+C44+C45+C46+C47+C49+C54+C60+C67+C68)</f>
        <v>12266.642093165232</v>
      </c>
      <c r="D69" s="14">
        <f t="shared" si="509"/>
        <v>2.5646941664975782</v>
      </c>
      <c r="E69" s="65">
        <f t="shared" si="402"/>
        <v>11426.996999999999</v>
      </c>
      <c r="F69" s="131">
        <f>SUM(F41+F42+F43+F44+F45+F46+F47+F49+F54+F60+F67+F68)</f>
        <v>11424.89</v>
      </c>
      <c r="G69" s="131">
        <f t="shared" ref="G69:J69" si="510">SUM(G41+G42+G43+G44+G45+G46+G47+G49+G54+G60+G67+G68)</f>
        <v>2.1070000000000002</v>
      </c>
      <c r="H69" s="131">
        <f t="shared" si="510"/>
        <v>10465.86</v>
      </c>
      <c r="I69" s="131">
        <f t="shared" si="510"/>
        <v>10463.591672164877</v>
      </c>
      <c r="J69" s="131">
        <f t="shared" si="510"/>
        <v>2.2683278351225464</v>
      </c>
      <c r="K69" s="14">
        <f t="shared" si="404"/>
        <v>12269.20678733173</v>
      </c>
      <c r="L69" s="14">
        <f t="shared" ref="L69:M69" si="511">SUM(L41+L42+L43+L44+L45+L46+L47+L49+L54+L60+L67+L68)</f>
        <v>12266.642093165232</v>
      </c>
      <c r="M69" s="14">
        <f t="shared" si="511"/>
        <v>2.5646941664975782</v>
      </c>
      <c r="N69" s="65">
        <f t="shared" si="407"/>
        <v>10332.424999999997</v>
      </c>
      <c r="O69" s="131">
        <f t="shared" ref="O69:S69" si="512">SUM(O41+O42+O43+O44+O45+O46+O47+O49+O54+O60+O67+O68)</f>
        <v>10330.749999999998</v>
      </c>
      <c r="P69" s="131">
        <f t="shared" si="512"/>
        <v>1.675</v>
      </c>
      <c r="Q69" s="131">
        <f t="shared" si="512"/>
        <v>9420.92</v>
      </c>
      <c r="R69" s="131">
        <f t="shared" si="512"/>
        <v>9418.1450305109629</v>
      </c>
      <c r="S69" s="131">
        <f t="shared" si="512"/>
        <v>2.7749694890379866</v>
      </c>
      <c r="T69" s="14">
        <f t="shared" si="409"/>
        <v>12269.20678733173</v>
      </c>
      <c r="U69" s="14">
        <f t="shared" ref="U69:V69" si="513">SUM(U41+U42+U43+U44+U45+U46+U47+U49+U54+U60+U67+U68)</f>
        <v>12266.642093165232</v>
      </c>
      <c r="V69" s="14">
        <f t="shared" si="513"/>
        <v>2.5646941664975782</v>
      </c>
      <c r="W69" s="65">
        <f t="shared" si="412"/>
        <v>12531.936</v>
      </c>
      <c r="X69" s="131">
        <f t="shared" ref="X69:AB69" si="514">SUM(X41+X42+X43+X44+X45+X46+X47+X49+X54+X60+X67+X68)</f>
        <v>12530.1</v>
      </c>
      <c r="Y69" s="131">
        <f t="shared" si="514"/>
        <v>1.8360000000000001</v>
      </c>
      <c r="Z69" s="131">
        <f t="shared" si="514"/>
        <v>12114.23</v>
      </c>
      <c r="AA69" s="131">
        <f t="shared" si="514"/>
        <v>12111.68352119008</v>
      </c>
      <c r="AB69" s="131">
        <f t="shared" si="514"/>
        <v>2.5464788099210143</v>
      </c>
      <c r="AC69" s="132">
        <f t="shared" ref="AC69:AC70" si="515">SUM(AD69:AE69)</f>
        <v>36807.620361995199</v>
      </c>
      <c r="AD69" s="132">
        <f t="shared" ref="AD69:AE69" si="516">SUM(AD41+AD42+AD43+AD44+AD45+AD46+AD47+AD49+AD54+AD60+AD67+AD68)</f>
        <v>36799.926279495703</v>
      </c>
      <c r="AE69" s="132">
        <f t="shared" si="516"/>
        <v>7.694082499492735</v>
      </c>
      <c r="AF69" s="32">
        <f t="shared" ref="AF69:AF70" si="517">SUM(AG69:AH69)</f>
        <v>34291.358</v>
      </c>
      <c r="AG69" s="133">
        <f t="shared" ref="AG69:AH69" si="518">SUM(AG41+AG42+AG43+AG44+AG45+AG46+AG47+AG49+AG54+AG60+AG67+AG68)</f>
        <v>34285.74</v>
      </c>
      <c r="AH69" s="133">
        <f t="shared" si="518"/>
        <v>5.6180000000000003</v>
      </c>
      <c r="AI69" s="32">
        <f t="shared" ref="AI69:AI70" si="519">SUM(AJ69:AK69)</f>
        <v>32001.010000000002</v>
      </c>
      <c r="AJ69" s="133">
        <f t="shared" ref="AJ69:AK69" si="520">SUM(AJ41+AJ42+AJ43+AJ44+AJ45+AJ46+AJ47+AJ49+AJ54+AJ60+AJ67+AJ68)</f>
        <v>31993.42022386592</v>
      </c>
      <c r="AK69" s="133">
        <f t="shared" si="520"/>
        <v>7.5897761340815482</v>
      </c>
      <c r="AL69" s="69">
        <f t="shared" si="483"/>
        <v>-2516.2623619951992</v>
      </c>
      <c r="AM69" s="69">
        <f t="shared" si="483"/>
        <v>-2514.1862794957051</v>
      </c>
      <c r="AN69" s="69">
        <f t="shared" si="483"/>
        <v>-2.0760824994927347</v>
      </c>
      <c r="AO69" s="14">
        <f t="shared" si="415"/>
        <v>12269.20678733173</v>
      </c>
      <c r="AP69" s="14">
        <f t="shared" ref="AP69:AQ69" si="521">SUM(AP41+AP42+AP43+AP44+AP45+AP46+AP47+AP49+AP54+AP60+AP67+AP68)</f>
        <v>12266.642093165232</v>
      </c>
      <c r="AQ69" s="14">
        <f t="shared" si="521"/>
        <v>2.5646941664975782</v>
      </c>
      <c r="AR69" s="14">
        <f t="shared" si="416"/>
        <v>11174.568499999999</v>
      </c>
      <c r="AS69" s="14">
        <f t="shared" ref="AS69:AW69" si="522">SUM(AS41+AS42+AS43+AS44+AS45+AS46+AS47+AS49+AS54+AS60+AS67+AS68)</f>
        <v>11172.88</v>
      </c>
      <c r="AT69" s="65">
        <f t="shared" si="522"/>
        <v>1.6885000000000001</v>
      </c>
      <c r="AU69" s="14">
        <f t="shared" si="522"/>
        <v>10883.650000000001</v>
      </c>
      <c r="AV69" s="14">
        <f t="shared" si="522"/>
        <v>10878.55272745193</v>
      </c>
      <c r="AW69" s="14">
        <f t="shared" si="522"/>
        <v>5.0972725480709871</v>
      </c>
      <c r="AX69" s="14">
        <f t="shared" si="418"/>
        <v>12269.20678733173</v>
      </c>
      <c r="AY69" s="14">
        <f t="shared" ref="AY69:AZ69" si="523">SUM(AY41+AY42+AY43+AY44+AY45+AY46+AY47+AY49+AY54+AY60+AY67+AY68)</f>
        <v>12266.642093165232</v>
      </c>
      <c r="AZ69" s="14">
        <f t="shared" si="523"/>
        <v>2.5646941664975782</v>
      </c>
      <c r="BA69" s="65">
        <f t="shared" si="421"/>
        <v>0</v>
      </c>
      <c r="BB69" s="131">
        <f t="shared" ref="BB69:BF69" si="524">SUM(BB41+BB42+BB43+BB44+BB45+BB46+BB47+BB49+BB54+BB60+BB67+BB68)</f>
        <v>0</v>
      </c>
      <c r="BC69" s="131">
        <f t="shared" si="524"/>
        <v>0</v>
      </c>
      <c r="BD69" s="131">
        <f t="shared" si="524"/>
        <v>10150.619999999999</v>
      </c>
      <c r="BE69" s="131">
        <f t="shared" si="524"/>
        <v>10148.95726222916</v>
      </c>
      <c r="BF69" s="131">
        <f t="shared" si="524"/>
        <v>1.6627377708407174</v>
      </c>
      <c r="BG69" s="14">
        <f t="shared" si="423"/>
        <v>12269.20678733173</v>
      </c>
      <c r="BH69" s="14">
        <f t="shared" ref="BH69:BI69" si="525">SUM(BH41+BH42+BH43+BH44+BH45+BH46+BH47+BH49+BH54+BH60+BH67+BH68)</f>
        <v>12266.642093165232</v>
      </c>
      <c r="BI69" s="14">
        <f t="shared" si="525"/>
        <v>2.5646941664975782</v>
      </c>
      <c r="BJ69" s="65">
        <f t="shared" si="426"/>
        <v>0</v>
      </c>
      <c r="BK69" s="131">
        <f t="shared" ref="BK69:BO69" si="526">SUM(BK41+BK42+BK43+BK44+BK45+BK46+BK47+BK49+BK54+BK60+BK67+BK68)</f>
        <v>0</v>
      </c>
      <c r="BL69" s="131">
        <f t="shared" si="526"/>
        <v>0</v>
      </c>
      <c r="BM69" s="131">
        <f t="shared" si="526"/>
        <v>11471.880000000001</v>
      </c>
      <c r="BN69" s="131">
        <f t="shared" si="526"/>
        <v>11470.04490309024</v>
      </c>
      <c r="BO69" s="131">
        <f t="shared" si="526"/>
        <v>1.8350969097614251</v>
      </c>
      <c r="BP69" s="132">
        <f t="shared" ref="BP69:BP70" si="527">SUM(BQ69:BR69)</f>
        <v>36807.620361995199</v>
      </c>
      <c r="BQ69" s="132">
        <f t="shared" ref="BQ69:BR69" si="528">SUM(BQ41+BQ42+BQ43+BQ44+BQ45+BQ46+BQ47+BQ49+BQ54+BQ60+BQ67+BQ68)</f>
        <v>36799.926279495703</v>
      </c>
      <c r="BR69" s="132">
        <f t="shared" si="528"/>
        <v>7.694082499492735</v>
      </c>
      <c r="BS69" s="32">
        <f t="shared" ref="BS69:BS70" si="529">SUM(BT69:BU69)</f>
        <v>11174.568499999999</v>
      </c>
      <c r="BT69" s="133">
        <f t="shared" ref="BT69:BU69" si="530">SUM(BT41+BT42+BT43+BT44+BT45+BT46+BT47+BT49+BT54+BT60+BT67+BT68)</f>
        <v>11172.88</v>
      </c>
      <c r="BU69" s="133">
        <f t="shared" si="530"/>
        <v>1.6885000000000001</v>
      </c>
      <c r="BV69" s="32">
        <f t="shared" ref="BV69:BV70" si="531">SUM(BW69:BX69)</f>
        <v>32506.149999999998</v>
      </c>
      <c r="BW69" s="133">
        <f t="shared" ref="BW69:BX69" si="532">SUM(BW41+BW42+BW43+BW44+BW45+BW46+BW47+BW49+BW54+BW60+BW67+BW68)</f>
        <v>32497.554892771324</v>
      </c>
      <c r="BX69" s="133">
        <f t="shared" si="532"/>
        <v>8.5951072286731307</v>
      </c>
      <c r="BY69" s="33">
        <f t="shared" si="336"/>
        <v>-25633.051861995198</v>
      </c>
      <c r="BZ69" s="33">
        <f t="shared" si="336"/>
        <v>-25627.046279495706</v>
      </c>
      <c r="CA69" s="33">
        <f t="shared" si="336"/>
        <v>-6.0055824994927347</v>
      </c>
      <c r="CB69" s="132">
        <f t="shared" ref="CB69:CB70" si="533">SUM(CC69:CD69)</f>
        <v>73615.240723990399</v>
      </c>
      <c r="CC69" s="132">
        <f t="shared" ref="CC69:CD69" si="534">SUM(CC41+CC42+CC43+CC44+CC45+CC46+CC47+CC49+CC54+CC60+CC67+CC68)</f>
        <v>73599.852558991406</v>
      </c>
      <c r="CD69" s="132">
        <f t="shared" si="534"/>
        <v>15.38816499898547</v>
      </c>
      <c r="CE69" s="32">
        <f t="shared" ref="CE69:CE70" si="535">SUM(CF69:CG69)</f>
        <v>45465.926500000009</v>
      </c>
      <c r="CF69" s="133">
        <f t="shared" ref="CF69:CG69" si="536">SUM(CF41+CF42+CF43+CF44+CF45+CF46+CF47+CF49+CF54+CF60+CF67+CF68)</f>
        <v>45458.62000000001</v>
      </c>
      <c r="CG69" s="133">
        <f t="shared" si="536"/>
        <v>7.3064999999999998</v>
      </c>
      <c r="CH69" s="32">
        <f t="shared" ref="CH69:CH70" si="537">SUM(CI69:CJ69)</f>
        <v>64507.159999999989</v>
      </c>
      <c r="CI69" s="133">
        <f t="shared" ref="CI69:CJ69" si="538">SUM(CI41+CI42+CI43+CI44+CI45+CI46+CI47+CI49+CI54+CI60+CI67+CI68)</f>
        <v>64490.975116637237</v>
      </c>
      <c r="CJ69" s="133">
        <f t="shared" si="538"/>
        <v>16.184883362754679</v>
      </c>
      <c r="CK69" s="33">
        <f t="shared" si="338"/>
        <v>-28149.31422399039</v>
      </c>
      <c r="CL69" s="33">
        <f t="shared" si="338"/>
        <v>-28141.232558991396</v>
      </c>
      <c r="CM69" s="33">
        <f t="shared" si="338"/>
        <v>-8.0816649989854703</v>
      </c>
      <c r="CN69" s="14">
        <f t="shared" si="430"/>
        <v>12326.614708692012</v>
      </c>
      <c r="CO69" s="14">
        <f t="shared" ref="CO69:CP69" si="539">SUM(CO41+CO42+CO43+CO44+CO45+CO46+CO47+CO49+CO54+CO60+CO67+CO68)</f>
        <v>12324.044195811697</v>
      </c>
      <c r="CP69" s="14">
        <f t="shared" si="539"/>
        <v>2.5705128803149653</v>
      </c>
      <c r="CQ69" s="65">
        <f t="shared" si="431"/>
        <v>0</v>
      </c>
      <c r="CR69" s="131">
        <f t="shared" ref="CR69:CV69" si="540">SUM(CR41+CR42+CR43+CR44+CR45+CR46+CR47+CR49+CR54+CR60+CR67+CR68)</f>
        <v>0</v>
      </c>
      <c r="CS69" s="131">
        <f t="shared" si="540"/>
        <v>0</v>
      </c>
      <c r="CT69" s="131">
        <f t="shared" si="540"/>
        <v>10404.999999999998</v>
      </c>
      <c r="CU69" s="131">
        <f t="shared" si="540"/>
        <v>10403.699107161117</v>
      </c>
      <c r="CV69" s="131">
        <f t="shared" si="540"/>
        <v>1.3008928388823913</v>
      </c>
      <c r="CW69" s="14">
        <f t="shared" si="433"/>
        <v>12326.614708692012</v>
      </c>
      <c r="CX69" s="14">
        <f t="shared" ref="CX69:CY69" si="541">SUM(CX41+CX42+CX43+CX44+CX45+CX46+CX47+CX49+CX54+CX60+CX67+CX68)</f>
        <v>12324.044195811697</v>
      </c>
      <c r="CY69" s="14">
        <f t="shared" si="541"/>
        <v>2.5705128803149653</v>
      </c>
      <c r="CZ69" s="65">
        <f t="shared" ref="CZ69:CZ70" si="542">SUM(DA69:DB69)</f>
        <v>0</v>
      </c>
      <c r="DA69" s="131">
        <f t="shared" ref="DA69:DE69" si="543">SUM(DA41+DA42+DA43+DA44+DA45+DA46+DA47+DA49+DA54+DA60+DA67+DA68)</f>
        <v>0</v>
      </c>
      <c r="DB69" s="131">
        <f t="shared" si="543"/>
        <v>0</v>
      </c>
      <c r="DC69" s="131">
        <f t="shared" si="543"/>
        <v>11498.839999999998</v>
      </c>
      <c r="DD69" s="131">
        <f t="shared" si="543"/>
        <v>11497.520223836842</v>
      </c>
      <c r="DE69" s="131">
        <f t="shared" si="543"/>
        <v>1.3197761631583509</v>
      </c>
      <c r="DF69" s="14">
        <f t="shared" si="438"/>
        <v>12326.614708692012</v>
      </c>
      <c r="DG69" s="14">
        <f t="shared" ref="DG69:DH69" si="544">SUM(DG41+DG42+DG43+DG44+DG45+DG46+DG47+DG49+DG54+DG60+DG67+DG68)</f>
        <v>12324.044195811697</v>
      </c>
      <c r="DH69" s="14">
        <f t="shared" si="544"/>
        <v>2.5705128803149653</v>
      </c>
      <c r="DI69" s="65">
        <f t="shared" si="441"/>
        <v>0</v>
      </c>
      <c r="DJ69" s="131">
        <f t="shared" ref="DJ69:DN69" si="545">SUM(DJ41+DJ42+DJ43+DJ44+DJ45+DJ46+DJ47+DJ49+DJ54+DJ60+DJ67+DJ68)</f>
        <v>0</v>
      </c>
      <c r="DK69" s="131">
        <f t="shared" si="545"/>
        <v>0</v>
      </c>
      <c r="DL69" s="131">
        <f t="shared" si="545"/>
        <v>11292.51</v>
      </c>
      <c r="DM69" s="131">
        <f t="shared" si="545"/>
        <v>11290.86289033548</v>
      </c>
      <c r="DN69" s="131">
        <f t="shared" si="545"/>
        <v>1.6471096645191075</v>
      </c>
      <c r="DO69" s="132">
        <f t="shared" ref="DO69:DO70" si="546">SUM(DP69:DQ69)</f>
        <v>36979.844126076037</v>
      </c>
      <c r="DP69" s="132">
        <f t="shared" ref="DP69:DQ69" si="547">SUM(DP41+DP42+DP43+DP44+DP45+DP46+DP47+DP49+DP54+DP60+DP67+DP68)</f>
        <v>36972.132587435095</v>
      </c>
      <c r="DQ69" s="132">
        <f t="shared" si="547"/>
        <v>7.7115386409448963</v>
      </c>
      <c r="DR69" s="32">
        <f t="shared" ref="DR69:DR70" si="548">SUM(DS69:DT69)</f>
        <v>0</v>
      </c>
      <c r="DS69" s="133">
        <f t="shared" ref="DS69:DT69" si="549">SUM(DS41+DS42+DS43+DS44+DS45+DS46+DS47+DS49+DS54+DS60+DS67+DS68)</f>
        <v>0</v>
      </c>
      <c r="DT69" s="133">
        <f t="shared" si="549"/>
        <v>0</v>
      </c>
      <c r="DU69" s="32">
        <f t="shared" ref="DU69:DU70" si="550">SUM(DV69:DW69)</f>
        <v>33196.35</v>
      </c>
      <c r="DV69" s="133">
        <f t="shared" ref="DV69:DW69" si="551">SUM(DV41+DV42+DV43+DV44+DV45+DV46+DV47+DV49+DV54+DV60+DV67+DV68)</f>
        <v>33192.08222133344</v>
      </c>
      <c r="DW69" s="133">
        <f t="shared" si="551"/>
        <v>4.2677786665598489</v>
      </c>
      <c r="DX69" s="33">
        <f t="shared" si="340"/>
        <v>-36979.844126076037</v>
      </c>
      <c r="DY69" s="33">
        <f t="shared" si="340"/>
        <v>-36972.132587435095</v>
      </c>
      <c r="DZ69" s="33">
        <f t="shared" si="340"/>
        <v>-7.7115386409448963</v>
      </c>
      <c r="EA69" s="132">
        <f>SUM(EA41+EA42+EA43+EA44+EA45+EA46+EA47+EA49+EA54+EA60+EA67+EA68)</f>
        <v>110595.08485006641</v>
      </c>
      <c r="EB69" s="132">
        <f t="shared" ref="EB69:EC69" si="552">SUM(EB41+EB42+EB43+EB44+EB45+EB46+EB47+EB49+EB54+EB60+EB67+EB68)</f>
        <v>110571.98514642649</v>
      </c>
      <c r="EC69" s="132">
        <f t="shared" si="552"/>
        <v>23.099703639930368</v>
      </c>
      <c r="ED69" s="133">
        <f>SUM(ED41+ED42+ED43+ED44+ED45+ED46+ED47+ED49+ED54+ED60+ED67+ED68)</f>
        <v>45465.926500000001</v>
      </c>
      <c r="EE69" s="133">
        <f t="shared" ref="EE69:EF69" si="553">SUM(EE41+EE42+EE43+EE44+EE45+EE46+EE47+EE49+EE54+EE60+EE67+EE68)</f>
        <v>45458.62000000001</v>
      </c>
      <c r="EF69" s="133">
        <f t="shared" si="553"/>
        <v>7.3064999999999998</v>
      </c>
      <c r="EG69" s="133">
        <f>SUM(EG41+EG42+EG43+EG44+EG45+EG46+EG47+EG49+EG54+EG60+EG67+EG68)</f>
        <v>97703.51</v>
      </c>
      <c r="EH69" s="133">
        <f t="shared" ref="EH69:EI69" si="554">SUM(EH41+EH42+EH43+EH44+EH45+EH46+EH47+EH49+EH54+EH60+EH67+EH68)</f>
        <v>97683.057337970677</v>
      </c>
      <c r="EI69" s="133">
        <f t="shared" si="554"/>
        <v>20.452662029314528</v>
      </c>
      <c r="EJ69" s="33">
        <f t="shared" si="342"/>
        <v>-65129.158350066413</v>
      </c>
      <c r="EK69" s="33">
        <f t="shared" si="342"/>
        <v>-65113.365146426484</v>
      </c>
      <c r="EL69" s="33">
        <f t="shared" si="342"/>
        <v>-15.793203639930368</v>
      </c>
      <c r="EM69" s="14">
        <f t="shared" ref="EM69:EM70" si="555">SUM(EN69:EO69)</f>
        <v>12326.614708692012</v>
      </c>
      <c r="EN69" s="14">
        <f t="shared" ref="EN69:EO69" si="556">SUM(EN41+EN42+EN43+EN44+EN45+EN46+EN47+EN49+EN54+EN60+EN67+EN68)</f>
        <v>12324.044195811697</v>
      </c>
      <c r="EO69" s="14">
        <f t="shared" si="556"/>
        <v>2.5705128803149653</v>
      </c>
      <c r="EP69" s="65">
        <f t="shared" ref="EP69:EP70" si="557">SUM(EQ69:ER69)</f>
        <v>0</v>
      </c>
      <c r="EQ69" s="131">
        <f t="shared" ref="EQ69:EU69" si="558">SUM(EQ41+EQ42+EQ43+EQ44+EQ45+EQ46+EQ47+EQ49+EQ54+EQ60+EQ67+EQ68)</f>
        <v>0</v>
      </c>
      <c r="ER69" s="131">
        <f t="shared" si="558"/>
        <v>0</v>
      </c>
      <c r="ES69" s="131">
        <f t="shared" si="558"/>
        <v>11361.060000000001</v>
      </c>
      <c r="ET69" s="131">
        <f t="shared" si="558"/>
        <v>11359.530327309245</v>
      </c>
      <c r="EU69" s="131">
        <f t="shared" si="558"/>
        <v>1.5296726907550164</v>
      </c>
      <c r="EV69" s="14">
        <f t="shared" ref="EV69:EV70" si="559">SUM(EW69:EX69)</f>
        <v>12326.614708692012</v>
      </c>
      <c r="EW69" s="14">
        <f t="shared" ref="EW69:EX69" si="560">SUM(EW41+EW42+EW43+EW44+EW45+EW46+EW47+EW49+EW54+EW60+EW67+EW68)</f>
        <v>12324.044195811697</v>
      </c>
      <c r="EX69" s="14">
        <f t="shared" si="560"/>
        <v>2.5705128803149653</v>
      </c>
      <c r="EY69" s="65">
        <f t="shared" ref="EY69:EY70" si="561">SUM(EZ69:FA69)</f>
        <v>0</v>
      </c>
      <c r="EZ69" s="131">
        <f t="shared" ref="EZ69:FD69" si="562">SUM(EZ41+EZ42+EZ43+EZ44+EZ45+EZ46+EZ47+EZ49+EZ54+EZ60+EZ67+EZ68)</f>
        <v>0</v>
      </c>
      <c r="FA69" s="131">
        <f t="shared" si="562"/>
        <v>0</v>
      </c>
      <c r="FB69" s="131">
        <f t="shared" si="562"/>
        <v>11729.57</v>
      </c>
      <c r="FC69" s="131">
        <f t="shared" si="562"/>
        <v>11728.043209814961</v>
      </c>
      <c r="FD69" s="131">
        <f t="shared" si="562"/>
        <v>1.5267901850381413</v>
      </c>
      <c r="FE69" s="14">
        <f t="shared" ref="FE69:FE70" si="563">SUM(FF69:FG69)</f>
        <v>12326.614708692012</v>
      </c>
      <c r="FF69" s="14">
        <f t="shared" ref="FF69:FG69" si="564">SUM(FF41+FF42+FF43+FF44+FF45+FF46+FF47+FF49+FF54+FF60+FF67+FF68)</f>
        <v>12324.044195811697</v>
      </c>
      <c r="FG69" s="14">
        <f t="shared" si="564"/>
        <v>2.5705128803149653</v>
      </c>
      <c r="FH69" s="65">
        <f t="shared" ref="FH69:FH70" si="565">SUM(FI69:FJ69)</f>
        <v>0</v>
      </c>
      <c r="FI69" s="131">
        <f t="shared" ref="FI69:FM69" si="566">SUM(FI41+FI42+FI43+FI44+FI45+FI46+FI47+FI49+FI54+FI60+FI67+FI68)</f>
        <v>0</v>
      </c>
      <c r="FJ69" s="131">
        <f t="shared" si="566"/>
        <v>0</v>
      </c>
      <c r="FK69" s="131">
        <f t="shared" si="566"/>
        <v>13329.860000000002</v>
      </c>
      <c r="FL69" s="131">
        <f t="shared" si="566"/>
        <v>13329.860000000002</v>
      </c>
      <c r="FM69" s="131">
        <f t="shared" si="566"/>
        <v>0</v>
      </c>
      <c r="FN69" s="132">
        <f t="shared" ref="FN69:FN70" si="567">SUM(FO69:FP69)</f>
        <v>36979.844126076037</v>
      </c>
      <c r="FO69" s="132">
        <f t="shared" ref="FO69:FP69" si="568">SUM(FO41+FO42+FO43+FO44+FO45+FO46+FO47+FO49+FO54+FO60+FO67+FO68)</f>
        <v>36972.132587435095</v>
      </c>
      <c r="FP69" s="132">
        <f t="shared" si="568"/>
        <v>7.7115386409448963</v>
      </c>
      <c r="FQ69" s="32">
        <f t="shared" ref="FQ69:FQ70" si="569">SUM(FR69:FS69)</f>
        <v>0</v>
      </c>
      <c r="FR69" s="133">
        <f t="shared" ref="FR69:FS69" si="570">SUM(FR41+FR42+FR43+FR44+FR45+FR46+FR47+FR49+FR54+FR60+FR67+FR68)</f>
        <v>0</v>
      </c>
      <c r="FS69" s="133">
        <f t="shared" si="570"/>
        <v>0</v>
      </c>
      <c r="FT69" s="32">
        <f t="shared" ref="FT69:FT70" si="571">SUM(FU69:FV69)</f>
        <v>36420.49</v>
      </c>
      <c r="FU69" s="133">
        <f t="shared" ref="FU69:FV69" si="572">SUM(FU41+FU42+FU43+FU44+FU45+FU46+FU47+FU49+FU54+FU60+FU67+FU68)</f>
        <v>36417.433537124205</v>
      </c>
      <c r="FV69" s="133">
        <f t="shared" si="572"/>
        <v>3.0564628757931578</v>
      </c>
      <c r="FW69" s="71">
        <f t="shared" si="344"/>
        <v>-36979.844126076037</v>
      </c>
      <c r="FX69" s="71">
        <f t="shared" si="344"/>
        <v>-36972.132587435095</v>
      </c>
      <c r="FY69" s="71">
        <f t="shared" si="344"/>
        <v>-7.7115386409448963</v>
      </c>
      <c r="FZ69" s="132">
        <f t="shared" ref="FZ69:FZ70" si="573">SUM(GA69:GB69)</f>
        <v>147574.92897614246</v>
      </c>
      <c r="GA69" s="132">
        <f t="shared" ref="GA69:GB69" si="574">SUM(GA41+GA42+GA43+GA44+GA45+GA46+GA47+GA49+GA54+GA60+GA67+GA68)</f>
        <v>147544.11773386158</v>
      </c>
      <c r="GB69" s="132">
        <f t="shared" si="574"/>
        <v>30.811242280875263</v>
      </c>
      <c r="GC69" s="32">
        <f t="shared" ref="GC69:GC70" si="575">SUM(GD69:GE69)</f>
        <v>45465.926500000009</v>
      </c>
      <c r="GD69" s="133">
        <f t="shared" ref="GD69:GE69" si="576">SUM(GD41+GD42+GD43+GD44+GD45+GD46+GD47+GD49+GD54+GD60+GD67+GD68)</f>
        <v>45458.62000000001</v>
      </c>
      <c r="GE69" s="133">
        <f t="shared" si="576"/>
        <v>7.3064999999999998</v>
      </c>
      <c r="GF69" s="32">
        <f t="shared" ref="GF69:GF70" si="577">SUM(GG69:GH69)</f>
        <v>134124</v>
      </c>
      <c r="GG69" s="133">
        <f t="shared" ref="GG69:GH69" si="578">SUM(GG41+GG42+GG43+GG44+GG45+GG46+GG47+GG49+GG54+GG60+GG67+GG68)</f>
        <v>134100.4908750949</v>
      </c>
      <c r="GH69" s="133">
        <f t="shared" si="578"/>
        <v>23.509124905107686</v>
      </c>
      <c r="GI69" s="71">
        <f t="shared" si="346"/>
        <v>-102109.00247614246</v>
      </c>
      <c r="GJ69" s="71">
        <f t="shared" si="346"/>
        <v>-102085.49773386157</v>
      </c>
      <c r="GK69" s="71">
        <f t="shared" si="346"/>
        <v>-23.504742280875263</v>
      </c>
      <c r="GL69" s="81"/>
    </row>
    <row r="70" spans="1:195" ht="18.75" x14ac:dyDescent="0.3">
      <c r="A70" s="130" t="s">
        <v>72</v>
      </c>
      <c r="B70" s="14">
        <f t="shared" si="401"/>
        <v>305.1995769444444</v>
      </c>
      <c r="C70" s="14">
        <f t="shared" ref="C70:EG70" si="579">SUM(C14)</f>
        <v>305.05207694444442</v>
      </c>
      <c r="D70" s="14">
        <f t="shared" si="579"/>
        <v>0.14749999999999999</v>
      </c>
      <c r="E70" s="65">
        <f t="shared" si="402"/>
        <v>311.55500000000001</v>
      </c>
      <c r="F70" s="131">
        <f t="shared" ref="F70:G70" si="580">SUM(F14)</f>
        <v>311.435</v>
      </c>
      <c r="G70" s="131">
        <f t="shared" si="580"/>
        <v>0.12</v>
      </c>
      <c r="H70" s="65">
        <f t="shared" ref="H70" si="581">SUM(I70:J70)</f>
        <v>319.33</v>
      </c>
      <c r="I70" s="131">
        <f t="shared" ref="I70:J70" si="582">SUM(I14)</f>
        <v>319.19</v>
      </c>
      <c r="J70" s="131">
        <f t="shared" si="582"/>
        <v>0.14000000000000001</v>
      </c>
      <c r="K70" s="14">
        <f t="shared" si="404"/>
        <v>305.1995769444444</v>
      </c>
      <c r="L70" s="14">
        <f t="shared" ref="L70:M70" si="583">SUM(L14)</f>
        <v>305.05207694444442</v>
      </c>
      <c r="M70" s="14">
        <f t="shared" si="583"/>
        <v>0.14749999999999999</v>
      </c>
      <c r="N70" s="65">
        <f t="shared" si="407"/>
        <v>297</v>
      </c>
      <c r="O70" s="131">
        <f t="shared" ref="O70:P70" si="584">SUM(O14)</f>
        <v>296.91000000000003</v>
      </c>
      <c r="P70" s="131">
        <f t="shared" si="584"/>
        <v>0.09</v>
      </c>
      <c r="Q70" s="65">
        <f t="shared" ref="Q70" si="585">SUM(R70:S70)</f>
        <v>315.57</v>
      </c>
      <c r="R70" s="131">
        <f t="shared" ref="R70:S70" si="586">SUM(R14)</f>
        <v>315.39</v>
      </c>
      <c r="S70" s="131">
        <f t="shared" si="586"/>
        <v>0.18</v>
      </c>
      <c r="T70" s="14">
        <f t="shared" si="409"/>
        <v>305.1995769444444</v>
      </c>
      <c r="U70" s="14">
        <f t="shared" ref="U70:V70" si="587">SUM(U14)</f>
        <v>305.05207694444442</v>
      </c>
      <c r="V70" s="14">
        <f t="shared" si="587"/>
        <v>0.14749999999999999</v>
      </c>
      <c r="W70" s="65">
        <f t="shared" si="412"/>
        <v>282.20400000000001</v>
      </c>
      <c r="X70" s="131">
        <f t="shared" ref="X70:Y70" si="588">SUM(X14)</f>
        <v>282.12900000000002</v>
      </c>
      <c r="Y70" s="131">
        <f t="shared" si="588"/>
        <v>7.4999999999999997E-2</v>
      </c>
      <c r="Z70" s="65">
        <f t="shared" ref="Z70" si="589">SUM(AA70:AB70)</f>
        <v>297.38000000000005</v>
      </c>
      <c r="AA70" s="131">
        <f t="shared" ref="AA70:AB70" si="590">SUM(AA14)</f>
        <v>297.26000000000005</v>
      </c>
      <c r="AB70" s="131">
        <f t="shared" si="590"/>
        <v>0.12</v>
      </c>
      <c r="AC70" s="132">
        <f t="shared" si="515"/>
        <v>915.59873083333332</v>
      </c>
      <c r="AD70" s="132">
        <f t="shared" ref="AD70:AE70" si="591">SUM(AD14)</f>
        <v>915.15623083333332</v>
      </c>
      <c r="AE70" s="132">
        <f t="shared" si="591"/>
        <v>0.4425</v>
      </c>
      <c r="AF70" s="32">
        <f t="shared" si="517"/>
        <v>890.75900000000001</v>
      </c>
      <c r="AG70" s="133">
        <f t="shared" ref="AG70:AH70" si="592">SUM(AG14)</f>
        <v>890.47400000000005</v>
      </c>
      <c r="AH70" s="133">
        <f t="shared" si="592"/>
        <v>0.28499999999999998</v>
      </c>
      <c r="AI70" s="32">
        <f t="shared" si="519"/>
        <v>932.28</v>
      </c>
      <c r="AJ70" s="133">
        <f t="shared" ref="AJ70:AK70" si="593">SUM(AJ14)</f>
        <v>931.83999999999992</v>
      </c>
      <c r="AK70" s="133">
        <f t="shared" si="593"/>
        <v>0.44</v>
      </c>
      <c r="AL70" s="69">
        <f t="shared" si="483"/>
        <v>-24.839730833333306</v>
      </c>
      <c r="AM70" s="69">
        <f t="shared" si="483"/>
        <v>-24.682230833333278</v>
      </c>
      <c r="AN70" s="69">
        <f t="shared" si="483"/>
        <v>-0.15750000000000003</v>
      </c>
      <c r="AO70" s="14">
        <f t="shared" si="415"/>
        <v>305.1995769444444</v>
      </c>
      <c r="AP70" s="14">
        <f t="shared" ref="AP70:AQ70" si="594">SUM(AP14)</f>
        <v>305.05207694444442</v>
      </c>
      <c r="AQ70" s="14">
        <f t="shared" si="594"/>
        <v>0.14749999999999999</v>
      </c>
      <c r="AR70" s="14">
        <f t="shared" si="416"/>
        <v>295.19499999999999</v>
      </c>
      <c r="AS70" s="14">
        <f t="shared" ref="AS70:AT70" si="595">SUM(AS14)</f>
        <v>295.09999999999997</v>
      </c>
      <c r="AT70" s="14">
        <f t="shared" si="595"/>
        <v>9.5000000000000001E-2</v>
      </c>
      <c r="AU70" s="14">
        <f t="shared" ref="AU70" si="596">SUM(AV70:AW70)</f>
        <v>320.52</v>
      </c>
      <c r="AV70" s="14">
        <f t="shared" ref="AV70:AW70" si="597">SUM(AV14)</f>
        <v>320.2</v>
      </c>
      <c r="AW70" s="14">
        <f t="shared" si="597"/>
        <v>0.32</v>
      </c>
      <c r="AX70" s="14">
        <f t="shared" si="418"/>
        <v>305.1995769444444</v>
      </c>
      <c r="AY70" s="14">
        <f t="shared" ref="AY70:AZ70" si="598">SUM(AY14)</f>
        <v>305.05207694444442</v>
      </c>
      <c r="AZ70" s="14">
        <f t="shared" si="598"/>
        <v>0.14749999999999999</v>
      </c>
      <c r="BA70" s="65">
        <f t="shared" si="421"/>
        <v>0</v>
      </c>
      <c r="BB70" s="131">
        <f t="shared" ref="BB70:BC70" si="599">SUM(BB14)</f>
        <v>0</v>
      </c>
      <c r="BC70" s="131">
        <f t="shared" si="599"/>
        <v>0</v>
      </c>
      <c r="BD70" s="65">
        <f t="shared" ref="BD70" si="600">SUM(BE70:BF70)</f>
        <v>305.09000000000003</v>
      </c>
      <c r="BE70" s="131">
        <f t="shared" ref="BE70:BF70" si="601">SUM(BE14)</f>
        <v>304.99</v>
      </c>
      <c r="BF70" s="131">
        <f t="shared" si="601"/>
        <v>0.1</v>
      </c>
      <c r="BG70" s="14">
        <f t="shared" si="423"/>
        <v>305.1995769444444</v>
      </c>
      <c r="BH70" s="14">
        <f t="shared" ref="BH70:BI70" si="602">SUM(BH14)</f>
        <v>305.05207694444442</v>
      </c>
      <c r="BI70" s="14">
        <f t="shared" si="602"/>
        <v>0.14749999999999999</v>
      </c>
      <c r="BJ70" s="65">
        <f t="shared" si="426"/>
        <v>0</v>
      </c>
      <c r="BK70" s="131">
        <f t="shared" ref="BK70:BL70" si="603">SUM(BK14)</f>
        <v>0</v>
      </c>
      <c r="BL70" s="131">
        <f t="shared" si="603"/>
        <v>0</v>
      </c>
      <c r="BM70" s="65">
        <f t="shared" ref="BM70" si="604">SUM(BN70:BO70)</f>
        <v>324.98</v>
      </c>
      <c r="BN70" s="131">
        <f t="shared" ref="BN70:BO70" si="605">SUM(BN14)</f>
        <v>324.89000000000004</v>
      </c>
      <c r="BO70" s="131">
        <f t="shared" si="605"/>
        <v>0.09</v>
      </c>
      <c r="BP70" s="132">
        <f t="shared" si="527"/>
        <v>915.59873083333332</v>
      </c>
      <c r="BQ70" s="132">
        <f t="shared" ref="BQ70:BR70" si="606">SUM(BQ14)</f>
        <v>915.15623083333332</v>
      </c>
      <c r="BR70" s="132">
        <f t="shared" si="606"/>
        <v>0.4425</v>
      </c>
      <c r="BS70" s="32">
        <f t="shared" si="529"/>
        <v>295.19499999999999</v>
      </c>
      <c r="BT70" s="133">
        <f t="shared" ref="BT70:BU70" si="607">SUM(BT14)</f>
        <v>295.09999999999997</v>
      </c>
      <c r="BU70" s="133">
        <f t="shared" si="607"/>
        <v>9.5000000000000001E-2</v>
      </c>
      <c r="BV70" s="32">
        <f t="shared" si="531"/>
        <v>950.59000000000015</v>
      </c>
      <c r="BW70" s="133">
        <f t="shared" ref="BW70:BX70" si="608">SUM(BW14)</f>
        <v>950.08000000000015</v>
      </c>
      <c r="BX70" s="133">
        <f t="shared" si="608"/>
        <v>0.51</v>
      </c>
      <c r="BY70" s="33">
        <f t="shared" si="336"/>
        <v>-620.40373083333338</v>
      </c>
      <c r="BZ70" s="33">
        <f t="shared" si="336"/>
        <v>-620.0562308333333</v>
      </c>
      <c r="CA70" s="33">
        <f t="shared" si="336"/>
        <v>-0.34750000000000003</v>
      </c>
      <c r="CB70" s="132">
        <f t="shared" si="533"/>
        <v>1831.1974616666666</v>
      </c>
      <c r="CC70" s="132">
        <f t="shared" ref="CC70:CD70" si="609">SUM(CC14)</f>
        <v>1830.3124616666666</v>
      </c>
      <c r="CD70" s="132">
        <f t="shared" si="609"/>
        <v>0.88500000000000001</v>
      </c>
      <c r="CE70" s="32">
        <f t="shared" si="535"/>
        <v>1185.9540000000002</v>
      </c>
      <c r="CF70" s="133">
        <f t="shared" ref="CF70:CG70" si="610">SUM(CF14)</f>
        <v>1185.5740000000001</v>
      </c>
      <c r="CG70" s="133">
        <f t="shared" si="610"/>
        <v>0.38</v>
      </c>
      <c r="CH70" s="32">
        <f t="shared" si="537"/>
        <v>1882.8700000000001</v>
      </c>
      <c r="CI70" s="133">
        <f t="shared" ref="CI70:CJ70" si="611">SUM(CI14)</f>
        <v>1881.92</v>
      </c>
      <c r="CJ70" s="133">
        <f t="shared" si="611"/>
        <v>0.95</v>
      </c>
      <c r="CK70" s="33">
        <f t="shared" si="338"/>
        <v>-645.24346166666646</v>
      </c>
      <c r="CL70" s="33">
        <f t="shared" si="338"/>
        <v>-644.73846166666658</v>
      </c>
      <c r="CM70" s="33">
        <f t="shared" si="338"/>
        <v>-0.505</v>
      </c>
      <c r="CN70" s="14">
        <f t="shared" si="430"/>
        <v>305.1995769444444</v>
      </c>
      <c r="CO70" s="14">
        <f t="shared" ref="CO70:CP70" si="612">SUM(CO14)</f>
        <v>305.05207694444442</v>
      </c>
      <c r="CP70" s="14">
        <f t="shared" si="612"/>
        <v>0.14749999999999999</v>
      </c>
      <c r="CQ70" s="65">
        <f t="shared" si="431"/>
        <v>0</v>
      </c>
      <c r="CR70" s="131">
        <f t="shared" ref="CR70:CS70" si="613">SUM(CR14)</f>
        <v>0</v>
      </c>
      <c r="CS70" s="131">
        <f t="shared" si="613"/>
        <v>0</v>
      </c>
      <c r="CT70" s="65">
        <f t="shared" ref="CT70" si="614">SUM(CU70:CV70)</f>
        <v>284.14</v>
      </c>
      <c r="CU70" s="131">
        <f t="shared" ref="CU70:CV70" si="615">SUM(CU14)</f>
        <v>284.07</v>
      </c>
      <c r="CV70" s="131">
        <f t="shared" si="615"/>
        <v>7.0000000000000007E-2</v>
      </c>
      <c r="CW70" s="14">
        <f t="shared" si="433"/>
        <v>305.1995769444444</v>
      </c>
      <c r="CX70" s="14">
        <f t="shared" ref="CX70:CY70" si="616">SUM(CX14)</f>
        <v>305.05207694444442</v>
      </c>
      <c r="CY70" s="14">
        <f t="shared" si="616"/>
        <v>0.14749999999999999</v>
      </c>
      <c r="CZ70" s="65">
        <f t="shared" si="542"/>
        <v>0</v>
      </c>
      <c r="DA70" s="131">
        <f t="shared" ref="DA70:DB70" si="617">SUM(DA14)</f>
        <v>0</v>
      </c>
      <c r="DB70" s="131">
        <f t="shared" si="617"/>
        <v>0</v>
      </c>
      <c r="DC70" s="65">
        <f t="shared" ref="DC70" si="618">SUM(DD70:DE70)</f>
        <v>295.8</v>
      </c>
      <c r="DD70" s="131">
        <f t="shared" ref="DD70:DE70" si="619">SUM(DD14)</f>
        <v>295.73</v>
      </c>
      <c r="DE70" s="131">
        <f t="shared" si="619"/>
        <v>7.0000000000000007E-2</v>
      </c>
      <c r="DF70" s="14">
        <f t="shared" si="438"/>
        <v>305.1995769444444</v>
      </c>
      <c r="DG70" s="14">
        <f t="shared" ref="DG70:DH70" si="620">SUM(DG14)</f>
        <v>305.05207694444442</v>
      </c>
      <c r="DH70" s="14">
        <f t="shared" si="620"/>
        <v>0.14749999999999999</v>
      </c>
      <c r="DI70" s="65">
        <f t="shared" si="441"/>
        <v>0</v>
      </c>
      <c r="DJ70" s="131">
        <f t="shared" ref="DJ70:DK70" si="621">SUM(DJ14)</f>
        <v>0</v>
      </c>
      <c r="DK70" s="131">
        <f t="shared" si="621"/>
        <v>0</v>
      </c>
      <c r="DL70" s="65">
        <f t="shared" ref="DL70" si="622">SUM(DM70:DN70)</f>
        <v>305.25</v>
      </c>
      <c r="DM70" s="131">
        <f t="shared" ref="DM70:DN70" si="623">SUM(DM14)</f>
        <v>305.16899999999998</v>
      </c>
      <c r="DN70" s="131">
        <f t="shared" si="623"/>
        <v>8.1000000000000003E-2</v>
      </c>
      <c r="DO70" s="132">
        <f t="shared" si="546"/>
        <v>915.59873083333332</v>
      </c>
      <c r="DP70" s="132">
        <f t="shared" ref="DP70:DQ70" si="624">SUM(DP14)</f>
        <v>915.15623083333332</v>
      </c>
      <c r="DQ70" s="132">
        <f t="shared" si="624"/>
        <v>0.4425</v>
      </c>
      <c r="DR70" s="32">
        <f t="shared" si="548"/>
        <v>0</v>
      </c>
      <c r="DS70" s="133">
        <f t="shared" ref="DS70:DT70" si="625">SUM(DS14)</f>
        <v>0</v>
      </c>
      <c r="DT70" s="133">
        <f t="shared" si="625"/>
        <v>0</v>
      </c>
      <c r="DU70" s="32">
        <f t="shared" si="550"/>
        <v>885.19</v>
      </c>
      <c r="DV70" s="133">
        <f t="shared" ref="DV70:DW70" si="626">SUM(DV14)</f>
        <v>884.96900000000005</v>
      </c>
      <c r="DW70" s="133">
        <f t="shared" si="626"/>
        <v>0.22100000000000003</v>
      </c>
      <c r="DX70" s="33">
        <f t="shared" si="340"/>
        <v>-915.59873083333332</v>
      </c>
      <c r="DY70" s="33">
        <f t="shared" si="340"/>
        <v>-915.15623083333332</v>
      </c>
      <c r="DZ70" s="33">
        <f t="shared" si="340"/>
        <v>-0.4425</v>
      </c>
      <c r="EA70" s="132">
        <f t="shared" si="579"/>
        <v>2746.7961924999995</v>
      </c>
      <c r="EB70" s="132">
        <f t="shared" ref="EB70:EC70" si="627">SUM(EB14)</f>
        <v>2745.4686924999996</v>
      </c>
      <c r="EC70" s="132">
        <f t="shared" si="627"/>
        <v>1.3275000000000001</v>
      </c>
      <c r="ED70" s="133">
        <f t="shared" si="579"/>
        <v>1185.9540000000002</v>
      </c>
      <c r="EE70" s="133">
        <f t="shared" ref="EE70:EF70" si="628">SUM(EE14)</f>
        <v>1185.5740000000001</v>
      </c>
      <c r="EF70" s="133">
        <f t="shared" si="628"/>
        <v>0.38</v>
      </c>
      <c r="EG70" s="133">
        <f t="shared" si="579"/>
        <v>2768.0600000000004</v>
      </c>
      <c r="EH70" s="133">
        <f t="shared" ref="EH70:EI70" si="629">SUM(EH14)</f>
        <v>2766.8890000000001</v>
      </c>
      <c r="EI70" s="133">
        <f t="shared" si="629"/>
        <v>1.171</v>
      </c>
      <c r="EJ70" s="33">
        <f t="shared" si="342"/>
        <v>-1560.8421924999993</v>
      </c>
      <c r="EK70" s="33">
        <f t="shared" si="342"/>
        <v>-1559.8946924999996</v>
      </c>
      <c r="EL70" s="33">
        <f t="shared" si="342"/>
        <v>-0.94750000000000012</v>
      </c>
      <c r="EM70" s="14">
        <f t="shared" si="555"/>
        <v>305.1995769444444</v>
      </c>
      <c r="EN70" s="14">
        <f t="shared" ref="EN70:EO70" si="630">SUM(EN14)</f>
        <v>305.05207694444442</v>
      </c>
      <c r="EO70" s="14">
        <f t="shared" si="630"/>
        <v>0.14749999999999999</v>
      </c>
      <c r="EP70" s="65">
        <f t="shared" si="557"/>
        <v>0</v>
      </c>
      <c r="EQ70" s="131">
        <f t="shared" ref="EQ70:ER70" si="631">SUM(EQ14)</f>
        <v>0</v>
      </c>
      <c r="ER70" s="131">
        <f t="shared" si="631"/>
        <v>0</v>
      </c>
      <c r="ES70" s="65">
        <f t="shared" ref="ES70" si="632">SUM(ET70:EU70)</f>
        <v>301.51600000000002</v>
      </c>
      <c r="ET70" s="131">
        <f t="shared" ref="ET70:EU70" si="633">SUM(ET14)</f>
        <v>301.43600000000004</v>
      </c>
      <c r="EU70" s="131">
        <f t="shared" si="633"/>
        <v>0.08</v>
      </c>
      <c r="EV70" s="14">
        <f t="shared" si="559"/>
        <v>305.1995769444444</v>
      </c>
      <c r="EW70" s="14">
        <f t="shared" ref="EW70:EX70" si="634">SUM(EW14)</f>
        <v>305.05207694444442</v>
      </c>
      <c r="EX70" s="14">
        <f t="shared" si="634"/>
        <v>0.14749999999999999</v>
      </c>
      <c r="EY70" s="65">
        <f t="shared" si="561"/>
        <v>0</v>
      </c>
      <c r="EZ70" s="131">
        <f t="shared" ref="EZ70:FA70" si="635">SUM(EZ14)</f>
        <v>0</v>
      </c>
      <c r="FA70" s="131">
        <f t="shared" si="635"/>
        <v>0</v>
      </c>
      <c r="FB70" s="65">
        <f t="shared" ref="FB70" si="636">SUM(FC70:FD70)</f>
        <v>296.36999999999995</v>
      </c>
      <c r="FC70" s="131">
        <f t="shared" ref="FC70:FD70" si="637">SUM(FC14)</f>
        <v>296.28999999999996</v>
      </c>
      <c r="FD70" s="131">
        <f t="shared" si="637"/>
        <v>0.08</v>
      </c>
      <c r="FE70" s="14">
        <f t="shared" si="563"/>
        <v>305.1995769444444</v>
      </c>
      <c r="FF70" s="14">
        <f t="shared" ref="FF70:FG70" si="638">SUM(FF14)</f>
        <v>305.05207694444442</v>
      </c>
      <c r="FG70" s="14">
        <f t="shared" si="638"/>
        <v>0.14749999999999999</v>
      </c>
      <c r="FH70" s="65">
        <f t="shared" si="565"/>
        <v>0</v>
      </c>
      <c r="FI70" s="131">
        <f t="shared" ref="FI70:FJ70" si="639">SUM(FI14)</f>
        <v>0</v>
      </c>
      <c r="FJ70" s="131">
        <f t="shared" si="639"/>
        <v>0</v>
      </c>
      <c r="FK70" s="65">
        <f t="shared" ref="FK70" si="640">SUM(FL70:FM70)</f>
        <v>293.91000000000003</v>
      </c>
      <c r="FL70" s="131">
        <f t="shared" ref="FL70:FM70" si="641">SUM(FL14)</f>
        <v>293.91000000000003</v>
      </c>
      <c r="FM70" s="131">
        <f t="shared" si="641"/>
        <v>0</v>
      </c>
      <c r="FN70" s="132">
        <f t="shared" si="567"/>
        <v>915.59873083333332</v>
      </c>
      <c r="FO70" s="132">
        <f t="shared" ref="FO70:FP70" si="642">SUM(FO14)</f>
        <v>915.15623083333332</v>
      </c>
      <c r="FP70" s="132">
        <f t="shared" si="642"/>
        <v>0.4425</v>
      </c>
      <c r="FQ70" s="32">
        <f t="shared" si="569"/>
        <v>0</v>
      </c>
      <c r="FR70" s="133">
        <f t="shared" ref="FR70:FS70" si="643">SUM(FR14)</f>
        <v>0</v>
      </c>
      <c r="FS70" s="133">
        <f t="shared" si="643"/>
        <v>0</v>
      </c>
      <c r="FT70" s="32">
        <f t="shared" si="571"/>
        <v>891.79600000000005</v>
      </c>
      <c r="FU70" s="133">
        <f t="shared" ref="FU70:FV70" si="644">SUM(FU14)</f>
        <v>891.63600000000008</v>
      </c>
      <c r="FV70" s="133">
        <f t="shared" si="644"/>
        <v>0.16</v>
      </c>
      <c r="FW70" s="71">
        <f t="shared" si="344"/>
        <v>-915.59873083333332</v>
      </c>
      <c r="FX70" s="71">
        <f t="shared" si="344"/>
        <v>-915.15623083333332</v>
      </c>
      <c r="FY70" s="71">
        <f t="shared" si="344"/>
        <v>-0.4425</v>
      </c>
      <c r="FZ70" s="132">
        <f t="shared" si="573"/>
        <v>3662.3949233333333</v>
      </c>
      <c r="GA70" s="132">
        <f t="shared" ref="GA70:GB70" si="645">SUM(GA14)</f>
        <v>3660.6249233333333</v>
      </c>
      <c r="GB70" s="132">
        <f t="shared" si="645"/>
        <v>1.77</v>
      </c>
      <c r="GC70" s="32">
        <f t="shared" si="575"/>
        <v>1185.9540000000002</v>
      </c>
      <c r="GD70" s="133">
        <f t="shared" ref="GD70:GE70" si="646">SUM(GD14)</f>
        <v>1185.5740000000001</v>
      </c>
      <c r="GE70" s="133">
        <f t="shared" si="646"/>
        <v>0.38</v>
      </c>
      <c r="GF70" s="32">
        <f t="shared" si="577"/>
        <v>3659.8559999999998</v>
      </c>
      <c r="GG70" s="133">
        <f t="shared" ref="GG70:GH70" si="647">SUM(GG14)</f>
        <v>3658.5249999999996</v>
      </c>
      <c r="GH70" s="133">
        <f t="shared" si="647"/>
        <v>1.331</v>
      </c>
      <c r="GI70" s="71">
        <f t="shared" si="346"/>
        <v>-2476.4409233333331</v>
      </c>
      <c r="GJ70" s="71">
        <f t="shared" si="346"/>
        <v>-2475.0509233333332</v>
      </c>
      <c r="GK70" s="71">
        <f t="shared" si="346"/>
        <v>-1.3900000000000001</v>
      </c>
      <c r="GL70" s="81"/>
    </row>
    <row r="71" spans="1:195" ht="18.75" x14ac:dyDescent="0.3">
      <c r="A71" s="67" t="s">
        <v>73</v>
      </c>
      <c r="B71" s="14">
        <f t="shared" ref="B71:EG71" si="648">SUM(B69/B70)</f>
        <v>40.200602209763545</v>
      </c>
      <c r="C71" s="14">
        <f t="shared" si="648"/>
        <v>40.211632767867414</v>
      </c>
      <c r="D71" s="14">
        <f t="shared" si="648"/>
        <v>17.387757061000531</v>
      </c>
      <c r="E71" s="131">
        <f t="shared" si="648"/>
        <v>36.677302562950359</v>
      </c>
      <c r="F71" s="131">
        <f t="shared" si="648"/>
        <v>36.684669353155549</v>
      </c>
      <c r="G71" s="131">
        <f t="shared" si="648"/>
        <v>17.558333333333337</v>
      </c>
      <c r="H71" s="131">
        <f t="shared" si="648"/>
        <v>32.774433971127053</v>
      </c>
      <c r="I71" s="131">
        <f t="shared" si="648"/>
        <v>32.781702660374314</v>
      </c>
      <c r="J71" s="131">
        <f t="shared" si="648"/>
        <v>16.202341679446757</v>
      </c>
      <c r="K71" s="14">
        <f t="shared" si="648"/>
        <v>40.200602209763545</v>
      </c>
      <c r="L71" s="14">
        <f t="shared" si="648"/>
        <v>40.211632767867414</v>
      </c>
      <c r="M71" s="14">
        <f t="shared" si="648"/>
        <v>17.387757061000531</v>
      </c>
      <c r="N71" s="131">
        <f t="shared" si="648"/>
        <v>34.789309764309756</v>
      </c>
      <c r="O71" s="131">
        <f t="shared" si="648"/>
        <v>34.794213734801779</v>
      </c>
      <c r="P71" s="131">
        <f t="shared" si="648"/>
        <v>18.611111111111111</v>
      </c>
      <c r="Q71" s="131">
        <f t="shared" si="648"/>
        <v>29.853661628164907</v>
      </c>
      <c r="R71" s="131">
        <f t="shared" si="648"/>
        <v>29.861901235013676</v>
      </c>
      <c r="S71" s="131">
        <f t="shared" si="648"/>
        <v>15.416497161322148</v>
      </c>
      <c r="T71" s="14">
        <f t="shared" si="648"/>
        <v>40.200602209763545</v>
      </c>
      <c r="U71" s="14">
        <f t="shared" si="648"/>
        <v>40.211632767867414</v>
      </c>
      <c r="V71" s="14">
        <f t="shared" si="648"/>
        <v>17.387757061000531</v>
      </c>
      <c r="W71" s="131">
        <f t="shared" si="648"/>
        <v>44.407364884976822</v>
      </c>
      <c r="X71" s="131">
        <f t="shared" si="648"/>
        <v>44.412662292780958</v>
      </c>
      <c r="Y71" s="131">
        <f t="shared" si="648"/>
        <v>24.48</v>
      </c>
      <c r="Z71" s="131">
        <f t="shared" si="648"/>
        <v>40.736532382809862</v>
      </c>
      <c r="AA71" s="131">
        <f t="shared" si="648"/>
        <v>40.74441068825297</v>
      </c>
      <c r="AB71" s="131">
        <f t="shared" si="648"/>
        <v>21.220656749341785</v>
      </c>
      <c r="AC71" s="132">
        <f t="shared" si="648"/>
        <v>40.200602209763545</v>
      </c>
      <c r="AD71" s="132">
        <f t="shared" si="648"/>
        <v>40.211632767867414</v>
      </c>
      <c r="AE71" s="132">
        <f t="shared" si="648"/>
        <v>17.387757061000531</v>
      </c>
      <c r="AF71" s="133">
        <f t="shared" si="648"/>
        <v>38.496785325772741</v>
      </c>
      <c r="AG71" s="133">
        <f t="shared" si="648"/>
        <v>38.50279738656041</v>
      </c>
      <c r="AH71" s="133">
        <f t="shared" si="648"/>
        <v>19.712280701754388</v>
      </c>
      <c r="AI71" s="133">
        <f t="shared" si="648"/>
        <v>34.325535246921532</v>
      </c>
      <c r="AJ71" s="133">
        <f t="shared" si="648"/>
        <v>34.333598282823147</v>
      </c>
      <c r="AK71" s="133">
        <f t="shared" si="648"/>
        <v>17.249491213821699</v>
      </c>
      <c r="AL71" s="69">
        <f t="shared" si="483"/>
        <v>-1.7038168839908039</v>
      </c>
      <c r="AM71" s="69">
        <f t="shared" si="483"/>
        <v>-1.7088353813070043</v>
      </c>
      <c r="AN71" s="69">
        <f t="shared" si="483"/>
        <v>2.3245236407538563</v>
      </c>
      <c r="AO71" s="14">
        <f t="shared" ref="AO71:BX71" si="649">SUM(AO69/AO70)</f>
        <v>40.200602209763545</v>
      </c>
      <c r="AP71" s="14">
        <f t="shared" si="649"/>
        <v>40.211632767867414</v>
      </c>
      <c r="AQ71" s="14">
        <f t="shared" si="649"/>
        <v>17.387757061000531</v>
      </c>
      <c r="AR71" s="14">
        <f t="shared" si="649"/>
        <v>37.854870509324343</v>
      </c>
      <c r="AS71" s="14">
        <f t="shared" si="649"/>
        <v>37.861335140630295</v>
      </c>
      <c r="AT71" s="14">
        <f t="shared" si="649"/>
        <v>17.773684210526316</v>
      </c>
      <c r="AU71" s="14">
        <f t="shared" si="649"/>
        <v>33.956227380506682</v>
      </c>
      <c r="AV71" s="14">
        <f t="shared" si="649"/>
        <v>33.974243371180293</v>
      </c>
      <c r="AW71" s="14">
        <f t="shared" si="649"/>
        <v>15.928976712721834</v>
      </c>
      <c r="AX71" s="14">
        <f t="shared" si="649"/>
        <v>40.200602209763545</v>
      </c>
      <c r="AY71" s="14">
        <f t="shared" si="649"/>
        <v>40.211632767867414</v>
      </c>
      <c r="AZ71" s="14">
        <f t="shared" si="649"/>
        <v>17.387757061000531</v>
      </c>
      <c r="BA71" s="131" t="e">
        <f t="shared" si="649"/>
        <v>#DIV/0!</v>
      </c>
      <c r="BB71" s="131" t="e">
        <f t="shared" si="649"/>
        <v>#DIV/0!</v>
      </c>
      <c r="BC71" s="131" t="e">
        <f t="shared" si="649"/>
        <v>#DIV/0!</v>
      </c>
      <c r="BD71" s="131">
        <f t="shared" si="649"/>
        <v>33.270903667770156</v>
      </c>
      <c r="BE71" s="131">
        <f t="shared" si="649"/>
        <v>33.27636074044775</v>
      </c>
      <c r="BF71" s="131">
        <f t="shared" si="649"/>
        <v>16.627377708407174</v>
      </c>
      <c r="BG71" s="14">
        <f t="shared" si="649"/>
        <v>40.200602209763545</v>
      </c>
      <c r="BH71" s="14">
        <f t="shared" si="649"/>
        <v>40.211632767867414</v>
      </c>
      <c r="BI71" s="14">
        <f t="shared" si="649"/>
        <v>17.387757061000531</v>
      </c>
      <c r="BJ71" s="131" t="e">
        <f t="shared" si="649"/>
        <v>#DIV/0!</v>
      </c>
      <c r="BK71" s="131" t="e">
        <f t="shared" si="649"/>
        <v>#DIV/0!</v>
      </c>
      <c r="BL71" s="131" t="e">
        <f t="shared" si="649"/>
        <v>#DIV/0!</v>
      </c>
      <c r="BM71" s="131">
        <f t="shared" si="649"/>
        <v>35.300264631669641</v>
      </c>
      <c r="BN71" s="131">
        <f t="shared" si="649"/>
        <v>35.30439503552045</v>
      </c>
      <c r="BO71" s="131">
        <f t="shared" si="649"/>
        <v>20.389965664015836</v>
      </c>
      <c r="BP71" s="132">
        <f t="shared" si="649"/>
        <v>40.200602209763545</v>
      </c>
      <c r="BQ71" s="132">
        <f t="shared" si="649"/>
        <v>40.211632767867414</v>
      </c>
      <c r="BR71" s="132">
        <f t="shared" si="649"/>
        <v>17.387757061000531</v>
      </c>
      <c r="BS71" s="133">
        <f t="shared" si="649"/>
        <v>37.854870509324343</v>
      </c>
      <c r="BT71" s="133">
        <f t="shared" si="649"/>
        <v>37.861335140630295</v>
      </c>
      <c r="BU71" s="133">
        <f t="shared" si="649"/>
        <v>17.773684210526316</v>
      </c>
      <c r="BV71" s="133">
        <f t="shared" si="649"/>
        <v>34.195762631628767</v>
      </c>
      <c r="BW71" s="133">
        <f t="shared" si="649"/>
        <v>34.205072091583148</v>
      </c>
      <c r="BX71" s="133">
        <f t="shared" si="649"/>
        <v>16.853151428770843</v>
      </c>
      <c r="BY71" s="33">
        <f t="shared" si="336"/>
        <v>-2.3457317004392024</v>
      </c>
      <c r="BZ71" s="33">
        <f t="shared" si="336"/>
        <v>-2.3502976272371185</v>
      </c>
      <c r="CA71" s="33">
        <f t="shared" si="336"/>
        <v>0.38592714952578433</v>
      </c>
      <c r="CB71" s="132">
        <f t="shared" ref="CB71:CJ71" si="650">SUM(CB69/CB70)</f>
        <v>40.200602209763545</v>
      </c>
      <c r="CC71" s="132">
        <f t="shared" si="650"/>
        <v>40.211632767867414</v>
      </c>
      <c r="CD71" s="132">
        <f t="shared" si="650"/>
        <v>17.387757061000531</v>
      </c>
      <c r="CE71" s="133">
        <f t="shared" si="650"/>
        <v>38.337006747310603</v>
      </c>
      <c r="CF71" s="133">
        <f t="shared" si="650"/>
        <v>38.343131681362792</v>
      </c>
      <c r="CG71" s="133">
        <f t="shared" si="650"/>
        <v>19.227631578947367</v>
      </c>
      <c r="CH71" s="133">
        <f t="shared" si="650"/>
        <v>34.260017951318986</v>
      </c>
      <c r="CI71" s="133">
        <f t="shared" si="650"/>
        <v>34.268712334550479</v>
      </c>
      <c r="CJ71" s="133">
        <f t="shared" si="650"/>
        <v>17.036719329215451</v>
      </c>
      <c r="CK71" s="33">
        <f t="shared" si="338"/>
        <v>-1.8635954624529418</v>
      </c>
      <c r="CL71" s="33">
        <f t="shared" si="338"/>
        <v>-1.8685010865046223</v>
      </c>
      <c r="CM71" s="33">
        <f t="shared" si="338"/>
        <v>1.8398745179468357</v>
      </c>
      <c r="CN71" s="14">
        <f t="shared" ref="CN71:DW71" si="651">SUM(CN69/CN70)</f>
        <v>40.388701819648425</v>
      </c>
      <c r="CO71" s="14">
        <f t="shared" si="651"/>
        <v>40.399804253934427</v>
      </c>
      <c r="CP71" s="14">
        <f t="shared" si="651"/>
        <v>17.427205968237054</v>
      </c>
      <c r="CQ71" s="131" t="e">
        <f t="shared" si="651"/>
        <v>#DIV/0!</v>
      </c>
      <c r="CR71" s="131" t="e">
        <f t="shared" si="651"/>
        <v>#DIV/0!</v>
      </c>
      <c r="CS71" s="131" t="e">
        <f t="shared" si="651"/>
        <v>#DIV/0!</v>
      </c>
      <c r="CT71" s="131">
        <f t="shared" si="651"/>
        <v>36.619272189765603</v>
      </c>
      <c r="CU71" s="131">
        <f t="shared" si="651"/>
        <v>36.623716362731429</v>
      </c>
      <c r="CV71" s="131">
        <f t="shared" si="651"/>
        <v>18.584183412605586</v>
      </c>
      <c r="CW71" s="14">
        <f t="shared" si="651"/>
        <v>40.388701819648425</v>
      </c>
      <c r="CX71" s="14">
        <f t="shared" si="651"/>
        <v>40.399804253934427</v>
      </c>
      <c r="CY71" s="14">
        <f t="shared" si="651"/>
        <v>17.427205968237054</v>
      </c>
      <c r="CZ71" s="131" t="e">
        <f t="shared" si="651"/>
        <v>#DIV/0!</v>
      </c>
      <c r="DA71" s="131" t="e">
        <f t="shared" si="651"/>
        <v>#DIV/0!</v>
      </c>
      <c r="DB71" s="131" t="e">
        <f t="shared" si="651"/>
        <v>#DIV/0!</v>
      </c>
      <c r="DC71" s="131">
        <f t="shared" si="651"/>
        <v>38.87369844489519</v>
      </c>
      <c r="DD71" s="131">
        <f t="shared" si="651"/>
        <v>38.878437168487608</v>
      </c>
      <c r="DE71" s="131">
        <f t="shared" si="651"/>
        <v>18.853945187976439</v>
      </c>
      <c r="DF71" s="14">
        <f t="shared" si="651"/>
        <v>40.388701819648425</v>
      </c>
      <c r="DG71" s="14">
        <f t="shared" si="651"/>
        <v>40.399804253934427</v>
      </c>
      <c r="DH71" s="14">
        <f t="shared" si="651"/>
        <v>17.427205968237054</v>
      </c>
      <c r="DI71" s="131" t="e">
        <f t="shared" si="651"/>
        <v>#DIV/0!</v>
      </c>
      <c r="DJ71" s="131" t="e">
        <f t="shared" si="651"/>
        <v>#DIV/0!</v>
      </c>
      <c r="DK71" s="131" t="e">
        <f t="shared" si="651"/>
        <v>#DIV/0!</v>
      </c>
      <c r="DL71" s="131">
        <f t="shared" si="651"/>
        <v>36.994299754299753</v>
      </c>
      <c r="DM71" s="131">
        <f t="shared" si="651"/>
        <v>36.998721660245572</v>
      </c>
      <c r="DN71" s="131">
        <f t="shared" si="651"/>
        <v>20.334687216285278</v>
      </c>
      <c r="DO71" s="132">
        <f t="shared" si="651"/>
        <v>40.388701819648425</v>
      </c>
      <c r="DP71" s="132">
        <f t="shared" si="651"/>
        <v>40.399804253934427</v>
      </c>
      <c r="DQ71" s="132">
        <f t="shared" si="651"/>
        <v>17.427205968237054</v>
      </c>
      <c r="DR71" s="133" t="e">
        <f t="shared" si="651"/>
        <v>#DIV/0!</v>
      </c>
      <c r="DS71" s="133" t="e">
        <f t="shared" si="651"/>
        <v>#DIV/0!</v>
      </c>
      <c r="DT71" s="133" t="e">
        <f t="shared" si="651"/>
        <v>#DIV/0!</v>
      </c>
      <c r="DU71" s="133">
        <f t="shared" si="651"/>
        <v>37.501948734170064</v>
      </c>
      <c r="DV71" s="133">
        <f t="shared" si="651"/>
        <v>37.506491437929959</v>
      </c>
      <c r="DW71" s="133">
        <f t="shared" si="651"/>
        <v>19.311215685791169</v>
      </c>
      <c r="DX71" s="33" t="e">
        <f t="shared" si="340"/>
        <v>#DIV/0!</v>
      </c>
      <c r="DY71" s="33" t="e">
        <f t="shared" si="340"/>
        <v>#DIV/0!</v>
      </c>
      <c r="DZ71" s="33" t="e">
        <f t="shared" si="340"/>
        <v>#DIV/0!</v>
      </c>
      <c r="EA71" s="132">
        <f t="shared" si="648"/>
        <v>40.263302079725172</v>
      </c>
      <c r="EB71" s="132">
        <f t="shared" si="648"/>
        <v>40.274356596556423</v>
      </c>
      <c r="EC71" s="132">
        <f t="shared" si="648"/>
        <v>17.400906696746038</v>
      </c>
      <c r="ED71" s="133">
        <f t="shared" si="648"/>
        <v>38.337006747310596</v>
      </c>
      <c r="EE71" s="133">
        <f t="shared" si="648"/>
        <v>38.343131681362792</v>
      </c>
      <c r="EF71" s="133">
        <f t="shared" si="648"/>
        <v>19.227631578947367</v>
      </c>
      <c r="EG71" s="133">
        <f t="shared" si="648"/>
        <v>35.296745735280297</v>
      </c>
      <c r="EH71" s="133">
        <f t="shared" ref="EH71:EI71" si="652">SUM(EH69/EH70)</f>
        <v>35.304292054350817</v>
      </c>
      <c r="EI71" s="133">
        <f t="shared" si="652"/>
        <v>17.465979529730596</v>
      </c>
      <c r="EJ71" s="33">
        <f t="shared" si="342"/>
        <v>-1.9262953324145755</v>
      </c>
      <c r="EK71" s="33">
        <f t="shared" si="342"/>
        <v>-1.9312249151936314</v>
      </c>
      <c r="EL71" s="33">
        <f t="shared" si="342"/>
        <v>1.8267248822013293</v>
      </c>
      <c r="EM71" s="14">
        <f t="shared" ref="EM71:FV71" si="653">SUM(EM69/EM70)</f>
        <v>40.388701819648425</v>
      </c>
      <c r="EN71" s="14">
        <f t="shared" si="653"/>
        <v>40.399804253934427</v>
      </c>
      <c r="EO71" s="14">
        <f t="shared" si="653"/>
        <v>17.427205968237054</v>
      </c>
      <c r="EP71" s="131" t="e">
        <f t="shared" si="653"/>
        <v>#DIV/0!</v>
      </c>
      <c r="EQ71" s="131" t="e">
        <f t="shared" si="653"/>
        <v>#DIV/0!</v>
      </c>
      <c r="ER71" s="131" t="e">
        <f t="shared" si="653"/>
        <v>#DIV/0!</v>
      </c>
      <c r="ES71" s="131">
        <f t="shared" si="653"/>
        <v>37.679791453853198</v>
      </c>
      <c r="ET71" s="131">
        <f t="shared" si="653"/>
        <v>37.68471691274182</v>
      </c>
      <c r="EU71" s="131">
        <f t="shared" si="653"/>
        <v>19.120908634437704</v>
      </c>
      <c r="EV71" s="14">
        <f t="shared" si="653"/>
        <v>40.388701819648425</v>
      </c>
      <c r="EW71" s="14">
        <f t="shared" si="653"/>
        <v>40.399804253934427</v>
      </c>
      <c r="EX71" s="14">
        <f t="shared" si="653"/>
        <v>17.427205968237054</v>
      </c>
      <c r="EY71" s="131" t="e">
        <f t="shared" si="653"/>
        <v>#DIV/0!</v>
      </c>
      <c r="EZ71" s="131" t="e">
        <f t="shared" si="653"/>
        <v>#DIV/0!</v>
      </c>
      <c r="FA71" s="131" t="e">
        <f t="shared" si="653"/>
        <v>#DIV/0!</v>
      </c>
      <c r="FB71" s="131">
        <f t="shared" si="653"/>
        <v>39.57745385835274</v>
      </c>
      <c r="FC71" s="131">
        <f t="shared" si="653"/>
        <v>39.582986971598643</v>
      </c>
      <c r="FD71" s="131">
        <f t="shared" si="653"/>
        <v>19.084877312976765</v>
      </c>
      <c r="FE71" s="14">
        <f t="shared" si="653"/>
        <v>40.388701819648425</v>
      </c>
      <c r="FF71" s="14">
        <f t="shared" si="653"/>
        <v>40.399804253934427</v>
      </c>
      <c r="FG71" s="14">
        <f t="shared" si="653"/>
        <v>17.427205968237054</v>
      </c>
      <c r="FH71" s="131" t="e">
        <f t="shared" si="653"/>
        <v>#DIV/0!</v>
      </c>
      <c r="FI71" s="131" t="e">
        <f t="shared" si="653"/>
        <v>#DIV/0!</v>
      </c>
      <c r="FJ71" s="131" t="e">
        <f t="shared" si="653"/>
        <v>#DIV/0!</v>
      </c>
      <c r="FK71" s="131">
        <f t="shared" si="653"/>
        <v>45.35354360178286</v>
      </c>
      <c r="FL71" s="131">
        <f t="shared" si="653"/>
        <v>45.35354360178286</v>
      </c>
      <c r="FM71" s="131" t="e">
        <f t="shared" si="653"/>
        <v>#DIV/0!</v>
      </c>
      <c r="FN71" s="132">
        <f t="shared" si="653"/>
        <v>40.388701819648425</v>
      </c>
      <c r="FO71" s="132">
        <f t="shared" si="653"/>
        <v>40.399804253934427</v>
      </c>
      <c r="FP71" s="132">
        <f t="shared" si="653"/>
        <v>17.427205968237054</v>
      </c>
      <c r="FQ71" s="133" t="e">
        <f t="shared" si="653"/>
        <v>#DIV/0!</v>
      </c>
      <c r="FR71" s="133" t="e">
        <f t="shared" si="653"/>
        <v>#DIV/0!</v>
      </c>
      <c r="FS71" s="133" t="e">
        <f t="shared" si="653"/>
        <v>#DIV/0!</v>
      </c>
      <c r="FT71" s="133">
        <f t="shared" si="653"/>
        <v>40.839485711978966</v>
      </c>
      <c r="FU71" s="133">
        <f t="shared" si="653"/>
        <v>40.843386244077408</v>
      </c>
      <c r="FV71" s="133">
        <f t="shared" si="653"/>
        <v>19.102892973707235</v>
      </c>
      <c r="FW71" s="71" t="e">
        <f t="shared" si="344"/>
        <v>#DIV/0!</v>
      </c>
      <c r="FX71" s="71" t="e">
        <f t="shared" si="344"/>
        <v>#DIV/0!</v>
      </c>
      <c r="FY71" s="71" t="e">
        <f t="shared" si="344"/>
        <v>#DIV/0!</v>
      </c>
      <c r="FZ71" s="132">
        <f t="shared" ref="FZ71:GH71" si="654">SUM(FZ69/FZ70)</f>
        <v>40.294652014705981</v>
      </c>
      <c r="GA71" s="132">
        <f t="shared" si="654"/>
        <v>40.305718510900917</v>
      </c>
      <c r="GB71" s="132">
        <f t="shared" si="654"/>
        <v>17.407481514618791</v>
      </c>
      <c r="GC71" s="133">
        <f t="shared" si="654"/>
        <v>38.337006747310603</v>
      </c>
      <c r="GD71" s="133">
        <f t="shared" si="654"/>
        <v>38.343131681362792</v>
      </c>
      <c r="GE71" s="133">
        <f t="shared" si="654"/>
        <v>19.227631578947367</v>
      </c>
      <c r="GF71" s="133">
        <f t="shared" si="654"/>
        <v>36.647343502039426</v>
      </c>
      <c r="GG71" s="133">
        <f t="shared" si="654"/>
        <v>36.654250244318384</v>
      </c>
      <c r="GH71" s="133">
        <f t="shared" si="654"/>
        <v>17.662753497451305</v>
      </c>
      <c r="GI71" s="71">
        <f t="shared" si="346"/>
        <v>-1.9576452673953781</v>
      </c>
      <c r="GJ71" s="71">
        <f t="shared" si="346"/>
        <v>-1.9625868295381252</v>
      </c>
      <c r="GK71" s="71">
        <f t="shared" si="346"/>
        <v>1.8201500643285762</v>
      </c>
      <c r="GL71" s="81"/>
    </row>
    <row r="72" spans="1:195" ht="18.75" x14ac:dyDescent="0.3">
      <c r="A72" s="67" t="s">
        <v>74</v>
      </c>
      <c r="B72" s="14">
        <f t="shared" si="401"/>
        <v>-861.43511107043321</v>
      </c>
      <c r="C72" s="14">
        <f>SUM('[19]вода 2018 коррект'!W32:W34)/12</f>
        <v>-861.43511107043321</v>
      </c>
      <c r="D72" s="14">
        <v>0</v>
      </c>
      <c r="E72" s="65">
        <f t="shared" ref="E72:E73" si="655">SUM(F72:G72)</f>
        <v>0</v>
      </c>
      <c r="F72" s="131">
        <v>0</v>
      </c>
      <c r="G72" s="131">
        <v>0</v>
      </c>
      <c r="H72" s="65">
        <f t="shared" ref="H72:H73" si="656">SUM(I72:J72)</f>
        <v>0</v>
      </c>
      <c r="I72" s="131">
        <v>0</v>
      </c>
      <c r="J72" s="131">
        <v>0</v>
      </c>
      <c r="K72" s="14">
        <f t="shared" ref="K72:K73" si="657">SUM(L72:M72)</f>
        <v>-861.43511107043321</v>
      </c>
      <c r="L72" s="14">
        <f>SUM(C72)</f>
        <v>-861.43511107043321</v>
      </c>
      <c r="M72" s="14">
        <f>SUM(D72)</f>
        <v>0</v>
      </c>
      <c r="N72" s="65">
        <f t="shared" ref="N72:N73" si="658">SUM(O72:P72)</f>
        <v>0</v>
      </c>
      <c r="O72" s="131">
        <v>0</v>
      </c>
      <c r="P72" s="131">
        <v>0</v>
      </c>
      <c r="Q72" s="65">
        <f t="shared" ref="Q72:Q73" si="659">SUM(R72:S72)</f>
        <v>0</v>
      </c>
      <c r="R72" s="131">
        <v>0</v>
      </c>
      <c r="S72" s="131">
        <v>0</v>
      </c>
      <c r="T72" s="14">
        <f t="shared" ref="T72:T73" si="660">SUM(U72:V72)</f>
        <v>-861.43511107043321</v>
      </c>
      <c r="U72" s="14">
        <f>SUM(L72)</f>
        <v>-861.43511107043321</v>
      </c>
      <c r="V72" s="14">
        <f>SUM(M72)</f>
        <v>0</v>
      </c>
      <c r="W72" s="65">
        <f t="shared" ref="W72:W73" si="661">SUM(X72:Y72)</f>
        <v>0</v>
      </c>
      <c r="X72" s="131">
        <v>0</v>
      </c>
      <c r="Y72" s="131">
        <v>0</v>
      </c>
      <c r="Z72" s="65">
        <f t="shared" ref="Z72:Z73" si="662">SUM(AA72:AB72)</f>
        <v>0</v>
      </c>
      <c r="AA72" s="131">
        <v>0</v>
      </c>
      <c r="AB72" s="131">
        <v>0</v>
      </c>
      <c r="AC72" s="11">
        <f>SUM(B72+K72+T72)</f>
        <v>-2584.3053332112995</v>
      </c>
      <c r="AD72" s="11">
        <f t="shared" ref="AD72:AF76" si="663">SUM(C72+L72+U72)</f>
        <v>-2584.3053332112995</v>
      </c>
      <c r="AE72" s="11">
        <f t="shared" si="663"/>
        <v>0</v>
      </c>
      <c r="AF72" s="134">
        <f>SUM(E72+N72+W72)</f>
        <v>0</v>
      </c>
      <c r="AG72" s="134">
        <f t="shared" ref="AG72:AK76" si="664">SUM(F72+O72+X72)</f>
        <v>0</v>
      </c>
      <c r="AH72" s="134">
        <f t="shared" si="664"/>
        <v>0</v>
      </c>
      <c r="AI72" s="134">
        <f t="shared" si="664"/>
        <v>0</v>
      </c>
      <c r="AJ72" s="134">
        <f t="shared" si="664"/>
        <v>0</v>
      </c>
      <c r="AK72" s="134">
        <f t="shared" si="664"/>
        <v>0</v>
      </c>
      <c r="AL72" s="69">
        <f t="shared" si="483"/>
        <v>2584.3053332112995</v>
      </c>
      <c r="AM72" s="69">
        <f t="shared" si="483"/>
        <v>2584.3053332112995</v>
      </c>
      <c r="AN72" s="69">
        <f t="shared" si="483"/>
        <v>0</v>
      </c>
      <c r="AO72" s="14">
        <f t="shared" ref="AO72" si="665">SUM(AP72:AQ72)</f>
        <v>-861.43511107043321</v>
      </c>
      <c r="AP72" s="14">
        <f>SUM(U72)</f>
        <v>-861.43511107043321</v>
      </c>
      <c r="AQ72" s="14">
        <f>SUM(V72)</f>
        <v>0</v>
      </c>
      <c r="AR72" s="14">
        <f t="shared" ref="AR72:AR73" si="666">SUM(AS72:AT72)</f>
        <v>0</v>
      </c>
      <c r="AS72" s="14">
        <v>0</v>
      </c>
      <c r="AT72" s="14">
        <v>0</v>
      </c>
      <c r="AU72" s="14">
        <f t="shared" ref="AU72:AU73" si="667">SUM(AV72:AW72)</f>
        <v>0</v>
      </c>
      <c r="AV72" s="14">
        <v>0</v>
      </c>
      <c r="AW72" s="14">
        <v>0</v>
      </c>
      <c r="AX72" s="14">
        <f t="shared" ref="AX72:AX73" si="668">SUM(AY72:AZ72)</f>
        <v>-861.43511107043321</v>
      </c>
      <c r="AY72" s="14">
        <f>SUM(AP72)</f>
        <v>-861.43511107043321</v>
      </c>
      <c r="AZ72" s="14">
        <f>SUM(AQ72)</f>
        <v>0</v>
      </c>
      <c r="BA72" s="65">
        <f t="shared" ref="BA72:BA73" si="669">SUM(BB72:BC72)</f>
        <v>0</v>
      </c>
      <c r="BB72" s="131">
        <v>0</v>
      </c>
      <c r="BC72" s="131">
        <v>0</v>
      </c>
      <c r="BD72" s="65">
        <f t="shared" ref="BD72:BD73" si="670">SUM(BE72:BF72)</f>
        <v>0</v>
      </c>
      <c r="BE72" s="131">
        <v>0</v>
      </c>
      <c r="BF72" s="131">
        <v>0</v>
      </c>
      <c r="BG72" s="14">
        <f t="shared" ref="BG72:BG73" si="671">SUM(BH72:BI72)</f>
        <v>-861.43511107043321</v>
      </c>
      <c r="BH72" s="14">
        <f>SUM(AY72)</f>
        <v>-861.43511107043321</v>
      </c>
      <c r="BI72" s="14">
        <f>SUM(AZ72)</f>
        <v>0</v>
      </c>
      <c r="BJ72" s="65">
        <f t="shared" ref="BJ72:BJ73" si="672">SUM(BK72:BL72)</f>
        <v>0</v>
      </c>
      <c r="BK72" s="131">
        <v>0</v>
      </c>
      <c r="BL72" s="131">
        <v>0</v>
      </c>
      <c r="BM72" s="65">
        <f t="shared" ref="BM72:BM73" si="673">SUM(BN72:BO72)</f>
        <v>0</v>
      </c>
      <c r="BN72" s="131">
        <v>0</v>
      </c>
      <c r="BO72" s="131">
        <v>0</v>
      </c>
      <c r="BP72" s="20">
        <f t="shared" ref="BP72:BX76" si="674">SUM(AO72+AX72+BG72)</f>
        <v>-2584.3053332112995</v>
      </c>
      <c r="BQ72" s="20">
        <f t="shared" si="674"/>
        <v>-2584.3053332112995</v>
      </c>
      <c r="BR72" s="20">
        <f t="shared" si="674"/>
        <v>0</v>
      </c>
      <c r="BS72" s="124">
        <f t="shared" si="674"/>
        <v>0</v>
      </c>
      <c r="BT72" s="124">
        <f t="shared" si="674"/>
        <v>0</v>
      </c>
      <c r="BU72" s="124">
        <f t="shared" si="674"/>
        <v>0</v>
      </c>
      <c r="BV72" s="124">
        <f t="shared" si="674"/>
        <v>0</v>
      </c>
      <c r="BW72" s="124">
        <f t="shared" si="674"/>
        <v>0</v>
      </c>
      <c r="BX72" s="124">
        <f t="shared" si="674"/>
        <v>0</v>
      </c>
      <c r="BY72" s="33">
        <f t="shared" ref="BY72:CA77" si="675">SUM(BS72-BP72)</f>
        <v>2584.3053332112995</v>
      </c>
      <c r="BZ72" s="33">
        <f t="shared" si="675"/>
        <v>2584.3053332112995</v>
      </c>
      <c r="CA72" s="33">
        <f t="shared" si="675"/>
        <v>0</v>
      </c>
      <c r="CB72" s="20">
        <f t="shared" ref="CB72:CJ76" si="676">SUM(AC72+BP72)</f>
        <v>-5168.610666422599</v>
      </c>
      <c r="CC72" s="20">
        <f t="shared" si="676"/>
        <v>-5168.610666422599</v>
      </c>
      <c r="CD72" s="20">
        <f t="shared" si="676"/>
        <v>0</v>
      </c>
      <c r="CE72" s="124">
        <f t="shared" si="676"/>
        <v>0</v>
      </c>
      <c r="CF72" s="124">
        <f t="shared" si="676"/>
        <v>0</v>
      </c>
      <c r="CG72" s="124">
        <f t="shared" si="676"/>
        <v>0</v>
      </c>
      <c r="CH72" s="124">
        <f t="shared" si="676"/>
        <v>0</v>
      </c>
      <c r="CI72" s="124">
        <f t="shared" si="676"/>
        <v>0</v>
      </c>
      <c r="CJ72" s="124">
        <f t="shared" si="676"/>
        <v>0</v>
      </c>
      <c r="CK72" s="30">
        <f t="shared" ref="CK72:CM77" si="677">SUM(CE72-CB72)</f>
        <v>5168.610666422599</v>
      </c>
      <c r="CL72" s="30">
        <f t="shared" si="677"/>
        <v>5168.610666422599</v>
      </c>
      <c r="CM72" s="30">
        <f t="shared" si="677"/>
        <v>0</v>
      </c>
      <c r="CN72" s="14">
        <f t="shared" ref="CN72:CN73" si="678">SUM(CO72:CP72)</f>
        <v>-861.43511107043321</v>
      </c>
      <c r="CO72" s="14">
        <f>SUM(BH72)</f>
        <v>-861.43511107043321</v>
      </c>
      <c r="CP72" s="14">
        <f>SUM(BI72)</f>
        <v>0</v>
      </c>
      <c r="CQ72" s="65">
        <f t="shared" ref="CQ72:CQ73" si="679">SUM(CR72:CS72)</f>
        <v>0</v>
      </c>
      <c r="CR72" s="131">
        <v>0</v>
      </c>
      <c r="CS72" s="131">
        <v>0</v>
      </c>
      <c r="CT72" s="65">
        <f t="shared" ref="CT72:CT73" si="680">SUM(CU72:CV72)</f>
        <v>0</v>
      </c>
      <c r="CU72" s="131">
        <v>0</v>
      </c>
      <c r="CV72" s="131">
        <v>0</v>
      </c>
      <c r="CW72" s="14">
        <f t="shared" ref="CW72:CW73" si="681">SUM(CX72:CY72)</f>
        <v>-861.43511107043321</v>
      </c>
      <c r="CX72" s="14">
        <f>SUM(CO72)</f>
        <v>-861.43511107043321</v>
      </c>
      <c r="CY72" s="14">
        <f>SUM(CP72)</f>
        <v>0</v>
      </c>
      <c r="CZ72" s="65">
        <f t="shared" ref="CZ72:CZ73" si="682">SUM(DA72:DB72)</f>
        <v>0</v>
      </c>
      <c r="DA72" s="131">
        <v>0</v>
      </c>
      <c r="DB72" s="131">
        <v>0</v>
      </c>
      <c r="DC72" s="65">
        <f t="shared" ref="DC72:DC73" si="683">SUM(DD72:DE72)</f>
        <v>0</v>
      </c>
      <c r="DD72" s="131">
        <v>0</v>
      </c>
      <c r="DE72" s="131">
        <v>0</v>
      </c>
      <c r="DF72" s="14">
        <f t="shared" ref="DF72:DF73" si="684">SUM(DG72:DH72)</f>
        <v>-861.43511107043321</v>
      </c>
      <c r="DG72" s="14">
        <f>SUM(CX72)</f>
        <v>-861.43511107043321</v>
      </c>
      <c r="DH72" s="14">
        <f>SUM(CY72)</f>
        <v>0</v>
      </c>
      <c r="DI72" s="65">
        <f t="shared" ref="DI72:DI73" si="685">SUM(DJ72:DK72)</f>
        <v>0</v>
      </c>
      <c r="DJ72" s="131">
        <v>0</v>
      </c>
      <c r="DK72" s="131">
        <v>0</v>
      </c>
      <c r="DL72" s="65">
        <f t="shared" ref="DL72:DL73" si="686">SUM(DM72:DN72)</f>
        <v>0</v>
      </c>
      <c r="DM72" s="131">
        <v>0</v>
      </c>
      <c r="DN72" s="131">
        <v>0</v>
      </c>
      <c r="DO72" s="20">
        <f t="shared" ref="DO72:DW76" si="687">SUM(CN72+CW72+DF72)</f>
        <v>-2584.3053332112995</v>
      </c>
      <c r="DP72" s="20">
        <f t="shared" si="687"/>
        <v>-2584.3053332112995</v>
      </c>
      <c r="DQ72" s="20">
        <f t="shared" si="687"/>
        <v>0</v>
      </c>
      <c r="DR72" s="124">
        <f t="shared" si="687"/>
        <v>0</v>
      </c>
      <c r="DS72" s="124">
        <f t="shared" si="687"/>
        <v>0</v>
      </c>
      <c r="DT72" s="124">
        <f t="shared" si="687"/>
        <v>0</v>
      </c>
      <c r="DU72" s="124">
        <f t="shared" si="687"/>
        <v>0</v>
      </c>
      <c r="DV72" s="124">
        <f t="shared" si="687"/>
        <v>0</v>
      </c>
      <c r="DW72" s="124">
        <f t="shared" si="687"/>
        <v>0</v>
      </c>
      <c r="DX72" s="30">
        <f t="shared" ref="DX72:DZ77" si="688">SUM(DR72-DO72)</f>
        <v>2584.3053332112995</v>
      </c>
      <c r="DY72" s="30">
        <f t="shared" si="688"/>
        <v>2584.3053332112995</v>
      </c>
      <c r="DZ72" s="30">
        <f t="shared" si="688"/>
        <v>0</v>
      </c>
      <c r="EA72" s="98">
        <f t="shared" ref="EA72:EI76" si="689">SUM(CB72+DO72)</f>
        <v>-7752.9159996338985</v>
      </c>
      <c r="EB72" s="98">
        <f t="shared" si="689"/>
        <v>-7752.9159996338985</v>
      </c>
      <c r="EC72" s="98">
        <f t="shared" si="689"/>
        <v>0</v>
      </c>
      <c r="ED72" s="124">
        <f t="shared" si="689"/>
        <v>0</v>
      </c>
      <c r="EE72" s="124">
        <f t="shared" si="689"/>
        <v>0</v>
      </c>
      <c r="EF72" s="124">
        <f t="shared" si="689"/>
        <v>0</v>
      </c>
      <c r="EG72" s="127">
        <f t="shared" si="689"/>
        <v>0</v>
      </c>
      <c r="EH72" s="127">
        <f t="shared" si="689"/>
        <v>0</v>
      </c>
      <c r="EI72" s="127">
        <f t="shared" si="689"/>
        <v>0</v>
      </c>
      <c r="EJ72" s="30">
        <f t="shared" ref="EJ72:EL77" si="690">SUM(ED72-EA72)</f>
        <v>7752.9159996338985</v>
      </c>
      <c r="EK72" s="30">
        <f t="shared" si="690"/>
        <v>7752.9159996338985</v>
      </c>
      <c r="EL72" s="30">
        <f t="shared" si="690"/>
        <v>0</v>
      </c>
      <c r="EM72" s="14">
        <f t="shared" ref="EM72:EM73" si="691">SUM(EN72:EO72)</f>
        <v>-861.43511107043321</v>
      </c>
      <c r="EN72" s="14">
        <f>SUM(DG72)</f>
        <v>-861.43511107043321</v>
      </c>
      <c r="EO72" s="14">
        <f>SUM(DH72)</f>
        <v>0</v>
      </c>
      <c r="EP72" s="65">
        <f t="shared" ref="EP72:EP73" si="692">SUM(EQ72:ER72)</f>
        <v>0</v>
      </c>
      <c r="EQ72" s="131">
        <v>0</v>
      </c>
      <c r="ER72" s="131">
        <v>0</v>
      </c>
      <c r="ES72" s="65">
        <f t="shared" ref="ES72:ES73" si="693">SUM(ET72:EU72)</f>
        <v>0</v>
      </c>
      <c r="ET72" s="131">
        <v>0</v>
      </c>
      <c r="EU72" s="131">
        <v>0</v>
      </c>
      <c r="EV72" s="14">
        <f t="shared" ref="EV72:EV73" si="694">SUM(EW72:EX72)</f>
        <v>-861.43511107043321</v>
      </c>
      <c r="EW72" s="14">
        <f>SUM(EN72)</f>
        <v>-861.43511107043321</v>
      </c>
      <c r="EX72" s="14">
        <f>SUM(EO72)</f>
        <v>0</v>
      </c>
      <c r="EY72" s="65">
        <f t="shared" ref="EY72:EY73" si="695">SUM(EZ72:FA72)</f>
        <v>0</v>
      </c>
      <c r="EZ72" s="131">
        <v>0</v>
      </c>
      <c r="FA72" s="131">
        <v>0</v>
      </c>
      <c r="FB72" s="65">
        <f t="shared" ref="FB72:FB73" si="696">SUM(FC72:FD72)</f>
        <v>0</v>
      </c>
      <c r="FC72" s="131">
        <v>0</v>
      </c>
      <c r="FD72" s="131">
        <v>0</v>
      </c>
      <c r="FE72" s="14">
        <f t="shared" ref="FE72:FE73" si="697">SUM(FF72:FG72)</f>
        <v>-861.43511107043321</v>
      </c>
      <c r="FF72" s="14">
        <f>SUM(EW72)</f>
        <v>-861.43511107043321</v>
      </c>
      <c r="FG72" s="14">
        <f>SUM(EX72)</f>
        <v>0</v>
      </c>
      <c r="FH72" s="65">
        <f t="shared" ref="FH72:FH73" si="698">SUM(FI72:FJ72)</f>
        <v>0</v>
      </c>
      <c r="FI72" s="131">
        <v>0</v>
      </c>
      <c r="FJ72" s="131">
        <v>0</v>
      </c>
      <c r="FK72" s="65">
        <f t="shared" ref="FK72:FK73" si="699">SUM(FL72:FM72)</f>
        <v>0</v>
      </c>
      <c r="FL72" s="131">
        <v>0</v>
      </c>
      <c r="FM72" s="131">
        <v>0</v>
      </c>
      <c r="FN72" s="20">
        <f t="shared" ref="FN72:FV76" si="700">SUM(EM72+EV72+FE72)</f>
        <v>-2584.3053332112995</v>
      </c>
      <c r="FO72" s="20">
        <f t="shared" si="700"/>
        <v>-2584.3053332112995</v>
      </c>
      <c r="FP72" s="20">
        <f t="shared" si="700"/>
        <v>0</v>
      </c>
      <c r="FQ72" s="70">
        <f t="shared" si="700"/>
        <v>0</v>
      </c>
      <c r="FR72" s="70">
        <f t="shared" si="700"/>
        <v>0</v>
      </c>
      <c r="FS72" s="70">
        <f t="shared" si="700"/>
        <v>0</v>
      </c>
      <c r="FT72" s="70">
        <f t="shared" si="700"/>
        <v>0</v>
      </c>
      <c r="FU72" s="70">
        <f t="shared" si="700"/>
        <v>0</v>
      </c>
      <c r="FV72" s="70">
        <f t="shared" si="700"/>
        <v>0</v>
      </c>
      <c r="FW72" s="69">
        <f t="shared" ref="FW72:FY77" si="701">SUM(FQ72-FN72)</f>
        <v>2584.3053332112995</v>
      </c>
      <c r="FX72" s="69">
        <f t="shared" si="701"/>
        <v>2584.3053332112995</v>
      </c>
      <c r="FY72" s="69">
        <f t="shared" si="701"/>
        <v>0</v>
      </c>
      <c r="FZ72" s="20">
        <f t="shared" ref="FZ72:GH76" si="702">SUM(EA72+FN72)</f>
        <v>-10337.221332845198</v>
      </c>
      <c r="GA72" s="20">
        <f t="shared" si="702"/>
        <v>-10337.221332845198</v>
      </c>
      <c r="GB72" s="20">
        <f t="shared" si="702"/>
        <v>0</v>
      </c>
      <c r="GC72" s="70">
        <f t="shared" si="702"/>
        <v>0</v>
      </c>
      <c r="GD72" s="70">
        <f t="shared" si="702"/>
        <v>0</v>
      </c>
      <c r="GE72" s="70">
        <f t="shared" si="702"/>
        <v>0</v>
      </c>
      <c r="GF72" s="70">
        <f t="shared" si="702"/>
        <v>0</v>
      </c>
      <c r="GG72" s="70">
        <f t="shared" si="702"/>
        <v>0</v>
      </c>
      <c r="GH72" s="70">
        <f t="shared" si="702"/>
        <v>0</v>
      </c>
      <c r="GI72" s="69">
        <f t="shared" si="346"/>
        <v>10337.221332845198</v>
      </c>
      <c r="GJ72" s="69">
        <f t="shared" si="346"/>
        <v>10337.221332845198</v>
      </c>
      <c r="GK72" s="69">
        <f t="shared" si="346"/>
        <v>0</v>
      </c>
      <c r="GL72" s="135"/>
      <c r="GM72" s="75"/>
    </row>
    <row r="73" spans="1:195" ht="18.75" x14ac:dyDescent="0.3">
      <c r="A73" s="55" t="s">
        <v>75</v>
      </c>
      <c r="B73" s="121">
        <f t="shared" si="401"/>
        <v>-345.5</v>
      </c>
      <c r="C73" s="121">
        <f>SUM('[19]вода 2018 коррект'!W33)/12</f>
        <v>-345.5</v>
      </c>
      <c r="D73" s="121">
        <v>0</v>
      </c>
      <c r="E73" s="56">
        <f t="shared" si="655"/>
        <v>0</v>
      </c>
      <c r="F73" s="136">
        <v>0</v>
      </c>
      <c r="G73" s="136">
        <v>0</v>
      </c>
      <c r="H73" s="56">
        <f t="shared" si="656"/>
        <v>0</v>
      </c>
      <c r="I73" s="136">
        <v>0</v>
      </c>
      <c r="J73" s="136">
        <v>0</v>
      </c>
      <c r="K73" s="121">
        <f t="shared" si="657"/>
        <v>-345.5</v>
      </c>
      <c r="L73" s="121">
        <f>SUM(C73)</f>
        <v>-345.5</v>
      </c>
      <c r="M73" s="121">
        <f>SUM(D73)</f>
        <v>0</v>
      </c>
      <c r="N73" s="56">
        <f t="shared" si="658"/>
        <v>0</v>
      </c>
      <c r="O73" s="136">
        <v>0</v>
      </c>
      <c r="P73" s="136">
        <v>0</v>
      </c>
      <c r="Q73" s="56">
        <f t="shared" si="659"/>
        <v>0</v>
      </c>
      <c r="R73" s="136">
        <v>0</v>
      </c>
      <c r="S73" s="136">
        <v>0</v>
      </c>
      <c r="T73" s="121">
        <f t="shared" si="660"/>
        <v>-345.5</v>
      </c>
      <c r="U73" s="121">
        <f>SUM(L73)</f>
        <v>-345.5</v>
      </c>
      <c r="V73" s="121">
        <f>SUM(M73)</f>
        <v>0</v>
      </c>
      <c r="W73" s="56">
        <f t="shared" si="661"/>
        <v>0</v>
      </c>
      <c r="X73" s="136">
        <v>0</v>
      </c>
      <c r="Y73" s="136">
        <v>0</v>
      </c>
      <c r="Z73" s="56">
        <f t="shared" si="662"/>
        <v>0</v>
      </c>
      <c r="AA73" s="136">
        <v>0</v>
      </c>
      <c r="AB73" s="136">
        <v>0</v>
      </c>
      <c r="AC73" s="98">
        <f>SUM(B73+K73+T73)</f>
        <v>-1036.5</v>
      </c>
      <c r="AD73" s="98">
        <f t="shared" si="663"/>
        <v>-1036.5</v>
      </c>
      <c r="AE73" s="98">
        <f t="shared" si="663"/>
        <v>0</v>
      </c>
      <c r="AF73" s="127">
        <f>SUM(E73+N73+W73)</f>
        <v>0</v>
      </c>
      <c r="AG73" s="127">
        <f t="shared" si="664"/>
        <v>0</v>
      </c>
      <c r="AH73" s="127">
        <f t="shared" si="664"/>
        <v>0</v>
      </c>
      <c r="AI73" s="127">
        <f t="shared" si="664"/>
        <v>0</v>
      </c>
      <c r="AJ73" s="127">
        <f t="shared" si="664"/>
        <v>0</v>
      </c>
      <c r="AK73" s="127">
        <f t="shared" si="664"/>
        <v>0</v>
      </c>
      <c r="AL73" s="72">
        <f t="shared" si="483"/>
        <v>1036.5</v>
      </c>
      <c r="AM73" s="72">
        <f t="shared" si="483"/>
        <v>1036.5</v>
      </c>
      <c r="AN73" s="72">
        <f t="shared" si="483"/>
        <v>0</v>
      </c>
      <c r="AO73" s="121">
        <f t="shared" ref="AO73" si="703">SUM(AP73:AQ73)</f>
        <v>-345.5</v>
      </c>
      <c r="AP73" s="121">
        <f>SUM(U73)</f>
        <v>-345.5</v>
      </c>
      <c r="AQ73" s="121">
        <f>SUM(V73)</f>
        <v>0</v>
      </c>
      <c r="AR73" s="121">
        <f t="shared" si="666"/>
        <v>0</v>
      </c>
      <c r="AS73" s="121">
        <v>0</v>
      </c>
      <c r="AT73" s="121">
        <v>0</v>
      </c>
      <c r="AU73" s="121">
        <f t="shared" si="667"/>
        <v>0</v>
      </c>
      <c r="AV73" s="121">
        <v>0</v>
      </c>
      <c r="AW73" s="121">
        <v>0</v>
      </c>
      <c r="AX73" s="121">
        <f t="shared" si="668"/>
        <v>-345.5</v>
      </c>
      <c r="AY73" s="121">
        <f>SUM(AP73)</f>
        <v>-345.5</v>
      </c>
      <c r="AZ73" s="121">
        <f>SUM(AQ73)</f>
        <v>0</v>
      </c>
      <c r="BA73" s="56">
        <f t="shared" si="669"/>
        <v>0</v>
      </c>
      <c r="BB73" s="136">
        <v>0</v>
      </c>
      <c r="BC73" s="136">
        <v>0</v>
      </c>
      <c r="BD73" s="56">
        <f t="shared" si="670"/>
        <v>0</v>
      </c>
      <c r="BE73" s="136">
        <v>0</v>
      </c>
      <c r="BF73" s="136">
        <v>0</v>
      </c>
      <c r="BG73" s="121">
        <f t="shared" si="671"/>
        <v>-345.5</v>
      </c>
      <c r="BH73" s="121">
        <f>SUM(AY73)</f>
        <v>-345.5</v>
      </c>
      <c r="BI73" s="121">
        <f>SUM(AZ73)</f>
        <v>0</v>
      </c>
      <c r="BJ73" s="56">
        <f t="shared" si="672"/>
        <v>0</v>
      </c>
      <c r="BK73" s="136">
        <v>0</v>
      </c>
      <c r="BL73" s="136">
        <v>0</v>
      </c>
      <c r="BM73" s="56">
        <f t="shared" si="673"/>
        <v>0</v>
      </c>
      <c r="BN73" s="136">
        <v>0</v>
      </c>
      <c r="BO73" s="136">
        <v>0</v>
      </c>
      <c r="BP73" s="98">
        <f t="shared" si="674"/>
        <v>-1036.5</v>
      </c>
      <c r="BQ73" s="98">
        <f t="shared" si="674"/>
        <v>-1036.5</v>
      </c>
      <c r="BR73" s="98">
        <f t="shared" si="674"/>
        <v>0</v>
      </c>
      <c r="BS73" s="127">
        <f t="shared" si="674"/>
        <v>0</v>
      </c>
      <c r="BT73" s="127">
        <f t="shared" si="674"/>
        <v>0</v>
      </c>
      <c r="BU73" s="127">
        <f t="shared" si="674"/>
        <v>0</v>
      </c>
      <c r="BV73" s="127">
        <f t="shared" si="674"/>
        <v>0</v>
      </c>
      <c r="BW73" s="127">
        <f t="shared" si="674"/>
        <v>0</v>
      </c>
      <c r="BX73" s="127">
        <f t="shared" si="674"/>
        <v>0</v>
      </c>
      <c r="BY73" s="40">
        <f t="shared" si="675"/>
        <v>1036.5</v>
      </c>
      <c r="BZ73" s="40">
        <f t="shared" si="675"/>
        <v>1036.5</v>
      </c>
      <c r="CA73" s="40">
        <f t="shared" si="675"/>
        <v>0</v>
      </c>
      <c r="CB73" s="98">
        <f t="shared" si="676"/>
        <v>-2073</v>
      </c>
      <c r="CC73" s="98">
        <f t="shared" si="676"/>
        <v>-2073</v>
      </c>
      <c r="CD73" s="98">
        <f t="shared" si="676"/>
        <v>0</v>
      </c>
      <c r="CE73" s="127">
        <f t="shared" si="676"/>
        <v>0</v>
      </c>
      <c r="CF73" s="127">
        <f t="shared" si="676"/>
        <v>0</v>
      </c>
      <c r="CG73" s="127">
        <f t="shared" si="676"/>
        <v>0</v>
      </c>
      <c r="CH73" s="127">
        <f t="shared" si="676"/>
        <v>0</v>
      </c>
      <c r="CI73" s="127">
        <f t="shared" si="676"/>
        <v>0</v>
      </c>
      <c r="CJ73" s="127">
        <f t="shared" si="676"/>
        <v>0</v>
      </c>
      <c r="CK73" s="40">
        <f t="shared" si="677"/>
        <v>2073</v>
      </c>
      <c r="CL73" s="40">
        <f t="shared" si="677"/>
        <v>2073</v>
      </c>
      <c r="CM73" s="40">
        <f t="shared" si="677"/>
        <v>0</v>
      </c>
      <c r="CN73" s="121">
        <f t="shared" si="678"/>
        <v>-345.5</v>
      </c>
      <c r="CO73" s="121">
        <f t="shared" ref="CO73:CP73" si="704">SUM(BH73)</f>
        <v>-345.5</v>
      </c>
      <c r="CP73" s="121">
        <f t="shared" si="704"/>
        <v>0</v>
      </c>
      <c r="CQ73" s="56">
        <f t="shared" si="679"/>
        <v>0</v>
      </c>
      <c r="CR73" s="136">
        <v>0</v>
      </c>
      <c r="CS73" s="136">
        <v>0</v>
      </c>
      <c r="CT73" s="56">
        <f t="shared" si="680"/>
        <v>0</v>
      </c>
      <c r="CU73" s="136">
        <v>0</v>
      </c>
      <c r="CV73" s="136">
        <v>0</v>
      </c>
      <c r="CW73" s="121">
        <f t="shared" si="681"/>
        <v>-345.5</v>
      </c>
      <c r="CX73" s="121">
        <f>SUM(CO73)</f>
        <v>-345.5</v>
      </c>
      <c r="CY73" s="121">
        <f>SUM(CP73)</f>
        <v>0</v>
      </c>
      <c r="CZ73" s="56">
        <f t="shared" si="682"/>
        <v>0</v>
      </c>
      <c r="DA73" s="136">
        <v>0</v>
      </c>
      <c r="DB73" s="136">
        <v>0</v>
      </c>
      <c r="DC73" s="56">
        <f t="shared" si="683"/>
        <v>0</v>
      </c>
      <c r="DD73" s="136">
        <v>0</v>
      </c>
      <c r="DE73" s="136">
        <v>0</v>
      </c>
      <c r="DF73" s="121">
        <f t="shared" si="684"/>
        <v>-345.5</v>
      </c>
      <c r="DG73" s="121">
        <f>SUM(CX73)</f>
        <v>-345.5</v>
      </c>
      <c r="DH73" s="121">
        <f>SUM(CY73)</f>
        <v>0</v>
      </c>
      <c r="DI73" s="56">
        <f t="shared" si="685"/>
        <v>0</v>
      </c>
      <c r="DJ73" s="136">
        <v>0</v>
      </c>
      <c r="DK73" s="136">
        <v>0</v>
      </c>
      <c r="DL73" s="56">
        <f t="shared" si="686"/>
        <v>0</v>
      </c>
      <c r="DM73" s="136">
        <v>0</v>
      </c>
      <c r="DN73" s="136">
        <v>0</v>
      </c>
      <c r="DO73" s="98">
        <f t="shared" si="687"/>
        <v>-1036.5</v>
      </c>
      <c r="DP73" s="98">
        <f t="shared" si="687"/>
        <v>-1036.5</v>
      </c>
      <c r="DQ73" s="98">
        <f t="shared" si="687"/>
        <v>0</v>
      </c>
      <c r="DR73" s="127">
        <f t="shared" si="687"/>
        <v>0</v>
      </c>
      <c r="DS73" s="127">
        <f t="shared" si="687"/>
        <v>0</v>
      </c>
      <c r="DT73" s="127">
        <f t="shared" si="687"/>
        <v>0</v>
      </c>
      <c r="DU73" s="127">
        <f t="shared" si="687"/>
        <v>0</v>
      </c>
      <c r="DV73" s="127">
        <f t="shared" si="687"/>
        <v>0</v>
      </c>
      <c r="DW73" s="127">
        <f t="shared" si="687"/>
        <v>0</v>
      </c>
      <c r="DX73" s="40">
        <f t="shared" si="688"/>
        <v>1036.5</v>
      </c>
      <c r="DY73" s="40">
        <f t="shared" si="688"/>
        <v>1036.5</v>
      </c>
      <c r="DZ73" s="40">
        <f t="shared" si="688"/>
        <v>0</v>
      </c>
      <c r="EA73" s="98">
        <f t="shared" si="689"/>
        <v>-3109.5</v>
      </c>
      <c r="EB73" s="98">
        <f t="shared" si="689"/>
        <v>-3109.5</v>
      </c>
      <c r="EC73" s="98">
        <f t="shared" si="689"/>
        <v>0</v>
      </c>
      <c r="ED73" s="127">
        <f t="shared" si="689"/>
        <v>0</v>
      </c>
      <c r="EE73" s="127">
        <f t="shared" si="689"/>
        <v>0</v>
      </c>
      <c r="EF73" s="127">
        <f t="shared" si="689"/>
        <v>0</v>
      </c>
      <c r="EG73" s="127">
        <f t="shared" si="689"/>
        <v>0</v>
      </c>
      <c r="EH73" s="127">
        <f t="shared" si="689"/>
        <v>0</v>
      </c>
      <c r="EI73" s="127">
        <f t="shared" si="689"/>
        <v>0</v>
      </c>
      <c r="EJ73" s="40">
        <f t="shared" si="690"/>
        <v>3109.5</v>
      </c>
      <c r="EK73" s="40">
        <f t="shared" si="690"/>
        <v>3109.5</v>
      </c>
      <c r="EL73" s="40">
        <f t="shared" si="690"/>
        <v>0</v>
      </c>
      <c r="EM73" s="121">
        <f t="shared" si="691"/>
        <v>-345.5</v>
      </c>
      <c r="EN73" s="121">
        <f>SUM(DG73)</f>
        <v>-345.5</v>
      </c>
      <c r="EO73" s="121">
        <f>SUM(DH73)</f>
        <v>0</v>
      </c>
      <c r="EP73" s="56">
        <f t="shared" si="692"/>
        <v>0</v>
      </c>
      <c r="EQ73" s="136">
        <v>0</v>
      </c>
      <c r="ER73" s="136">
        <v>0</v>
      </c>
      <c r="ES73" s="56">
        <f t="shared" si="693"/>
        <v>0</v>
      </c>
      <c r="ET73" s="136">
        <v>0</v>
      </c>
      <c r="EU73" s="136">
        <v>0</v>
      </c>
      <c r="EV73" s="121">
        <f t="shared" si="694"/>
        <v>-345.5</v>
      </c>
      <c r="EW73" s="121">
        <f>SUM(EN73)</f>
        <v>-345.5</v>
      </c>
      <c r="EX73" s="121">
        <f>SUM(EO73)</f>
        <v>0</v>
      </c>
      <c r="EY73" s="56">
        <f t="shared" si="695"/>
        <v>0</v>
      </c>
      <c r="EZ73" s="136">
        <v>0</v>
      </c>
      <c r="FA73" s="136">
        <v>0</v>
      </c>
      <c r="FB73" s="56">
        <f t="shared" si="696"/>
        <v>0</v>
      </c>
      <c r="FC73" s="136">
        <v>0</v>
      </c>
      <c r="FD73" s="136">
        <v>0</v>
      </c>
      <c r="FE73" s="121">
        <f t="shared" si="697"/>
        <v>-345.5</v>
      </c>
      <c r="FF73" s="121">
        <f>SUM(EW73)</f>
        <v>-345.5</v>
      </c>
      <c r="FG73" s="121">
        <f>SUM(EX73)</f>
        <v>0</v>
      </c>
      <c r="FH73" s="56">
        <f t="shared" si="698"/>
        <v>0</v>
      </c>
      <c r="FI73" s="136">
        <v>0</v>
      </c>
      <c r="FJ73" s="136">
        <v>0</v>
      </c>
      <c r="FK73" s="56">
        <f t="shared" si="699"/>
        <v>0</v>
      </c>
      <c r="FL73" s="136">
        <v>0</v>
      </c>
      <c r="FM73" s="136">
        <v>0</v>
      </c>
      <c r="FN73" s="98">
        <f t="shared" si="700"/>
        <v>-1036.5</v>
      </c>
      <c r="FO73" s="98">
        <f t="shared" si="700"/>
        <v>-1036.5</v>
      </c>
      <c r="FP73" s="98">
        <f t="shared" si="700"/>
        <v>0</v>
      </c>
      <c r="FQ73" s="62">
        <f t="shared" si="700"/>
        <v>0</v>
      </c>
      <c r="FR73" s="62">
        <f t="shared" si="700"/>
        <v>0</v>
      </c>
      <c r="FS73" s="62">
        <f t="shared" si="700"/>
        <v>0</v>
      </c>
      <c r="FT73" s="62">
        <f t="shared" si="700"/>
        <v>0</v>
      </c>
      <c r="FU73" s="62">
        <f t="shared" si="700"/>
        <v>0</v>
      </c>
      <c r="FV73" s="62">
        <f t="shared" si="700"/>
        <v>0</v>
      </c>
      <c r="FW73" s="72">
        <f t="shared" si="701"/>
        <v>1036.5</v>
      </c>
      <c r="FX73" s="72">
        <f t="shared" si="701"/>
        <v>1036.5</v>
      </c>
      <c r="FY73" s="72">
        <f t="shared" si="701"/>
        <v>0</v>
      </c>
      <c r="FZ73" s="98">
        <f t="shared" si="702"/>
        <v>-4146</v>
      </c>
      <c r="GA73" s="98">
        <f t="shared" si="702"/>
        <v>-4146</v>
      </c>
      <c r="GB73" s="98">
        <f t="shared" si="702"/>
        <v>0</v>
      </c>
      <c r="GC73" s="62">
        <f t="shared" si="702"/>
        <v>0</v>
      </c>
      <c r="GD73" s="62">
        <f t="shared" si="702"/>
        <v>0</v>
      </c>
      <c r="GE73" s="62">
        <f t="shared" si="702"/>
        <v>0</v>
      </c>
      <c r="GF73" s="62">
        <f t="shared" si="702"/>
        <v>0</v>
      </c>
      <c r="GG73" s="62">
        <f t="shared" si="702"/>
        <v>0</v>
      </c>
      <c r="GH73" s="62">
        <f t="shared" si="702"/>
        <v>0</v>
      </c>
      <c r="GI73" s="72">
        <f t="shared" si="346"/>
        <v>4146</v>
      </c>
      <c r="GJ73" s="72">
        <f t="shared" si="346"/>
        <v>4146</v>
      </c>
      <c r="GK73" s="72">
        <f t="shared" si="346"/>
        <v>0</v>
      </c>
      <c r="GL73" s="135"/>
      <c r="GM73" s="75"/>
    </row>
    <row r="74" spans="1:195" ht="19.5" x14ac:dyDescent="0.3">
      <c r="A74" s="67" t="s">
        <v>76</v>
      </c>
      <c r="B74" s="14">
        <f>SUM(C74:D74)</f>
        <v>11407.771676261296</v>
      </c>
      <c r="C74" s="14">
        <f t="shared" ref="C74:D74" si="705">SUM(C69+C72)</f>
        <v>11405.206982094798</v>
      </c>
      <c r="D74" s="14">
        <f t="shared" si="705"/>
        <v>2.5646941664975782</v>
      </c>
      <c r="E74" s="131">
        <f>SUM(F74:G74)</f>
        <v>11426.996999999999</v>
      </c>
      <c r="F74" s="131">
        <f t="shared" ref="F74:G74" si="706">SUM(F69+F72)</f>
        <v>11424.89</v>
      </c>
      <c r="G74" s="131">
        <f t="shared" si="706"/>
        <v>2.1070000000000002</v>
      </c>
      <c r="H74" s="131">
        <f>SUM(I74:J74)</f>
        <v>10465.86</v>
      </c>
      <c r="I74" s="131">
        <f t="shared" ref="I74:J74" si="707">SUM(I69+I72)</f>
        <v>10463.591672164877</v>
      </c>
      <c r="J74" s="131">
        <f t="shared" si="707"/>
        <v>2.2683278351225464</v>
      </c>
      <c r="K74" s="14">
        <f>SUM(L74:M74)</f>
        <v>11407.771676261296</v>
      </c>
      <c r="L74" s="14">
        <f t="shared" ref="L74:M74" si="708">SUM(L69+L72)</f>
        <v>11405.206982094798</v>
      </c>
      <c r="M74" s="14">
        <f t="shared" si="708"/>
        <v>2.5646941664975782</v>
      </c>
      <c r="N74" s="131">
        <f>SUM(O74:P74)</f>
        <v>10332.424999999997</v>
      </c>
      <c r="O74" s="131">
        <f t="shared" ref="O74:P74" si="709">SUM(O69+O72)</f>
        <v>10330.749999999998</v>
      </c>
      <c r="P74" s="131">
        <f t="shared" si="709"/>
        <v>1.675</v>
      </c>
      <c r="Q74" s="131">
        <f>SUM(R74:S74)</f>
        <v>9420.92</v>
      </c>
      <c r="R74" s="131">
        <f t="shared" ref="R74:S74" si="710">SUM(R69+R72)</f>
        <v>9418.1450305109629</v>
      </c>
      <c r="S74" s="131">
        <f t="shared" si="710"/>
        <v>2.7749694890379866</v>
      </c>
      <c r="T74" s="14">
        <f>SUM(U74:V74)</f>
        <v>11407.771676261296</v>
      </c>
      <c r="U74" s="14">
        <f t="shared" ref="U74:V74" si="711">SUM(U69+U72)</f>
        <v>11405.206982094798</v>
      </c>
      <c r="V74" s="14">
        <f t="shared" si="711"/>
        <v>2.5646941664975782</v>
      </c>
      <c r="W74" s="131">
        <f>SUM(X74:Y74)</f>
        <v>12531.936</v>
      </c>
      <c r="X74" s="131">
        <f t="shared" ref="X74:Y74" si="712">SUM(X69+X72)</f>
        <v>12530.1</v>
      </c>
      <c r="Y74" s="131">
        <f t="shared" si="712"/>
        <v>1.8360000000000001</v>
      </c>
      <c r="Z74" s="131">
        <f>SUM(AA74:AB74)</f>
        <v>12114.230000000001</v>
      </c>
      <c r="AA74" s="131">
        <f t="shared" ref="AA74:AB74" si="713">SUM(AA69+AA72)</f>
        <v>12111.68352119008</v>
      </c>
      <c r="AB74" s="131">
        <f t="shared" si="713"/>
        <v>2.5464788099210143</v>
      </c>
      <c r="AC74" s="11">
        <f>SUM(B74+K74+T74)</f>
        <v>34223.315028783887</v>
      </c>
      <c r="AD74" s="11">
        <f t="shared" si="663"/>
        <v>34215.620946284398</v>
      </c>
      <c r="AE74" s="11">
        <f t="shared" si="663"/>
        <v>7.694082499492735</v>
      </c>
      <c r="AF74" s="134">
        <f t="shared" si="663"/>
        <v>34291.358</v>
      </c>
      <c r="AG74" s="134">
        <f t="shared" si="664"/>
        <v>34285.74</v>
      </c>
      <c r="AH74" s="134">
        <f t="shared" si="664"/>
        <v>5.6180000000000003</v>
      </c>
      <c r="AI74" s="134">
        <f t="shared" si="664"/>
        <v>32001.010000000002</v>
      </c>
      <c r="AJ74" s="134">
        <f t="shared" si="664"/>
        <v>31993.42022386592</v>
      </c>
      <c r="AK74" s="134">
        <f t="shared" si="664"/>
        <v>7.5897761340815473</v>
      </c>
      <c r="AL74" s="71">
        <f t="shared" si="483"/>
        <v>68.042971216113074</v>
      </c>
      <c r="AM74" s="71">
        <f t="shared" si="483"/>
        <v>70.119053715599875</v>
      </c>
      <c r="AN74" s="71">
        <f t="shared" si="483"/>
        <v>-2.0760824994927347</v>
      </c>
      <c r="AO74" s="14">
        <f>SUM(AP74:AQ74)</f>
        <v>11407.771676261296</v>
      </c>
      <c r="AP74" s="14">
        <f t="shared" ref="AP74:AQ74" si="714">SUM(AP69+AP72)</f>
        <v>11405.206982094798</v>
      </c>
      <c r="AQ74" s="14">
        <f t="shared" si="714"/>
        <v>2.5646941664975782</v>
      </c>
      <c r="AR74" s="14">
        <f>SUM(AS74:AT74)</f>
        <v>11174.568499999999</v>
      </c>
      <c r="AS74" s="14">
        <f t="shared" ref="AS74:AT74" si="715">SUM(AS69+AS72)</f>
        <v>11172.88</v>
      </c>
      <c r="AT74" s="14">
        <f t="shared" si="715"/>
        <v>1.6885000000000001</v>
      </c>
      <c r="AU74" s="14">
        <f>SUM(AV74:AW74)</f>
        <v>10883.650000000001</v>
      </c>
      <c r="AV74" s="14">
        <f t="shared" ref="AV74:AW74" si="716">SUM(AV69+AV72)</f>
        <v>10878.55272745193</v>
      </c>
      <c r="AW74" s="14">
        <f t="shared" si="716"/>
        <v>5.0972725480709871</v>
      </c>
      <c r="AX74" s="14">
        <f>SUM(AY74:AZ74)</f>
        <v>11407.771676261296</v>
      </c>
      <c r="AY74" s="14">
        <f t="shared" ref="AY74:AZ74" si="717">SUM(AY69+AY72)</f>
        <v>11405.206982094798</v>
      </c>
      <c r="AZ74" s="14">
        <f t="shared" si="717"/>
        <v>2.5646941664975782</v>
      </c>
      <c r="BA74" s="131">
        <f>SUM(BB74:BC74)</f>
        <v>0</v>
      </c>
      <c r="BB74" s="131">
        <f t="shared" ref="BB74:BC74" si="718">SUM(BB69+BB72)</f>
        <v>0</v>
      </c>
      <c r="BC74" s="131">
        <f t="shared" si="718"/>
        <v>0</v>
      </c>
      <c r="BD74" s="131">
        <f>SUM(BE74:BF74)</f>
        <v>10150.620000000001</v>
      </c>
      <c r="BE74" s="131">
        <f t="shared" ref="BE74:BF74" si="719">SUM(BE69+BE72)</f>
        <v>10148.95726222916</v>
      </c>
      <c r="BF74" s="131">
        <f t="shared" si="719"/>
        <v>1.6627377708407174</v>
      </c>
      <c r="BG74" s="14">
        <f>SUM(BH74:BI74)</f>
        <v>11407.771676261296</v>
      </c>
      <c r="BH74" s="14">
        <f t="shared" ref="BH74:BI74" si="720">SUM(BH69+BH72)</f>
        <v>11405.206982094798</v>
      </c>
      <c r="BI74" s="14">
        <f t="shared" si="720"/>
        <v>2.5646941664975782</v>
      </c>
      <c r="BJ74" s="131">
        <f>SUM(BK74:BL74)</f>
        <v>0</v>
      </c>
      <c r="BK74" s="131">
        <f t="shared" ref="BK74:BL74" si="721">SUM(BK69+BK72)</f>
        <v>0</v>
      </c>
      <c r="BL74" s="131">
        <f t="shared" si="721"/>
        <v>0</v>
      </c>
      <c r="BM74" s="131">
        <f>SUM(BN74:BO74)</f>
        <v>11471.880000000001</v>
      </c>
      <c r="BN74" s="131">
        <f t="shared" ref="BN74:BO74" si="722">SUM(BN69+BN72)</f>
        <v>11470.04490309024</v>
      </c>
      <c r="BO74" s="131">
        <f t="shared" si="722"/>
        <v>1.8350969097614251</v>
      </c>
      <c r="BP74" s="11">
        <f t="shared" si="674"/>
        <v>34223.315028783887</v>
      </c>
      <c r="BQ74" s="11">
        <f t="shared" si="674"/>
        <v>34215.620946284398</v>
      </c>
      <c r="BR74" s="11">
        <f t="shared" si="674"/>
        <v>7.694082499492735</v>
      </c>
      <c r="BS74" s="134">
        <f t="shared" si="674"/>
        <v>11174.568499999999</v>
      </c>
      <c r="BT74" s="134">
        <f t="shared" si="674"/>
        <v>11172.88</v>
      </c>
      <c r="BU74" s="134">
        <f t="shared" si="674"/>
        <v>1.6885000000000001</v>
      </c>
      <c r="BV74" s="134">
        <f t="shared" si="674"/>
        <v>32506.150000000005</v>
      </c>
      <c r="BW74" s="134">
        <f t="shared" si="674"/>
        <v>32497.554892771332</v>
      </c>
      <c r="BX74" s="134">
        <f t="shared" si="674"/>
        <v>8.5951072286731289</v>
      </c>
      <c r="BY74" s="33">
        <f t="shared" si="675"/>
        <v>-23048.746528783886</v>
      </c>
      <c r="BZ74" s="33">
        <f t="shared" si="675"/>
        <v>-23042.740946284401</v>
      </c>
      <c r="CA74" s="33">
        <f t="shared" si="675"/>
        <v>-6.0055824994927347</v>
      </c>
      <c r="CB74" s="11">
        <f t="shared" si="676"/>
        <v>68446.630057567774</v>
      </c>
      <c r="CC74" s="11">
        <f t="shared" si="676"/>
        <v>68431.241892568796</v>
      </c>
      <c r="CD74" s="11">
        <f t="shared" si="676"/>
        <v>15.38816499898547</v>
      </c>
      <c r="CE74" s="134">
        <f t="shared" si="676"/>
        <v>45465.926500000001</v>
      </c>
      <c r="CF74" s="134">
        <f t="shared" si="676"/>
        <v>45458.619999999995</v>
      </c>
      <c r="CG74" s="134">
        <f t="shared" si="676"/>
        <v>7.3065000000000007</v>
      </c>
      <c r="CH74" s="134">
        <f t="shared" si="676"/>
        <v>64507.16</v>
      </c>
      <c r="CI74" s="134">
        <f t="shared" si="676"/>
        <v>64490.975116637252</v>
      </c>
      <c r="CJ74" s="134">
        <f t="shared" si="676"/>
        <v>16.184883362754675</v>
      </c>
      <c r="CK74" s="33">
        <f t="shared" si="677"/>
        <v>-22980.703557567773</v>
      </c>
      <c r="CL74" s="33">
        <f t="shared" si="677"/>
        <v>-22972.621892568801</v>
      </c>
      <c r="CM74" s="33">
        <f t="shared" si="677"/>
        <v>-8.0816649989854703</v>
      </c>
      <c r="CN74" s="14">
        <f>SUM(CO74:CP74)</f>
        <v>11465.179597621578</v>
      </c>
      <c r="CO74" s="14">
        <f t="shared" ref="CO74:CP74" si="723">SUM(CO69+CO72)</f>
        <v>11462.609084741263</v>
      </c>
      <c r="CP74" s="14">
        <f t="shared" si="723"/>
        <v>2.5705128803149653</v>
      </c>
      <c r="CQ74" s="131">
        <f>SUM(CR74:CS74)</f>
        <v>0</v>
      </c>
      <c r="CR74" s="131">
        <f t="shared" ref="CR74:CS74" si="724">SUM(CR69+CR72)</f>
        <v>0</v>
      </c>
      <c r="CS74" s="131">
        <f t="shared" si="724"/>
        <v>0</v>
      </c>
      <c r="CT74" s="131">
        <f>SUM(CU74:CV74)</f>
        <v>10405</v>
      </c>
      <c r="CU74" s="131">
        <f t="shared" ref="CU74:CV74" si="725">SUM(CU69+CU72)</f>
        <v>10403.699107161117</v>
      </c>
      <c r="CV74" s="131">
        <f t="shared" si="725"/>
        <v>1.3008928388823913</v>
      </c>
      <c r="CW74" s="14">
        <f>SUM(CX74:CY74)</f>
        <v>11465.179597621578</v>
      </c>
      <c r="CX74" s="14">
        <f t="shared" ref="CX74:CY74" si="726">SUM(CX69+CX72)</f>
        <v>11462.609084741263</v>
      </c>
      <c r="CY74" s="14">
        <f t="shared" si="726"/>
        <v>2.5705128803149653</v>
      </c>
      <c r="CZ74" s="131">
        <f>SUM(DA74:DB74)</f>
        <v>0</v>
      </c>
      <c r="DA74" s="131">
        <f t="shared" ref="DA74:DB74" si="727">SUM(DA69+DA72)</f>
        <v>0</v>
      </c>
      <c r="DB74" s="131">
        <f t="shared" si="727"/>
        <v>0</v>
      </c>
      <c r="DC74" s="131">
        <f>SUM(DD74:DE74)</f>
        <v>11498.84</v>
      </c>
      <c r="DD74" s="131">
        <f t="shared" ref="DD74:DE74" si="728">SUM(DD69+DD72)</f>
        <v>11497.520223836842</v>
      </c>
      <c r="DE74" s="131">
        <f t="shared" si="728"/>
        <v>1.3197761631583509</v>
      </c>
      <c r="DF74" s="14">
        <f>SUM(DG74:DH74)</f>
        <v>11465.179597621578</v>
      </c>
      <c r="DG74" s="14">
        <f t="shared" ref="DG74:DH74" si="729">SUM(DG69+DG72)</f>
        <v>11462.609084741263</v>
      </c>
      <c r="DH74" s="14">
        <f t="shared" si="729"/>
        <v>2.5705128803149653</v>
      </c>
      <c r="DI74" s="131">
        <f>SUM(DJ74:DK74)</f>
        <v>0</v>
      </c>
      <c r="DJ74" s="131">
        <f t="shared" ref="DJ74:DK74" si="730">SUM(DJ69+DJ72)</f>
        <v>0</v>
      </c>
      <c r="DK74" s="131">
        <f t="shared" si="730"/>
        <v>0</v>
      </c>
      <c r="DL74" s="131">
        <f>SUM(DM74:DN74)</f>
        <v>11292.509999999998</v>
      </c>
      <c r="DM74" s="131">
        <f t="shared" ref="DM74:DN74" si="731">SUM(DM69+DM72)</f>
        <v>11290.86289033548</v>
      </c>
      <c r="DN74" s="131">
        <f t="shared" si="731"/>
        <v>1.6471096645191075</v>
      </c>
      <c r="DO74" s="11">
        <f t="shared" si="687"/>
        <v>34395.538792864732</v>
      </c>
      <c r="DP74" s="11">
        <f t="shared" si="687"/>
        <v>34387.82725422379</v>
      </c>
      <c r="DQ74" s="11">
        <f t="shared" si="687"/>
        <v>7.7115386409448963</v>
      </c>
      <c r="DR74" s="134">
        <f t="shared" si="687"/>
        <v>0</v>
      </c>
      <c r="DS74" s="134">
        <f t="shared" si="687"/>
        <v>0</v>
      </c>
      <c r="DT74" s="134">
        <f t="shared" si="687"/>
        <v>0</v>
      </c>
      <c r="DU74" s="134">
        <f t="shared" si="687"/>
        <v>33196.35</v>
      </c>
      <c r="DV74" s="134">
        <f t="shared" si="687"/>
        <v>33192.08222133344</v>
      </c>
      <c r="DW74" s="134">
        <f t="shared" si="687"/>
        <v>4.2677786665598498</v>
      </c>
      <c r="DX74" s="33">
        <f t="shared" si="688"/>
        <v>-34395.538792864732</v>
      </c>
      <c r="DY74" s="33">
        <f t="shared" si="688"/>
        <v>-34387.82725422379</v>
      </c>
      <c r="DZ74" s="33">
        <f t="shared" si="688"/>
        <v>-7.7115386409448963</v>
      </c>
      <c r="EA74" s="137">
        <f t="shared" si="689"/>
        <v>102842.1688504325</v>
      </c>
      <c r="EB74" s="137">
        <f t="shared" si="689"/>
        <v>102819.06914679258</v>
      </c>
      <c r="EC74" s="137">
        <f t="shared" si="689"/>
        <v>23.099703639930368</v>
      </c>
      <c r="ED74" s="134">
        <f t="shared" si="689"/>
        <v>45465.926500000001</v>
      </c>
      <c r="EE74" s="134">
        <f t="shared" si="689"/>
        <v>45458.619999999995</v>
      </c>
      <c r="EF74" s="134">
        <f t="shared" si="689"/>
        <v>7.3065000000000007</v>
      </c>
      <c r="EG74" s="138">
        <f t="shared" si="689"/>
        <v>97703.510000000009</v>
      </c>
      <c r="EH74" s="138">
        <f t="shared" si="689"/>
        <v>97683.057337970691</v>
      </c>
      <c r="EI74" s="138">
        <f t="shared" si="689"/>
        <v>20.452662029314524</v>
      </c>
      <c r="EJ74" s="33">
        <f t="shared" si="690"/>
        <v>-57376.242350432498</v>
      </c>
      <c r="EK74" s="33">
        <f t="shared" si="690"/>
        <v>-57360.449146792584</v>
      </c>
      <c r="EL74" s="33">
        <f t="shared" si="690"/>
        <v>-15.793203639930368</v>
      </c>
      <c r="EM74" s="14">
        <f>SUM(EN74:EO74)</f>
        <v>11465.179597621578</v>
      </c>
      <c r="EN74" s="14">
        <f t="shared" ref="EN74:EO74" si="732">SUM(EN69+EN72)</f>
        <v>11462.609084741263</v>
      </c>
      <c r="EO74" s="14">
        <f t="shared" si="732"/>
        <v>2.5705128803149653</v>
      </c>
      <c r="EP74" s="131">
        <f>SUM(EQ74:ER74)</f>
        <v>0</v>
      </c>
      <c r="EQ74" s="131">
        <f t="shared" ref="EQ74:ER74" si="733">SUM(EQ69+EQ72)</f>
        <v>0</v>
      </c>
      <c r="ER74" s="131">
        <f t="shared" si="733"/>
        <v>0</v>
      </c>
      <c r="ES74" s="131">
        <f>SUM(ET74:EU74)</f>
        <v>11361.06</v>
      </c>
      <c r="ET74" s="131">
        <f t="shared" ref="ET74:EU74" si="734">SUM(ET69+ET72)</f>
        <v>11359.530327309245</v>
      </c>
      <c r="EU74" s="131">
        <f t="shared" si="734"/>
        <v>1.5296726907550164</v>
      </c>
      <c r="EV74" s="14">
        <f>SUM(EW74:EX74)</f>
        <v>11465.179597621578</v>
      </c>
      <c r="EW74" s="14">
        <f t="shared" ref="EW74:EX74" si="735">SUM(EW69+EW72)</f>
        <v>11462.609084741263</v>
      </c>
      <c r="EX74" s="14">
        <f t="shared" si="735"/>
        <v>2.5705128803149653</v>
      </c>
      <c r="EY74" s="131">
        <f>SUM(EZ74:FA74)</f>
        <v>0</v>
      </c>
      <c r="EZ74" s="131">
        <f t="shared" ref="EZ74:FA74" si="736">SUM(EZ69+EZ72)</f>
        <v>0</v>
      </c>
      <c r="FA74" s="131">
        <f t="shared" si="736"/>
        <v>0</v>
      </c>
      <c r="FB74" s="131">
        <f>SUM(FC74:FD74)</f>
        <v>11729.57</v>
      </c>
      <c r="FC74" s="131">
        <f t="shared" ref="FC74:FD74" si="737">SUM(FC69+FC72)</f>
        <v>11728.043209814961</v>
      </c>
      <c r="FD74" s="131">
        <f t="shared" si="737"/>
        <v>1.5267901850381413</v>
      </c>
      <c r="FE74" s="14">
        <f>SUM(FF74:FG74)</f>
        <v>11465.179597621578</v>
      </c>
      <c r="FF74" s="14">
        <f t="shared" ref="FF74:FG74" si="738">SUM(FF69+FF72)</f>
        <v>11462.609084741263</v>
      </c>
      <c r="FG74" s="14">
        <f t="shared" si="738"/>
        <v>2.5705128803149653</v>
      </c>
      <c r="FH74" s="131">
        <f>SUM(FI74:FJ74)</f>
        <v>0</v>
      </c>
      <c r="FI74" s="131">
        <f t="shared" ref="FI74:FJ74" si="739">SUM(FI69+FI72)</f>
        <v>0</v>
      </c>
      <c r="FJ74" s="131">
        <f t="shared" si="739"/>
        <v>0</v>
      </c>
      <c r="FK74" s="131">
        <f>SUM(FL74:FM74)</f>
        <v>13329.860000000002</v>
      </c>
      <c r="FL74" s="131">
        <f t="shared" ref="FL74:FM74" si="740">SUM(FL69+FL72)</f>
        <v>13329.860000000002</v>
      </c>
      <c r="FM74" s="131">
        <f t="shared" si="740"/>
        <v>0</v>
      </c>
      <c r="FN74" s="11">
        <f t="shared" si="700"/>
        <v>34395.538792864732</v>
      </c>
      <c r="FO74" s="11">
        <f t="shared" si="700"/>
        <v>34387.82725422379</v>
      </c>
      <c r="FP74" s="11">
        <f t="shared" si="700"/>
        <v>7.7115386409448963</v>
      </c>
      <c r="FQ74" s="68">
        <f t="shared" si="700"/>
        <v>0</v>
      </c>
      <c r="FR74" s="68">
        <f t="shared" si="700"/>
        <v>0</v>
      </c>
      <c r="FS74" s="68">
        <f t="shared" si="700"/>
        <v>0</v>
      </c>
      <c r="FT74" s="68">
        <f t="shared" si="700"/>
        <v>36420.49</v>
      </c>
      <c r="FU74" s="68">
        <f t="shared" si="700"/>
        <v>36417.433537124205</v>
      </c>
      <c r="FV74" s="68">
        <f t="shared" si="700"/>
        <v>3.0564628757931578</v>
      </c>
      <c r="FW74" s="71">
        <f t="shared" si="701"/>
        <v>-34395.538792864732</v>
      </c>
      <c r="FX74" s="71">
        <f t="shared" si="701"/>
        <v>-34387.82725422379</v>
      </c>
      <c r="FY74" s="71">
        <f t="shared" si="701"/>
        <v>-7.7115386409448963</v>
      </c>
      <c r="FZ74" s="11">
        <f t="shared" si="702"/>
        <v>137237.70764329724</v>
      </c>
      <c r="GA74" s="11">
        <f t="shared" si="702"/>
        <v>137206.89640101636</v>
      </c>
      <c r="GB74" s="11">
        <f t="shared" si="702"/>
        <v>30.811242280875263</v>
      </c>
      <c r="GC74" s="68">
        <f t="shared" si="702"/>
        <v>45465.926500000001</v>
      </c>
      <c r="GD74" s="68">
        <f t="shared" si="702"/>
        <v>45458.619999999995</v>
      </c>
      <c r="GE74" s="68">
        <f t="shared" si="702"/>
        <v>7.3065000000000007</v>
      </c>
      <c r="GF74" s="68">
        <f t="shared" si="702"/>
        <v>134124</v>
      </c>
      <c r="GG74" s="68">
        <f t="shared" si="702"/>
        <v>134100.4908750949</v>
      </c>
      <c r="GH74" s="68">
        <f t="shared" si="702"/>
        <v>23.509124905107683</v>
      </c>
      <c r="GI74" s="71">
        <f t="shared" si="346"/>
        <v>-91771.781143297238</v>
      </c>
      <c r="GJ74" s="71">
        <f t="shared" si="346"/>
        <v>-91748.276401016366</v>
      </c>
      <c r="GK74" s="71">
        <f t="shared" si="346"/>
        <v>-23.504742280875263</v>
      </c>
      <c r="GL74" s="135"/>
      <c r="GM74" s="75"/>
    </row>
    <row r="75" spans="1:195" ht="19.5" x14ac:dyDescent="0.3">
      <c r="A75" s="67" t="s">
        <v>77</v>
      </c>
      <c r="B75" s="14">
        <f>SUM(C75:D75)</f>
        <v>-163.61237934178305</v>
      </c>
      <c r="C75" s="14">
        <f t="shared" ref="C75:D75" si="741">SUM(C31-C74)</f>
        <v>-163.61528871390874</v>
      </c>
      <c r="D75" s="14">
        <f t="shared" si="741"/>
        <v>2.9093721256931993E-3</v>
      </c>
      <c r="E75" s="131">
        <f>SUM(F75:G75)</f>
        <v>51.463000000001379</v>
      </c>
      <c r="F75" s="131">
        <f t="shared" ref="F75:G75" si="742">SUM(F31-F74)</f>
        <v>51.480000000001382</v>
      </c>
      <c r="G75" s="139">
        <f t="shared" si="742"/>
        <v>-1.7000000000000348E-2</v>
      </c>
      <c r="H75" s="131">
        <f>SUM(I75:J75)</f>
        <v>1036.51</v>
      </c>
      <c r="I75" s="131">
        <f t="shared" ref="I75:J75" si="743">SUM(I31-I74)</f>
        <v>1036.3183278351225</v>
      </c>
      <c r="J75" s="139">
        <f t="shared" si="743"/>
        <v>0.19167216487745353</v>
      </c>
      <c r="K75" s="14">
        <f>SUM(L75:M75)</f>
        <v>-163.61237934178305</v>
      </c>
      <c r="L75" s="14">
        <f t="shared" ref="L75:M75" si="744">SUM(L31-L74)</f>
        <v>-163.61528871390874</v>
      </c>
      <c r="M75" s="14">
        <f t="shared" si="744"/>
        <v>2.9093721256931993E-3</v>
      </c>
      <c r="N75" s="131">
        <f>SUM(O75:P75)</f>
        <v>610.34500000000071</v>
      </c>
      <c r="O75" s="131">
        <f t="shared" ref="O75:P75" si="745">SUM(O31-O74)</f>
        <v>610.45000000000073</v>
      </c>
      <c r="P75" s="139">
        <f t="shared" si="745"/>
        <v>-0.10499999999999998</v>
      </c>
      <c r="Q75" s="131">
        <f>SUM(R75:S75)</f>
        <v>1945.3799999999997</v>
      </c>
      <c r="R75" s="131">
        <f t="shared" ref="R75:S75" si="746">SUM(R31-R74)</f>
        <v>1944.9649694890377</v>
      </c>
      <c r="S75" s="139">
        <f t="shared" si="746"/>
        <v>0.41503051096201338</v>
      </c>
      <c r="T75" s="14">
        <f>SUM(U75:V75)</f>
        <v>-163.61237934178305</v>
      </c>
      <c r="U75" s="14">
        <f t="shared" ref="U75:V75" si="747">SUM(U31-U74)</f>
        <v>-163.61528871390874</v>
      </c>
      <c r="V75" s="14">
        <f t="shared" si="747"/>
        <v>2.9093721256931993E-3</v>
      </c>
      <c r="W75" s="131">
        <f>SUM(X75:Y75)</f>
        <v>-2134.4060000000009</v>
      </c>
      <c r="X75" s="131">
        <f t="shared" ref="X75:Y75" si="748">SUM(X31-X74)</f>
        <v>-2133.8700000000008</v>
      </c>
      <c r="Y75" s="139">
        <f t="shared" si="748"/>
        <v>-0.53600000000000003</v>
      </c>
      <c r="Z75" s="131">
        <f>SUM(AA75:AB75)</f>
        <v>-1402.4200000000003</v>
      </c>
      <c r="AA75" s="131">
        <f t="shared" ref="AA75:AB75" si="749">SUM(AA31-AA74)</f>
        <v>-1402.1635211900793</v>
      </c>
      <c r="AB75" s="139">
        <f t="shared" si="749"/>
        <v>-0.25647880992101424</v>
      </c>
      <c r="AC75" s="11">
        <f>SUM(B75+K75+T75)</f>
        <v>-490.83713802534919</v>
      </c>
      <c r="AD75" s="11">
        <f t="shared" si="663"/>
        <v>-490.84586614172622</v>
      </c>
      <c r="AE75" s="11">
        <f t="shared" si="663"/>
        <v>8.7281163770795978E-3</v>
      </c>
      <c r="AF75" s="134">
        <f t="shared" si="663"/>
        <v>-1472.5979999999988</v>
      </c>
      <c r="AG75" s="134">
        <f t="shared" si="664"/>
        <v>-1471.9399999999987</v>
      </c>
      <c r="AH75" s="134">
        <f t="shared" si="664"/>
        <v>-0.65800000000000036</v>
      </c>
      <c r="AI75" s="134">
        <f t="shared" si="664"/>
        <v>1579.4699999999991</v>
      </c>
      <c r="AJ75" s="134">
        <f t="shared" si="664"/>
        <v>1579.1197761340809</v>
      </c>
      <c r="AK75" s="134">
        <f t="shared" si="664"/>
        <v>0.35022386591845267</v>
      </c>
      <c r="AL75" s="71">
        <f t="shared" si="483"/>
        <v>-981.76086197464963</v>
      </c>
      <c r="AM75" s="71">
        <f t="shared" si="483"/>
        <v>-981.09413385827247</v>
      </c>
      <c r="AN75" s="71">
        <f t="shared" si="483"/>
        <v>-0.66672811637707996</v>
      </c>
      <c r="AO75" s="14">
        <f>SUM(AP75:AQ75)</f>
        <v>-163.61237934178305</v>
      </c>
      <c r="AP75" s="14">
        <f t="shared" ref="AP75:AQ75" si="750">SUM(AP31-AP74)</f>
        <v>-163.61528871390874</v>
      </c>
      <c r="AQ75" s="14">
        <f t="shared" si="750"/>
        <v>2.9093721256931993E-3</v>
      </c>
      <c r="AR75" s="14">
        <f>SUM(AS75:AT75)</f>
        <v>-298.45849999999825</v>
      </c>
      <c r="AS75" s="14">
        <f t="shared" ref="AS75:AT75" si="751">SUM(AS31-AS74)</f>
        <v>-298.41999999999825</v>
      </c>
      <c r="AT75" s="14">
        <f t="shared" si="751"/>
        <v>-3.8500000000000201E-2</v>
      </c>
      <c r="AU75" s="14">
        <f>SUM(AV75:AW75)</f>
        <v>658.4799999999982</v>
      </c>
      <c r="AV75" s="14">
        <f t="shared" ref="AV75:AW75" si="752">SUM(AV31-AV74)</f>
        <v>657.90727254806916</v>
      </c>
      <c r="AW75" s="14">
        <f t="shared" si="752"/>
        <v>0.57272745192901287</v>
      </c>
      <c r="AX75" s="14">
        <f>SUM(AY75:AZ75)</f>
        <v>-163.61237934178305</v>
      </c>
      <c r="AY75" s="14">
        <f t="shared" ref="AY75:AZ75" si="753">SUM(AY31-AY74)</f>
        <v>-163.61528871390874</v>
      </c>
      <c r="AZ75" s="14">
        <f t="shared" si="753"/>
        <v>2.9093721256931993E-3</v>
      </c>
      <c r="BA75" s="131">
        <f>SUM(BB75:BC75)</f>
        <v>0</v>
      </c>
      <c r="BB75" s="131">
        <f t="shared" ref="BB75:BC75" si="754">SUM(BB31-BB74)</f>
        <v>0</v>
      </c>
      <c r="BC75" s="139">
        <f t="shared" si="754"/>
        <v>0</v>
      </c>
      <c r="BD75" s="131">
        <f>SUM(BE75:BF75)</f>
        <v>839.56999999999687</v>
      </c>
      <c r="BE75" s="131">
        <f t="shared" ref="BE75:BF75" si="755">SUM(BE31-BE74)</f>
        <v>839.42273777083756</v>
      </c>
      <c r="BF75" s="139">
        <f t="shared" si="755"/>
        <v>0.14726222915928266</v>
      </c>
      <c r="BG75" s="14">
        <f>SUM(BH75:BI75)</f>
        <v>-163.61237934178305</v>
      </c>
      <c r="BH75" s="14">
        <f t="shared" ref="BH75:BI75" si="756">SUM(BH31-BH74)</f>
        <v>-163.61528871390874</v>
      </c>
      <c r="BI75" s="14">
        <f t="shared" si="756"/>
        <v>2.9093721256931993E-3</v>
      </c>
      <c r="BJ75" s="131">
        <f>SUM(BK75:BL75)</f>
        <v>0</v>
      </c>
      <c r="BK75" s="131">
        <f t="shared" ref="BK75:BL75" si="757">SUM(BK31-BK74)</f>
        <v>0</v>
      </c>
      <c r="BL75" s="139">
        <f t="shared" si="757"/>
        <v>0</v>
      </c>
      <c r="BM75" s="131">
        <f>SUM(BN75:BO75)</f>
        <v>235.19999999999962</v>
      </c>
      <c r="BN75" s="131">
        <f t="shared" ref="BN75:BO75" si="758">SUM(BN31-BN74)</f>
        <v>235.50509690976105</v>
      </c>
      <c r="BO75" s="139">
        <f t="shared" si="758"/>
        <v>-0.30509690976142512</v>
      </c>
      <c r="BP75" s="11">
        <f t="shared" si="674"/>
        <v>-490.83713802534919</v>
      </c>
      <c r="BQ75" s="11">
        <f t="shared" si="674"/>
        <v>-490.84586614172622</v>
      </c>
      <c r="BR75" s="11">
        <f t="shared" si="674"/>
        <v>8.7281163770795978E-3</v>
      </c>
      <c r="BS75" s="134">
        <f t="shared" si="674"/>
        <v>-298.45849999999825</v>
      </c>
      <c r="BT75" s="134">
        <f t="shared" si="674"/>
        <v>-298.41999999999825</v>
      </c>
      <c r="BU75" s="134">
        <f t="shared" si="674"/>
        <v>-3.8500000000000201E-2</v>
      </c>
      <c r="BV75" s="134">
        <f t="shared" si="674"/>
        <v>1733.2499999999948</v>
      </c>
      <c r="BW75" s="134">
        <f t="shared" si="674"/>
        <v>1732.8351072286678</v>
      </c>
      <c r="BX75" s="134">
        <f t="shared" si="674"/>
        <v>0.41489277132687041</v>
      </c>
      <c r="BY75" s="33">
        <f t="shared" si="675"/>
        <v>192.37863802535094</v>
      </c>
      <c r="BZ75" s="33">
        <f t="shared" si="675"/>
        <v>192.42586614172797</v>
      </c>
      <c r="CA75" s="33">
        <f t="shared" si="675"/>
        <v>-4.7228116377079798E-2</v>
      </c>
      <c r="CB75" s="11">
        <f t="shared" si="676"/>
        <v>-981.67427605069838</v>
      </c>
      <c r="CC75" s="11">
        <f t="shared" si="676"/>
        <v>-981.69173228345244</v>
      </c>
      <c r="CD75" s="11">
        <f t="shared" si="676"/>
        <v>1.7456232754159196E-2</v>
      </c>
      <c r="CE75" s="134">
        <f t="shared" si="676"/>
        <v>-1771.056499999997</v>
      </c>
      <c r="CF75" s="134">
        <f t="shared" si="676"/>
        <v>-1770.3599999999969</v>
      </c>
      <c r="CG75" s="134">
        <f t="shared" si="676"/>
        <v>-0.69650000000000056</v>
      </c>
      <c r="CH75" s="134">
        <f t="shared" si="676"/>
        <v>3312.7199999999939</v>
      </c>
      <c r="CI75" s="134">
        <f t="shared" si="676"/>
        <v>3311.9548833627487</v>
      </c>
      <c r="CJ75" s="134">
        <f t="shared" si="676"/>
        <v>0.76511663724532308</v>
      </c>
      <c r="CK75" s="33">
        <f t="shared" si="677"/>
        <v>-789.38222394929858</v>
      </c>
      <c r="CL75" s="33">
        <f t="shared" si="677"/>
        <v>-788.66826771654451</v>
      </c>
      <c r="CM75" s="33">
        <f t="shared" si="677"/>
        <v>-0.71395623275415976</v>
      </c>
      <c r="CN75" s="14">
        <f>SUM(CO75:CP75)</f>
        <v>163.61244230952144</v>
      </c>
      <c r="CO75" s="14">
        <f t="shared" ref="CO75:CP75" si="759">SUM(CO31-CO74)</f>
        <v>163.61535165121313</v>
      </c>
      <c r="CP75" s="14">
        <f t="shared" si="759"/>
        <v>-2.9093416916938786E-3</v>
      </c>
      <c r="CQ75" s="131">
        <f>SUM(CR75:CS75)</f>
        <v>0</v>
      </c>
      <c r="CR75" s="131">
        <f t="shared" ref="CR75:CS75" si="760">SUM(CR31-CR74)</f>
        <v>0</v>
      </c>
      <c r="CS75" s="139">
        <f t="shared" si="760"/>
        <v>0</v>
      </c>
      <c r="CT75" s="131">
        <f>SUM(CU75:CV75)</f>
        <v>65.87000000000134</v>
      </c>
      <c r="CU75" s="131">
        <f t="shared" ref="CU75:CV75" si="761">SUM(CU31-CU74)</f>
        <v>64.350892838883738</v>
      </c>
      <c r="CV75" s="139">
        <f t="shared" si="761"/>
        <v>1.5191071611176086</v>
      </c>
      <c r="CW75" s="14">
        <f>SUM(CX75:CY75)</f>
        <v>163.61244230952144</v>
      </c>
      <c r="CX75" s="14">
        <f t="shared" ref="CX75:CY75" si="762">SUM(CX31-CX74)</f>
        <v>163.61535165121313</v>
      </c>
      <c r="CY75" s="14">
        <f t="shared" si="762"/>
        <v>-2.9093416916938786E-3</v>
      </c>
      <c r="CZ75" s="131">
        <f>SUM(DA75:DB75)</f>
        <v>0</v>
      </c>
      <c r="DA75" s="131">
        <f t="shared" ref="DA75:DB75" si="763">SUM(DA31-DA74)</f>
        <v>0</v>
      </c>
      <c r="DB75" s="139">
        <f t="shared" si="763"/>
        <v>0</v>
      </c>
      <c r="DC75" s="131">
        <f>SUM(DD75:DE75)</f>
        <v>-599.02000000000032</v>
      </c>
      <c r="DD75" s="131">
        <f t="shared" ref="DD75:DE75" si="764">SUM(DD31-DD74)</f>
        <v>-600.52022383684198</v>
      </c>
      <c r="DE75" s="139">
        <f t="shared" si="764"/>
        <v>1.500223836841649</v>
      </c>
      <c r="DF75" s="14">
        <f>SUM(DG75:DH75)</f>
        <v>163.61244230952144</v>
      </c>
      <c r="DG75" s="14">
        <f t="shared" ref="DG75:DH75" si="765">SUM(DG31-DG74)</f>
        <v>163.61535165121313</v>
      </c>
      <c r="DH75" s="14">
        <f t="shared" si="765"/>
        <v>-2.9093416916938786E-3</v>
      </c>
      <c r="DI75" s="131">
        <f>SUM(DJ75:DK75)</f>
        <v>0</v>
      </c>
      <c r="DJ75" s="131">
        <f t="shared" ref="DJ75:DK75" si="766">SUM(DJ31-DJ74)</f>
        <v>0</v>
      </c>
      <c r="DK75" s="139">
        <f t="shared" si="766"/>
        <v>0</v>
      </c>
      <c r="DL75" s="131">
        <f>SUM(DM75:DN75)</f>
        <v>-44.940000000000751</v>
      </c>
      <c r="DM75" s="131">
        <f t="shared" ref="DM75:DN75" si="767">SUM(DM31-DM74)</f>
        <v>-46.512890335481643</v>
      </c>
      <c r="DN75" s="139">
        <f t="shared" si="767"/>
        <v>1.5728903354808927</v>
      </c>
      <c r="DO75" s="11">
        <f t="shared" si="687"/>
        <v>490.83732692856432</v>
      </c>
      <c r="DP75" s="11">
        <f t="shared" si="687"/>
        <v>490.8460549536394</v>
      </c>
      <c r="DQ75" s="11">
        <f t="shared" si="687"/>
        <v>-8.7280250750816357E-3</v>
      </c>
      <c r="DR75" s="134">
        <f t="shared" si="687"/>
        <v>0</v>
      </c>
      <c r="DS75" s="134">
        <f t="shared" si="687"/>
        <v>0</v>
      </c>
      <c r="DT75" s="134">
        <f t="shared" si="687"/>
        <v>0</v>
      </c>
      <c r="DU75" s="134">
        <f t="shared" si="687"/>
        <v>-578.08999999999969</v>
      </c>
      <c r="DV75" s="134">
        <f t="shared" si="687"/>
        <v>-582.68222133343988</v>
      </c>
      <c r="DW75" s="134">
        <f t="shared" si="687"/>
        <v>4.5922213334401505</v>
      </c>
      <c r="DX75" s="33">
        <f t="shared" si="688"/>
        <v>-490.83732692856432</v>
      </c>
      <c r="DY75" s="33">
        <f t="shared" si="688"/>
        <v>-490.8460549536394</v>
      </c>
      <c r="DZ75" s="33">
        <f t="shared" si="688"/>
        <v>8.7280250750816357E-3</v>
      </c>
      <c r="EA75" s="137">
        <f t="shared" si="689"/>
        <v>-490.83694912213406</v>
      </c>
      <c r="EB75" s="137">
        <f t="shared" si="689"/>
        <v>-490.84567732981304</v>
      </c>
      <c r="EC75" s="137">
        <f t="shared" si="689"/>
        <v>8.7282076790775598E-3</v>
      </c>
      <c r="ED75" s="134">
        <f t="shared" si="689"/>
        <v>-1771.056499999997</v>
      </c>
      <c r="EE75" s="134">
        <f t="shared" si="689"/>
        <v>-1770.3599999999969</v>
      </c>
      <c r="EF75" s="134">
        <f t="shared" si="689"/>
        <v>-0.69650000000000056</v>
      </c>
      <c r="EG75" s="138">
        <f t="shared" si="689"/>
        <v>2734.6299999999942</v>
      </c>
      <c r="EH75" s="138">
        <f t="shared" si="689"/>
        <v>2729.2726620293088</v>
      </c>
      <c r="EI75" s="138">
        <f t="shared" si="689"/>
        <v>5.3573379706854736</v>
      </c>
      <c r="EJ75" s="33">
        <f t="shared" si="690"/>
        <v>-1280.219550877863</v>
      </c>
      <c r="EK75" s="33">
        <f t="shared" si="690"/>
        <v>-1279.5143226701839</v>
      </c>
      <c r="EL75" s="33">
        <f t="shared" si="690"/>
        <v>-0.70522820767907812</v>
      </c>
      <c r="EM75" s="14">
        <f>SUM(EN75:EO75)</f>
        <v>163.61244230952144</v>
      </c>
      <c r="EN75" s="14">
        <f t="shared" ref="EN75:EO75" si="768">SUM(EN31-EN74)</f>
        <v>163.61535165121313</v>
      </c>
      <c r="EO75" s="14">
        <f t="shared" si="768"/>
        <v>-2.9093416916938786E-3</v>
      </c>
      <c r="EP75" s="131">
        <f>SUM(EQ75:ER75)</f>
        <v>0</v>
      </c>
      <c r="EQ75" s="131">
        <f t="shared" ref="EQ75:ER75" si="769">SUM(EQ31-EQ74)</f>
        <v>0</v>
      </c>
      <c r="ER75" s="139">
        <f t="shared" si="769"/>
        <v>0</v>
      </c>
      <c r="ES75" s="131">
        <f>SUM(ET75:EU75)</f>
        <v>-250.76999999999941</v>
      </c>
      <c r="ET75" s="131">
        <f t="shared" ref="ET75:EU75" si="770">SUM(ET31-ET74)</f>
        <v>-252.42032730924439</v>
      </c>
      <c r="EU75" s="139">
        <f t="shared" si="770"/>
        <v>1.6503273092449837</v>
      </c>
      <c r="EV75" s="14">
        <f>SUM(EW75:EX75)</f>
        <v>163.61244230952144</v>
      </c>
      <c r="EW75" s="14">
        <f t="shared" ref="EW75:EX75" si="771">SUM(EW31-EW74)</f>
        <v>163.61535165121313</v>
      </c>
      <c r="EX75" s="14">
        <f t="shared" si="771"/>
        <v>-2.9093416916938786E-3</v>
      </c>
      <c r="EY75" s="131">
        <f>SUM(EZ75:FA75)</f>
        <v>0</v>
      </c>
      <c r="EZ75" s="131">
        <f t="shared" ref="EZ75:FA75" si="772">SUM(EZ31-EZ74)</f>
        <v>0</v>
      </c>
      <c r="FA75" s="139">
        <f t="shared" si="772"/>
        <v>0</v>
      </c>
      <c r="FB75" s="131">
        <f>SUM(FC75:FD75)</f>
        <v>-808.34999999999854</v>
      </c>
      <c r="FC75" s="131">
        <f t="shared" ref="FC75:FD75" si="773">SUM(FC31-FC74)</f>
        <v>-810.08320981496036</v>
      </c>
      <c r="FD75" s="139">
        <f t="shared" si="773"/>
        <v>1.7332098149618584</v>
      </c>
      <c r="FE75" s="14">
        <f>SUM(FF75:FG75)</f>
        <v>163.61244230952144</v>
      </c>
      <c r="FF75" s="14">
        <f t="shared" ref="FF75:FG75" si="774">SUM(FF31-FF74)</f>
        <v>163.61535165121313</v>
      </c>
      <c r="FG75" s="14">
        <f t="shared" si="774"/>
        <v>-2.9093416916938786E-3</v>
      </c>
      <c r="FH75" s="131">
        <f>SUM(FI75:FJ75)</f>
        <v>0</v>
      </c>
      <c r="FI75" s="131">
        <f t="shared" ref="FI75:FJ75" si="775">SUM(FI31-FI74)</f>
        <v>0</v>
      </c>
      <c r="FJ75" s="139">
        <f t="shared" si="775"/>
        <v>0</v>
      </c>
      <c r="FK75" s="131">
        <f>SUM(FL75:FM75)</f>
        <v>-2498.0600000000013</v>
      </c>
      <c r="FL75" s="131">
        <f t="shared" ref="FL75:FM75" si="776">SUM(FL31-FL74)</f>
        <v>-2498.0600000000013</v>
      </c>
      <c r="FM75" s="139">
        <f t="shared" si="776"/>
        <v>0</v>
      </c>
      <c r="FN75" s="11">
        <f t="shared" si="700"/>
        <v>490.83732692856432</v>
      </c>
      <c r="FO75" s="11">
        <f t="shared" si="700"/>
        <v>490.8460549536394</v>
      </c>
      <c r="FP75" s="11">
        <f t="shared" si="700"/>
        <v>-8.7280250750816357E-3</v>
      </c>
      <c r="FQ75" s="68">
        <f t="shared" si="700"/>
        <v>0</v>
      </c>
      <c r="FR75" s="68">
        <f t="shared" si="700"/>
        <v>0</v>
      </c>
      <c r="FS75" s="68">
        <f t="shared" si="700"/>
        <v>0</v>
      </c>
      <c r="FT75" s="68">
        <f t="shared" si="700"/>
        <v>-3557.1799999999994</v>
      </c>
      <c r="FU75" s="68">
        <f t="shared" si="700"/>
        <v>-3560.5635371242061</v>
      </c>
      <c r="FV75" s="68">
        <f t="shared" si="700"/>
        <v>3.3835371242068422</v>
      </c>
      <c r="FW75" s="71">
        <f t="shared" si="701"/>
        <v>-490.83732692856432</v>
      </c>
      <c r="FX75" s="71">
        <f t="shared" si="701"/>
        <v>-490.8460549536394</v>
      </c>
      <c r="FY75" s="71">
        <f t="shared" si="701"/>
        <v>8.7280250750816357E-3</v>
      </c>
      <c r="FZ75" s="11">
        <f t="shared" si="702"/>
        <v>3.7780643026508187E-4</v>
      </c>
      <c r="GA75" s="11">
        <f t="shared" si="702"/>
        <v>3.7762382635264657E-4</v>
      </c>
      <c r="GB75" s="11">
        <f t="shared" si="702"/>
        <v>1.8260399592406884E-7</v>
      </c>
      <c r="GC75" s="68">
        <f t="shared" si="702"/>
        <v>-1771.056499999997</v>
      </c>
      <c r="GD75" s="68">
        <f t="shared" si="702"/>
        <v>-1770.3599999999969</v>
      </c>
      <c r="GE75" s="68">
        <f t="shared" si="702"/>
        <v>-0.69650000000000056</v>
      </c>
      <c r="GF75" s="68">
        <f t="shared" si="702"/>
        <v>-822.55000000000518</v>
      </c>
      <c r="GG75" s="68">
        <f t="shared" si="702"/>
        <v>-831.29087509489727</v>
      </c>
      <c r="GH75" s="68">
        <f t="shared" si="702"/>
        <v>8.7408750948923153</v>
      </c>
      <c r="GI75" s="71">
        <f t="shared" si="346"/>
        <v>-1771.0568778064271</v>
      </c>
      <c r="GJ75" s="71">
        <f t="shared" si="346"/>
        <v>-1770.3603776238233</v>
      </c>
      <c r="GK75" s="71">
        <f t="shared" si="346"/>
        <v>-0.69650018260399649</v>
      </c>
      <c r="GL75" s="135"/>
      <c r="GM75" s="75"/>
    </row>
    <row r="76" spans="1:195" ht="19.5" x14ac:dyDescent="0.3">
      <c r="A76" s="13" t="s">
        <v>78</v>
      </c>
      <c r="B76" s="14">
        <f>SUM(C76:D76)</f>
        <v>11244.159296919514</v>
      </c>
      <c r="C76" s="14">
        <f t="shared" ref="C76:D76" si="777">SUM(C74:C75)</f>
        <v>11241.591693380889</v>
      </c>
      <c r="D76" s="14">
        <f t="shared" si="777"/>
        <v>2.5676035386232714</v>
      </c>
      <c r="E76" s="131">
        <f>SUM(F76:G76)</f>
        <v>11478.460000000001</v>
      </c>
      <c r="F76" s="131">
        <f t="shared" ref="F76:G76" si="778">SUM(F74:F75)</f>
        <v>11476.37</v>
      </c>
      <c r="G76" s="131">
        <f t="shared" si="778"/>
        <v>2.09</v>
      </c>
      <c r="H76" s="131">
        <f>SUM(I76:J76)</f>
        <v>11502.369999999999</v>
      </c>
      <c r="I76" s="131">
        <f t="shared" ref="I76:J76" si="779">SUM(I74:I75)</f>
        <v>11499.91</v>
      </c>
      <c r="J76" s="131">
        <f t="shared" si="779"/>
        <v>2.46</v>
      </c>
      <c r="K76" s="14">
        <f>SUM(L76:M76)</f>
        <v>11244.159296919514</v>
      </c>
      <c r="L76" s="14">
        <f t="shared" ref="L76:M76" si="780">SUM(L74:L75)</f>
        <v>11241.591693380889</v>
      </c>
      <c r="M76" s="14">
        <f t="shared" si="780"/>
        <v>2.5676035386232714</v>
      </c>
      <c r="N76" s="131">
        <f>SUM(O76:P76)</f>
        <v>10942.769999999999</v>
      </c>
      <c r="O76" s="131">
        <f t="shared" ref="O76:P76" si="781">SUM(O74:O75)</f>
        <v>10941.199999999999</v>
      </c>
      <c r="P76" s="131">
        <f t="shared" si="781"/>
        <v>1.57</v>
      </c>
      <c r="Q76" s="131">
        <f>SUM(R76:S76)</f>
        <v>11366.300000000001</v>
      </c>
      <c r="R76" s="131">
        <f t="shared" ref="R76:S76" si="782">SUM(R74:R75)</f>
        <v>11363.11</v>
      </c>
      <c r="S76" s="131">
        <f t="shared" si="782"/>
        <v>3.19</v>
      </c>
      <c r="T76" s="14">
        <f>SUM(U76:V76)</f>
        <v>11244.159296919514</v>
      </c>
      <c r="U76" s="14">
        <f t="shared" ref="U76:V76" si="783">SUM(U74:U75)</f>
        <v>11241.591693380889</v>
      </c>
      <c r="V76" s="14">
        <f t="shared" si="783"/>
        <v>2.5676035386232714</v>
      </c>
      <c r="W76" s="131">
        <f>SUM(X76:Y76)</f>
        <v>10397.529999999999</v>
      </c>
      <c r="X76" s="131">
        <f t="shared" ref="X76:Y76" si="784">SUM(X74:X75)</f>
        <v>10396.23</v>
      </c>
      <c r="Y76" s="131">
        <f t="shared" si="784"/>
        <v>1.3</v>
      </c>
      <c r="Z76" s="131">
        <f>SUM(AA76:AB76)</f>
        <v>10711.810000000001</v>
      </c>
      <c r="AA76" s="131">
        <f t="shared" ref="AA76:AB76" si="785">SUM(AA74:AA75)</f>
        <v>10709.52</v>
      </c>
      <c r="AB76" s="131">
        <f t="shared" si="785"/>
        <v>2.29</v>
      </c>
      <c r="AC76" s="11">
        <f>SUM(B76+K76+T76)</f>
        <v>33732.477890758542</v>
      </c>
      <c r="AD76" s="11">
        <f t="shared" si="663"/>
        <v>33724.775080142666</v>
      </c>
      <c r="AE76" s="11">
        <f t="shared" si="663"/>
        <v>7.7028106158698142</v>
      </c>
      <c r="AF76" s="134">
        <f t="shared" si="663"/>
        <v>32818.759999999995</v>
      </c>
      <c r="AG76" s="134">
        <f t="shared" si="664"/>
        <v>32813.800000000003</v>
      </c>
      <c r="AH76" s="134">
        <f t="shared" si="664"/>
        <v>4.96</v>
      </c>
      <c r="AI76" s="134">
        <f t="shared" si="664"/>
        <v>33580.479999999996</v>
      </c>
      <c r="AJ76" s="134">
        <f t="shared" si="664"/>
        <v>33572.54</v>
      </c>
      <c r="AK76" s="134">
        <f t="shared" si="664"/>
        <v>7.94</v>
      </c>
      <c r="AL76" s="71">
        <f t="shared" si="483"/>
        <v>-913.71789075854758</v>
      </c>
      <c r="AM76" s="71">
        <f t="shared" si="483"/>
        <v>-910.9750801426635</v>
      </c>
      <c r="AN76" s="71">
        <f t="shared" si="483"/>
        <v>-2.7428106158698142</v>
      </c>
      <c r="AO76" s="14">
        <f>SUM(AP76:AQ76)</f>
        <v>11244.159296919514</v>
      </c>
      <c r="AP76" s="14">
        <f t="shared" ref="AP76:AQ76" si="786">SUM(AP74:AP75)</f>
        <v>11241.591693380889</v>
      </c>
      <c r="AQ76" s="14">
        <f t="shared" si="786"/>
        <v>2.5676035386232714</v>
      </c>
      <c r="AR76" s="14">
        <f>SUM(AS76:AT76)</f>
        <v>10876.11</v>
      </c>
      <c r="AS76" s="14">
        <f t="shared" ref="AS76:AT76" si="787">SUM(AS74:AS75)</f>
        <v>10874.460000000001</v>
      </c>
      <c r="AT76" s="14">
        <f t="shared" si="787"/>
        <v>1.65</v>
      </c>
      <c r="AU76" s="14">
        <f>SUM(AV76:AW76)</f>
        <v>11542.13</v>
      </c>
      <c r="AV76" s="14">
        <f t="shared" ref="AV76:AW76" si="788">SUM(AV74:AV75)</f>
        <v>11536.46</v>
      </c>
      <c r="AW76" s="14">
        <f t="shared" si="788"/>
        <v>5.67</v>
      </c>
      <c r="AX76" s="14">
        <f>SUM(AY76:AZ76)</f>
        <v>11244.159296919514</v>
      </c>
      <c r="AY76" s="14">
        <f t="shared" ref="AY76:AZ76" si="789">SUM(AY74:AY75)</f>
        <v>11241.591693380889</v>
      </c>
      <c r="AZ76" s="14">
        <f t="shared" si="789"/>
        <v>2.5676035386232714</v>
      </c>
      <c r="BA76" s="131">
        <f>SUM(BB76:BC76)</f>
        <v>0</v>
      </c>
      <c r="BB76" s="131">
        <f t="shared" ref="BB76:BC76" si="790">SUM(BB74:BB75)</f>
        <v>0</v>
      </c>
      <c r="BC76" s="131">
        <f t="shared" si="790"/>
        <v>0</v>
      </c>
      <c r="BD76" s="131">
        <f>SUM(BE76:BF76)</f>
        <v>10990.189999999997</v>
      </c>
      <c r="BE76" s="131">
        <f t="shared" ref="BE76:BF76" si="791">SUM(BE74:BE75)</f>
        <v>10988.379999999997</v>
      </c>
      <c r="BF76" s="131">
        <f t="shared" si="791"/>
        <v>1.81</v>
      </c>
      <c r="BG76" s="14">
        <f>SUM(BH76:BI76)</f>
        <v>11244.159296919514</v>
      </c>
      <c r="BH76" s="14">
        <f t="shared" ref="BH76:BI76" si="792">SUM(BH74:BH75)</f>
        <v>11241.591693380889</v>
      </c>
      <c r="BI76" s="14">
        <f t="shared" si="792"/>
        <v>2.5676035386232714</v>
      </c>
      <c r="BJ76" s="131">
        <f>SUM(BK76:BL76)</f>
        <v>0</v>
      </c>
      <c r="BK76" s="131">
        <f t="shared" ref="BK76:BL76" si="793">SUM(BK74:BK75)</f>
        <v>0</v>
      </c>
      <c r="BL76" s="131">
        <f t="shared" si="793"/>
        <v>0</v>
      </c>
      <c r="BM76" s="131">
        <f>SUM(BN76:BO76)</f>
        <v>11707.080000000002</v>
      </c>
      <c r="BN76" s="131">
        <f t="shared" ref="BN76:BO76" si="794">SUM(BN74:BN75)</f>
        <v>11705.550000000001</v>
      </c>
      <c r="BO76" s="131">
        <f t="shared" si="794"/>
        <v>1.53</v>
      </c>
      <c r="BP76" s="11">
        <f t="shared" si="674"/>
        <v>33732.477890758542</v>
      </c>
      <c r="BQ76" s="11">
        <f t="shared" si="674"/>
        <v>33724.775080142666</v>
      </c>
      <c r="BR76" s="11">
        <f t="shared" si="674"/>
        <v>7.7028106158698142</v>
      </c>
      <c r="BS76" s="134">
        <f t="shared" si="674"/>
        <v>10876.11</v>
      </c>
      <c r="BT76" s="134">
        <f t="shared" si="674"/>
        <v>10874.460000000001</v>
      </c>
      <c r="BU76" s="134">
        <f t="shared" si="674"/>
        <v>1.65</v>
      </c>
      <c r="BV76" s="134">
        <f t="shared" si="674"/>
        <v>34239.399999999994</v>
      </c>
      <c r="BW76" s="134">
        <f t="shared" si="674"/>
        <v>34230.39</v>
      </c>
      <c r="BX76" s="134">
        <f t="shared" si="674"/>
        <v>9.01</v>
      </c>
      <c r="BY76" s="33">
        <f t="shared" si="675"/>
        <v>-22856.367890758542</v>
      </c>
      <c r="BZ76" s="33">
        <f t="shared" si="675"/>
        <v>-22850.315080142667</v>
      </c>
      <c r="CA76" s="33">
        <f t="shared" si="675"/>
        <v>-6.0528106158698147</v>
      </c>
      <c r="CB76" s="11">
        <f t="shared" si="676"/>
        <v>67464.955781517085</v>
      </c>
      <c r="CC76" s="11">
        <f t="shared" si="676"/>
        <v>67449.550160285333</v>
      </c>
      <c r="CD76" s="11">
        <f t="shared" si="676"/>
        <v>15.405621231739628</v>
      </c>
      <c r="CE76" s="134">
        <f t="shared" si="676"/>
        <v>43694.869999999995</v>
      </c>
      <c r="CF76" s="134">
        <f t="shared" si="676"/>
        <v>43688.26</v>
      </c>
      <c r="CG76" s="134">
        <f t="shared" si="676"/>
        <v>6.6099999999999994</v>
      </c>
      <c r="CH76" s="134">
        <f t="shared" si="676"/>
        <v>67819.87999999999</v>
      </c>
      <c r="CI76" s="134">
        <f t="shared" si="676"/>
        <v>67802.929999999993</v>
      </c>
      <c r="CJ76" s="134">
        <f t="shared" si="676"/>
        <v>16.95</v>
      </c>
      <c r="CK76" s="33">
        <f t="shared" si="677"/>
        <v>-23770.085781517089</v>
      </c>
      <c r="CL76" s="33">
        <f t="shared" si="677"/>
        <v>-23761.290160285331</v>
      </c>
      <c r="CM76" s="33">
        <f t="shared" si="677"/>
        <v>-8.795621231739629</v>
      </c>
      <c r="CN76" s="14">
        <f>SUM(CO76:CP76)</f>
        <v>11628.792039931101</v>
      </c>
      <c r="CO76" s="14">
        <f t="shared" ref="CO76:CP76" si="795">SUM(CO74:CO75)</f>
        <v>11626.224436392476</v>
      </c>
      <c r="CP76" s="14">
        <f t="shared" si="795"/>
        <v>2.5676035386232714</v>
      </c>
      <c r="CQ76" s="131">
        <f>SUM(CR76:CS76)</f>
        <v>0</v>
      </c>
      <c r="CR76" s="131">
        <f t="shared" ref="CR76:CS76" si="796">SUM(CR74:CR75)</f>
        <v>0</v>
      </c>
      <c r="CS76" s="131">
        <f t="shared" si="796"/>
        <v>0</v>
      </c>
      <c r="CT76" s="131">
        <f>SUM(CU76:CV76)</f>
        <v>10470.870000000001</v>
      </c>
      <c r="CU76" s="131">
        <f t="shared" ref="CU76:CV76" si="797">SUM(CU74:CU75)</f>
        <v>10468.050000000001</v>
      </c>
      <c r="CV76" s="131">
        <f t="shared" si="797"/>
        <v>2.82</v>
      </c>
      <c r="CW76" s="14">
        <f>SUM(CX76:CY76)</f>
        <v>11628.792039931101</v>
      </c>
      <c r="CX76" s="14">
        <f t="shared" ref="CX76:CY76" si="798">SUM(CX74:CX75)</f>
        <v>11626.224436392476</v>
      </c>
      <c r="CY76" s="14">
        <f t="shared" si="798"/>
        <v>2.5676035386232714</v>
      </c>
      <c r="CZ76" s="131">
        <f>SUM(DA76:DB76)</f>
        <v>0</v>
      </c>
      <c r="DA76" s="131">
        <f t="shared" ref="DA76:DB76" si="799">SUM(DA74:DA75)</f>
        <v>0</v>
      </c>
      <c r="DB76" s="131">
        <f t="shared" si="799"/>
        <v>0</v>
      </c>
      <c r="DC76" s="131">
        <f>SUM(DD76:DE76)</f>
        <v>10899.82</v>
      </c>
      <c r="DD76" s="131">
        <f t="shared" ref="DD76:DE76" si="800">SUM(DD74:DD75)</f>
        <v>10897</v>
      </c>
      <c r="DE76" s="131">
        <f t="shared" si="800"/>
        <v>2.82</v>
      </c>
      <c r="DF76" s="14">
        <f>SUM(DG76:DH76)</f>
        <v>11628.792039931101</v>
      </c>
      <c r="DG76" s="14">
        <f t="shared" ref="DG76:DH76" si="801">SUM(DG74:DG75)</f>
        <v>11626.224436392476</v>
      </c>
      <c r="DH76" s="14">
        <f t="shared" si="801"/>
        <v>2.5676035386232714</v>
      </c>
      <c r="DI76" s="131">
        <f>SUM(DJ76:DK76)</f>
        <v>0</v>
      </c>
      <c r="DJ76" s="131">
        <f t="shared" ref="DJ76:DK76" si="802">SUM(DJ74:DJ75)</f>
        <v>0</v>
      </c>
      <c r="DK76" s="131">
        <f t="shared" si="802"/>
        <v>0</v>
      </c>
      <c r="DL76" s="131">
        <f>SUM(DM76:DN76)</f>
        <v>11247.569999999998</v>
      </c>
      <c r="DM76" s="131">
        <f t="shared" ref="DM76:DN76" si="803">SUM(DM74:DM75)</f>
        <v>11244.349999999999</v>
      </c>
      <c r="DN76" s="131">
        <f t="shared" si="803"/>
        <v>3.22</v>
      </c>
      <c r="DO76" s="11">
        <f t="shared" si="687"/>
        <v>34886.376119793305</v>
      </c>
      <c r="DP76" s="11">
        <f t="shared" si="687"/>
        <v>34878.673309177429</v>
      </c>
      <c r="DQ76" s="11">
        <f t="shared" si="687"/>
        <v>7.7028106158698142</v>
      </c>
      <c r="DR76" s="134">
        <f t="shared" si="687"/>
        <v>0</v>
      </c>
      <c r="DS76" s="134">
        <f t="shared" si="687"/>
        <v>0</v>
      </c>
      <c r="DT76" s="134">
        <f t="shared" si="687"/>
        <v>0</v>
      </c>
      <c r="DU76" s="134">
        <f t="shared" si="687"/>
        <v>32618.260000000002</v>
      </c>
      <c r="DV76" s="134">
        <f t="shared" si="687"/>
        <v>32609.4</v>
      </c>
      <c r="DW76" s="134">
        <f t="shared" si="687"/>
        <v>8.86</v>
      </c>
      <c r="DX76" s="33">
        <f t="shared" si="688"/>
        <v>-34886.376119793305</v>
      </c>
      <c r="DY76" s="33">
        <f t="shared" si="688"/>
        <v>-34878.673309177429</v>
      </c>
      <c r="DZ76" s="33">
        <f t="shared" si="688"/>
        <v>-7.7028106158698142</v>
      </c>
      <c r="EA76" s="137">
        <f t="shared" si="689"/>
        <v>102351.33190131039</v>
      </c>
      <c r="EB76" s="137">
        <f t="shared" si="689"/>
        <v>102328.22346946277</v>
      </c>
      <c r="EC76" s="137">
        <f t="shared" si="689"/>
        <v>23.108431847609442</v>
      </c>
      <c r="ED76" s="134">
        <f t="shared" si="689"/>
        <v>43694.869999999995</v>
      </c>
      <c r="EE76" s="134">
        <f t="shared" si="689"/>
        <v>43688.26</v>
      </c>
      <c r="EF76" s="134">
        <f t="shared" si="689"/>
        <v>6.6099999999999994</v>
      </c>
      <c r="EG76" s="138">
        <f t="shared" si="689"/>
        <v>100438.13999999998</v>
      </c>
      <c r="EH76" s="138">
        <f t="shared" si="689"/>
        <v>100412.32999999999</v>
      </c>
      <c r="EI76" s="138">
        <f t="shared" si="689"/>
        <v>25.81</v>
      </c>
      <c r="EJ76" s="33">
        <f t="shared" si="690"/>
        <v>-58656.461901310395</v>
      </c>
      <c r="EK76" s="33">
        <f t="shared" si="690"/>
        <v>-58639.963469462768</v>
      </c>
      <c r="EL76" s="33">
        <f t="shared" si="690"/>
        <v>-16.498431847609442</v>
      </c>
      <c r="EM76" s="14">
        <f>SUM(EN76:EO76)</f>
        <v>11628.792039931101</v>
      </c>
      <c r="EN76" s="14">
        <f t="shared" ref="EN76:EO76" si="804">SUM(EN74:EN75)</f>
        <v>11626.224436392476</v>
      </c>
      <c r="EO76" s="14">
        <f t="shared" si="804"/>
        <v>2.5676035386232714</v>
      </c>
      <c r="EP76" s="131">
        <f>SUM(EQ76:ER76)</f>
        <v>0</v>
      </c>
      <c r="EQ76" s="131">
        <f t="shared" ref="EQ76:ER76" si="805">SUM(EQ74:EQ75)</f>
        <v>0</v>
      </c>
      <c r="ER76" s="131">
        <f t="shared" si="805"/>
        <v>0</v>
      </c>
      <c r="ES76" s="131">
        <f>SUM(ET76:EU76)</f>
        <v>11110.29</v>
      </c>
      <c r="ET76" s="131">
        <f t="shared" ref="ET76:EU76" si="806">SUM(ET74:ET75)</f>
        <v>11107.11</v>
      </c>
      <c r="EU76" s="131">
        <f t="shared" si="806"/>
        <v>3.18</v>
      </c>
      <c r="EV76" s="14">
        <f>SUM(EW76:EX76)</f>
        <v>11628.792039931101</v>
      </c>
      <c r="EW76" s="14">
        <f t="shared" ref="EW76:EX76" si="807">SUM(EW74:EW75)</f>
        <v>11626.224436392476</v>
      </c>
      <c r="EX76" s="14">
        <f t="shared" si="807"/>
        <v>2.5676035386232714</v>
      </c>
      <c r="EY76" s="131">
        <f>SUM(EZ76:FA76)</f>
        <v>0</v>
      </c>
      <c r="EZ76" s="131">
        <f t="shared" ref="EZ76:FA76" si="808">SUM(EZ74:EZ75)</f>
        <v>0</v>
      </c>
      <c r="FA76" s="131">
        <f t="shared" si="808"/>
        <v>0</v>
      </c>
      <c r="FB76" s="131">
        <f>SUM(FC76:FD76)</f>
        <v>10921.220000000001</v>
      </c>
      <c r="FC76" s="131">
        <f t="shared" ref="FC76:FD76" si="809">SUM(FC74:FC75)</f>
        <v>10917.960000000001</v>
      </c>
      <c r="FD76" s="131">
        <f t="shared" si="809"/>
        <v>3.26</v>
      </c>
      <c r="FE76" s="14">
        <f>SUM(FF76:FG76)</f>
        <v>11628.792039931101</v>
      </c>
      <c r="FF76" s="14">
        <f t="shared" ref="FF76:FG76" si="810">SUM(FF74:FF75)</f>
        <v>11626.224436392476</v>
      </c>
      <c r="FG76" s="14">
        <f t="shared" si="810"/>
        <v>2.5676035386232714</v>
      </c>
      <c r="FH76" s="131">
        <f>SUM(FI76:FJ76)</f>
        <v>0</v>
      </c>
      <c r="FI76" s="131">
        <f t="shared" ref="FI76:FJ76" si="811">SUM(FI74:FI75)</f>
        <v>0</v>
      </c>
      <c r="FJ76" s="131">
        <f t="shared" si="811"/>
        <v>0</v>
      </c>
      <c r="FK76" s="131">
        <f>SUM(FL76:FM76)</f>
        <v>10831.800000000001</v>
      </c>
      <c r="FL76" s="131">
        <f t="shared" ref="FL76:FM76" si="812">SUM(FL74:FL75)</f>
        <v>10831.800000000001</v>
      </c>
      <c r="FM76" s="131">
        <f t="shared" si="812"/>
        <v>0</v>
      </c>
      <c r="FN76" s="11">
        <f t="shared" si="700"/>
        <v>34886.376119793305</v>
      </c>
      <c r="FO76" s="11">
        <f t="shared" si="700"/>
        <v>34878.673309177429</v>
      </c>
      <c r="FP76" s="11">
        <f t="shared" si="700"/>
        <v>7.7028106158698142</v>
      </c>
      <c r="FQ76" s="68">
        <f t="shared" si="700"/>
        <v>0</v>
      </c>
      <c r="FR76" s="68">
        <f t="shared" si="700"/>
        <v>0</v>
      </c>
      <c r="FS76" s="68">
        <f t="shared" si="700"/>
        <v>0</v>
      </c>
      <c r="FT76" s="68">
        <f t="shared" si="700"/>
        <v>32863.310000000005</v>
      </c>
      <c r="FU76" s="68">
        <f t="shared" si="700"/>
        <v>32856.870000000003</v>
      </c>
      <c r="FV76" s="68">
        <f t="shared" si="700"/>
        <v>6.4399999999999995</v>
      </c>
      <c r="FW76" s="71">
        <f t="shared" si="701"/>
        <v>-34886.376119793305</v>
      </c>
      <c r="FX76" s="71">
        <f t="shared" si="701"/>
        <v>-34878.673309177429</v>
      </c>
      <c r="FY76" s="71">
        <f t="shared" si="701"/>
        <v>-7.7028106158698142</v>
      </c>
      <c r="FZ76" s="11">
        <f t="shared" si="702"/>
        <v>137237.7080211037</v>
      </c>
      <c r="GA76" s="11">
        <f t="shared" si="702"/>
        <v>137206.89677864019</v>
      </c>
      <c r="GB76" s="11">
        <f t="shared" si="702"/>
        <v>30.811242463479257</v>
      </c>
      <c r="GC76" s="68">
        <f t="shared" si="702"/>
        <v>43694.869999999995</v>
      </c>
      <c r="GD76" s="68">
        <f t="shared" si="702"/>
        <v>43688.26</v>
      </c>
      <c r="GE76" s="68">
        <f t="shared" si="702"/>
        <v>6.6099999999999994</v>
      </c>
      <c r="GF76" s="68">
        <f t="shared" si="702"/>
        <v>133301.44999999998</v>
      </c>
      <c r="GG76" s="68">
        <f t="shared" si="702"/>
        <v>133269.19999999998</v>
      </c>
      <c r="GH76" s="68">
        <f t="shared" si="702"/>
        <v>32.25</v>
      </c>
      <c r="GI76" s="71">
        <f t="shared" si="346"/>
        <v>-93542.8380211037</v>
      </c>
      <c r="GJ76" s="71">
        <f t="shared" si="346"/>
        <v>-93518.636778640182</v>
      </c>
      <c r="GK76" s="71">
        <f t="shared" si="346"/>
        <v>-24.201242463479257</v>
      </c>
      <c r="GL76" s="135"/>
      <c r="GM76" s="75"/>
    </row>
    <row r="77" spans="1:195" ht="18.75" x14ac:dyDescent="0.3">
      <c r="A77" s="67" t="s">
        <v>79</v>
      </c>
      <c r="B77" s="65">
        <f>SUM(B76/B70)</f>
        <v>36.841988476826401</v>
      </c>
      <c r="C77" s="65">
        <f t="shared" ref="C77:D77" si="813">SUM(C76/C70)</f>
        <v>36.851385527292081</v>
      </c>
      <c r="D77" s="65">
        <f t="shared" si="813"/>
        <v>17.407481617784892</v>
      </c>
      <c r="E77" s="65">
        <f>SUM(E76/E70)</f>
        <v>36.842483670619956</v>
      </c>
      <c r="F77" s="65">
        <f t="shared" ref="F77:G77" si="814">SUM(F76/F70)</f>
        <v>36.849968693306792</v>
      </c>
      <c r="G77" s="65">
        <f t="shared" si="814"/>
        <v>17.416666666666668</v>
      </c>
      <c r="H77" s="65">
        <f>SUM(H76/H70)</f>
        <v>36.020323802962452</v>
      </c>
      <c r="I77" s="65">
        <f t="shared" ref="I77:J77" si="815">SUM(I76/I70)</f>
        <v>36.028415677182871</v>
      </c>
      <c r="J77" s="65">
        <f t="shared" si="815"/>
        <v>17.571428571428569</v>
      </c>
      <c r="K77" s="65">
        <f>SUM(K76/K70)</f>
        <v>36.841988476826401</v>
      </c>
      <c r="L77" s="65">
        <f t="shared" ref="L77:M77" si="816">SUM(L76/L70)</f>
        <v>36.851385527292081</v>
      </c>
      <c r="M77" s="65">
        <f t="shared" si="816"/>
        <v>17.407481617784892</v>
      </c>
      <c r="N77" s="65">
        <f>SUM(N76/N70)</f>
        <v>36.844343434343429</v>
      </c>
      <c r="O77" s="65">
        <f t="shared" ref="O77:P77" si="817">SUM(O76/O70)</f>
        <v>36.850223973594687</v>
      </c>
      <c r="P77" s="65">
        <f t="shared" si="817"/>
        <v>17.444444444444446</v>
      </c>
      <c r="Q77" s="65">
        <f>SUM(Q76/Q70)</f>
        <v>36.018316062997123</v>
      </c>
      <c r="R77" s="65">
        <f t="shared" ref="R77:S77" si="818">SUM(R76/R70)</f>
        <v>36.028758045594344</v>
      </c>
      <c r="S77" s="65">
        <f t="shared" si="818"/>
        <v>17.722222222222221</v>
      </c>
      <c r="T77" s="65">
        <f>SUM(T76/T70)</f>
        <v>36.841988476826401</v>
      </c>
      <c r="U77" s="65">
        <f t="shared" ref="U77:V77" si="819">SUM(U76/U70)</f>
        <v>36.851385527292081</v>
      </c>
      <c r="V77" s="65">
        <f t="shared" si="819"/>
        <v>17.407481617784892</v>
      </c>
      <c r="W77" s="65">
        <f>SUM(W76/W70)</f>
        <v>36.844020637552973</v>
      </c>
      <c r="X77" s="65">
        <f t="shared" ref="X77:Y77" si="820">SUM(X76/X70)</f>
        <v>36.849207277521984</v>
      </c>
      <c r="Y77" s="65">
        <f t="shared" si="820"/>
        <v>17.333333333333336</v>
      </c>
      <c r="Z77" s="65">
        <f>SUM(Z76/Z70)</f>
        <v>36.020613356648056</v>
      </c>
      <c r="AA77" s="65">
        <f t="shared" ref="AA77:AB77" si="821">SUM(AA76/AA70)</f>
        <v>36.027450716544436</v>
      </c>
      <c r="AB77" s="65">
        <f t="shared" si="821"/>
        <v>19.083333333333336</v>
      </c>
      <c r="AC77" s="32">
        <f>SUM(AC76/AC70)</f>
        <v>36.841988476826401</v>
      </c>
      <c r="AD77" s="32">
        <f t="shared" ref="AD77:AE77" si="822">SUM(AD76/AD70)</f>
        <v>36.851385527292074</v>
      </c>
      <c r="AE77" s="32">
        <f t="shared" si="822"/>
        <v>17.407481617784892</v>
      </c>
      <c r="AF77" s="32">
        <f>SUM(AF76/AF70)</f>
        <v>36.843590690635729</v>
      </c>
      <c r="AG77" s="32">
        <f t="shared" ref="AG77:AH77" si="823">SUM(AG76/AG70)</f>
        <v>36.849812571731462</v>
      </c>
      <c r="AH77" s="32">
        <f t="shared" si="823"/>
        <v>17.403508771929825</v>
      </c>
      <c r="AI77" s="32">
        <f>SUM(AI76/AI70)</f>
        <v>36.019736559831806</v>
      </c>
      <c r="AJ77" s="32">
        <f t="shared" ref="AJ77:AK77" si="824">SUM(AJ76/AJ70)</f>
        <v>36.028223729395606</v>
      </c>
      <c r="AK77" s="32">
        <f t="shared" si="824"/>
        <v>18.045454545454547</v>
      </c>
      <c r="AL77" s="71">
        <f t="shared" si="483"/>
        <v>1.6022138093276794E-3</v>
      </c>
      <c r="AM77" s="71">
        <f t="shared" si="483"/>
        <v>-1.5729555606114332E-3</v>
      </c>
      <c r="AN77" s="71">
        <f t="shared" si="483"/>
        <v>-3.9728458550669643E-3</v>
      </c>
      <c r="AO77" s="14">
        <f>SUM(AO76/AO70)</f>
        <v>36.841988476826401</v>
      </c>
      <c r="AP77" s="14">
        <f t="shared" ref="AP77:AQ77" si="825">SUM(AP76/AP70)</f>
        <v>36.851385527292081</v>
      </c>
      <c r="AQ77" s="14">
        <f t="shared" si="825"/>
        <v>17.407481617784892</v>
      </c>
      <c r="AR77" s="14">
        <f>SUM(AR76/AR70)</f>
        <v>36.8438151052694</v>
      </c>
      <c r="AS77" s="14">
        <f t="shared" ref="AS77:AT77" si="826">SUM(AS76/AS70)</f>
        <v>36.850084717045078</v>
      </c>
      <c r="AT77" s="14">
        <f t="shared" si="826"/>
        <v>17.368421052631579</v>
      </c>
      <c r="AU77" s="14">
        <f>SUM(AU76/AU70)</f>
        <v>36.010638961687256</v>
      </c>
      <c r="AV77" s="14">
        <f t="shared" ref="AV77:AW77" si="827">SUM(AV76/AV70)</f>
        <v>36.028919425359149</v>
      </c>
      <c r="AW77" s="14">
        <f t="shared" si="827"/>
        <v>17.71875</v>
      </c>
      <c r="AX77" s="65">
        <f>SUM(AX76/AX70)</f>
        <v>36.841988476826401</v>
      </c>
      <c r="AY77" s="65">
        <f t="shared" ref="AY77:AZ77" si="828">SUM(AY76/AY70)</f>
        <v>36.851385527292081</v>
      </c>
      <c r="AZ77" s="65">
        <f t="shared" si="828"/>
        <v>17.407481617784892</v>
      </c>
      <c r="BA77" s="65" t="e">
        <f>SUM(BA76/BA70)</f>
        <v>#DIV/0!</v>
      </c>
      <c r="BB77" s="65" t="e">
        <f t="shared" ref="BB77:BC77" si="829">SUM(BB76/BB70)</f>
        <v>#DIV/0!</v>
      </c>
      <c r="BC77" s="65" t="e">
        <f t="shared" si="829"/>
        <v>#DIV/0!</v>
      </c>
      <c r="BD77" s="65">
        <f>SUM(BD76/BD70)</f>
        <v>36.022780163230507</v>
      </c>
      <c r="BE77" s="65">
        <f t="shared" ref="BE77:BF77" si="830">SUM(BE76/BE70)</f>
        <v>36.028656677268096</v>
      </c>
      <c r="BF77" s="65">
        <f t="shared" si="830"/>
        <v>18.099999999999998</v>
      </c>
      <c r="BG77" s="65">
        <f>SUM(BG76/BG70)</f>
        <v>36.841988476826401</v>
      </c>
      <c r="BH77" s="65">
        <f t="shared" ref="BH77:BI77" si="831">SUM(BH76/BH70)</f>
        <v>36.851385527292081</v>
      </c>
      <c r="BI77" s="65">
        <f t="shared" si="831"/>
        <v>17.407481617784892</v>
      </c>
      <c r="BJ77" s="65" t="e">
        <f>SUM(BJ76/BJ70)</f>
        <v>#DIV/0!</v>
      </c>
      <c r="BK77" s="65" t="e">
        <f t="shared" ref="BK77:BL77" si="832">SUM(BK76/BK70)</f>
        <v>#DIV/0!</v>
      </c>
      <c r="BL77" s="65" t="e">
        <f t="shared" si="832"/>
        <v>#DIV/0!</v>
      </c>
      <c r="BM77" s="65">
        <f>SUM(BM76/BM70)</f>
        <v>36.024001477013975</v>
      </c>
      <c r="BN77" s="65">
        <f t="shared" ref="BN77:CJ77" si="833">SUM(BN76/BN70)</f>
        <v>36.029271445720092</v>
      </c>
      <c r="BO77" s="65">
        <f t="shared" si="833"/>
        <v>17</v>
      </c>
      <c r="BP77" s="32">
        <f t="shared" si="833"/>
        <v>36.841988476826401</v>
      </c>
      <c r="BQ77" s="32">
        <f t="shared" si="833"/>
        <v>36.851385527292074</v>
      </c>
      <c r="BR77" s="32">
        <f t="shared" si="833"/>
        <v>17.407481617784892</v>
      </c>
      <c r="BS77" s="32">
        <f t="shared" si="833"/>
        <v>36.8438151052694</v>
      </c>
      <c r="BT77" s="32">
        <f t="shared" si="833"/>
        <v>36.850084717045078</v>
      </c>
      <c r="BU77" s="32">
        <f t="shared" si="833"/>
        <v>17.368421052631579</v>
      </c>
      <c r="BV77" s="32">
        <f t="shared" si="833"/>
        <v>36.019103924930818</v>
      </c>
      <c r="BW77" s="32">
        <f t="shared" si="833"/>
        <v>36.028955456382612</v>
      </c>
      <c r="BX77" s="32">
        <f t="shared" si="833"/>
        <v>17.666666666666664</v>
      </c>
      <c r="BY77" s="71">
        <f t="shared" si="675"/>
        <v>1.8266284429984125E-3</v>
      </c>
      <c r="BZ77" s="71">
        <f t="shared" si="675"/>
        <v>-1.3008102469953542E-3</v>
      </c>
      <c r="CA77" s="71">
        <f t="shared" si="675"/>
        <v>-3.9060565153313576E-2</v>
      </c>
      <c r="CB77" s="32">
        <f t="shared" si="833"/>
        <v>36.841988476826401</v>
      </c>
      <c r="CC77" s="32">
        <f t="shared" si="833"/>
        <v>36.851385527292074</v>
      </c>
      <c r="CD77" s="32">
        <f t="shared" si="833"/>
        <v>17.407481617784892</v>
      </c>
      <c r="CE77" s="32">
        <f t="shared" si="833"/>
        <v>36.843646549528891</v>
      </c>
      <c r="CF77" s="32">
        <f t="shared" si="833"/>
        <v>36.849880311140424</v>
      </c>
      <c r="CG77" s="32">
        <f t="shared" si="833"/>
        <v>17.39473684210526</v>
      </c>
      <c r="CH77" s="32">
        <f t="shared" si="833"/>
        <v>36.019417166347111</v>
      </c>
      <c r="CI77" s="32">
        <f t="shared" si="833"/>
        <v>36.028593138921948</v>
      </c>
      <c r="CJ77" s="32">
        <f t="shared" si="833"/>
        <v>17.842105263157894</v>
      </c>
      <c r="CK77" s="71">
        <f t="shared" si="677"/>
        <v>1.6580727024901876E-3</v>
      </c>
      <c r="CL77" s="71">
        <f t="shared" si="677"/>
        <v>-1.5052161516493356E-3</v>
      </c>
      <c r="CM77" s="71">
        <f t="shared" si="677"/>
        <v>-1.274477567963217E-2</v>
      </c>
      <c r="CN77" s="65">
        <f>SUM(CN76/CN70)</f>
        <v>38.102254781460246</v>
      </c>
      <c r="CO77" s="65">
        <f t="shared" ref="CO77:CP77" si="834">SUM(CO76/CO70)</f>
        <v>38.112261200928735</v>
      </c>
      <c r="CP77" s="65">
        <f t="shared" si="834"/>
        <v>17.407481617784892</v>
      </c>
      <c r="CQ77" s="65" t="e">
        <f>SUM(CQ76/CQ70)</f>
        <v>#DIV/0!</v>
      </c>
      <c r="CR77" s="65" t="e">
        <f t="shared" ref="CR77:CS77" si="835">SUM(CR76/CR70)</f>
        <v>#DIV/0!</v>
      </c>
      <c r="CS77" s="65" t="e">
        <f t="shared" si="835"/>
        <v>#DIV/0!</v>
      </c>
      <c r="CT77" s="65">
        <f>SUM(CT76/CT70)</f>
        <v>36.851094530865069</v>
      </c>
      <c r="CU77" s="65">
        <f t="shared" ref="CU77:CV77" si="836">SUM(CU76/CU70)</f>
        <v>36.850248178265922</v>
      </c>
      <c r="CV77" s="65">
        <f t="shared" si="836"/>
        <v>40.285714285714278</v>
      </c>
      <c r="CW77" s="65">
        <f>SUM(CW76/CW70)</f>
        <v>38.102254781460246</v>
      </c>
      <c r="CX77" s="65">
        <f t="shared" ref="CX77:CY77" si="837">SUM(CX76/CX70)</f>
        <v>38.112261200928735</v>
      </c>
      <c r="CY77" s="65">
        <f t="shared" si="837"/>
        <v>17.407481617784892</v>
      </c>
      <c r="CZ77" s="65" t="e">
        <f>SUM(CZ76/CZ70)</f>
        <v>#DIV/0!</v>
      </c>
      <c r="DA77" s="65" t="e">
        <f t="shared" ref="DA77:DB77" si="838">SUM(DA76/DA70)</f>
        <v>#DIV/0!</v>
      </c>
      <c r="DB77" s="65" t="e">
        <f t="shared" si="838"/>
        <v>#DIV/0!</v>
      </c>
      <c r="DC77" s="65">
        <f>SUM(DC76/DC70)</f>
        <v>36.848613928329954</v>
      </c>
      <c r="DD77" s="65">
        <f t="shared" ref="DD77:DE77" si="839">SUM(DD76/DD70)</f>
        <v>36.847800358435059</v>
      </c>
      <c r="DE77" s="65">
        <f t="shared" si="839"/>
        <v>40.285714285714278</v>
      </c>
      <c r="DF77" s="65">
        <f>SUM(DF76/DF70)</f>
        <v>38.102254781460246</v>
      </c>
      <c r="DG77" s="65">
        <f t="shared" ref="DG77:DH77" si="840">SUM(DG76/DG70)</f>
        <v>38.112261200928735</v>
      </c>
      <c r="DH77" s="65">
        <f t="shared" si="840"/>
        <v>17.407481617784892</v>
      </c>
      <c r="DI77" s="65" t="e">
        <f>SUM(DI76/DI70)</f>
        <v>#DIV/0!</v>
      </c>
      <c r="DJ77" s="65" t="e">
        <f t="shared" ref="DJ77:DK77" si="841">SUM(DJ76/DJ70)</f>
        <v>#DIV/0!</v>
      </c>
      <c r="DK77" s="65" t="e">
        <f t="shared" si="841"/>
        <v>#DIV/0!</v>
      </c>
      <c r="DL77" s="65">
        <f>SUM(DL76/DL70)</f>
        <v>36.84707616707616</v>
      </c>
      <c r="DM77" s="65">
        <f t="shared" ref="DM77:DN77" si="842">SUM(DM76/DM70)</f>
        <v>36.846304834370464</v>
      </c>
      <c r="DN77" s="65">
        <f t="shared" si="842"/>
        <v>39.753086419753089</v>
      </c>
      <c r="DO77" s="32">
        <f>SUM(DO76/DO70)</f>
        <v>38.102254781460246</v>
      </c>
      <c r="DP77" s="32">
        <f t="shared" ref="DP77:DW77" si="843">SUM(DP76/DP70)</f>
        <v>38.112261200928735</v>
      </c>
      <c r="DQ77" s="32">
        <f t="shared" si="843"/>
        <v>17.407481617784892</v>
      </c>
      <c r="DR77" s="32" t="e">
        <f>SUM(DR76/DR70)</f>
        <v>#DIV/0!</v>
      </c>
      <c r="DS77" s="32" t="e">
        <f t="shared" si="843"/>
        <v>#DIV/0!</v>
      </c>
      <c r="DT77" s="32" t="e">
        <f t="shared" si="843"/>
        <v>#DIV/0!</v>
      </c>
      <c r="DU77" s="32">
        <f>SUM(DU76/DU70)</f>
        <v>36.848879901490072</v>
      </c>
      <c r="DV77" s="32">
        <f t="shared" si="843"/>
        <v>36.848070384386347</v>
      </c>
      <c r="DW77" s="32">
        <f t="shared" si="843"/>
        <v>40.090497737556554</v>
      </c>
      <c r="DX77" s="71" t="e">
        <f t="shared" si="688"/>
        <v>#DIV/0!</v>
      </c>
      <c r="DY77" s="71" t="e">
        <f t="shared" si="688"/>
        <v>#DIV/0!</v>
      </c>
      <c r="DZ77" s="71" t="e">
        <f t="shared" si="688"/>
        <v>#DIV/0!</v>
      </c>
      <c r="EA77" s="32">
        <f>SUM(EA76/EA70)</f>
        <v>37.262077245037688</v>
      </c>
      <c r="EB77" s="32">
        <f t="shared" ref="EB77:EI77" si="844">SUM(EB76/EB70)</f>
        <v>37.271677418504304</v>
      </c>
      <c r="EC77" s="32">
        <f t="shared" si="844"/>
        <v>17.407481617784889</v>
      </c>
      <c r="ED77" s="32">
        <f>SUM(ED76/ED70)</f>
        <v>36.843646549528891</v>
      </c>
      <c r="EE77" s="32">
        <f t="shared" si="844"/>
        <v>36.849880311140424</v>
      </c>
      <c r="EF77" s="32">
        <f t="shared" si="844"/>
        <v>17.39473684210526</v>
      </c>
      <c r="EG77" s="32">
        <f>SUM(EG76/EG70)</f>
        <v>36.28466868492734</v>
      </c>
      <c r="EH77" s="32">
        <f t="shared" si="844"/>
        <v>36.290696880142278</v>
      </c>
      <c r="EI77" s="32">
        <f t="shared" si="844"/>
        <v>22.040990606319383</v>
      </c>
      <c r="EJ77" s="71">
        <f t="shared" si="690"/>
        <v>-0.41843069550879619</v>
      </c>
      <c r="EK77" s="71">
        <f t="shared" si="690"/>
        <v>-0.42179710736387932</v>
      </c>
      <c r="EL77" s="71">
        <f t="shared" si="690"/>
        <v>-1.2744775679628617E-2</v>
      </c>
      <c r="EM77" s="65">
        <f>SUM(EM76/EM70)</f>
        <v>38.102254781460246</v>
      </c>
      <c r="EN77" s="65">
        <f t="shared" ref="EN77:EO77" si="845">SUM(EN76/EN70)</f>
        <v>38.112261200928735</v>
      </c>
      <c r="EO77" s="65">
        <f t="shared" si="845"/>
        <v>17.407481617784892</v>
      </c>
      <c r="EP77" s="65" t="e">
        <f>SUM(EP76/EP70)</f>
        <v>#DIV/0!</v>
      </c>
      <c r="EQ77" s="65" t="e">
        <f t="shared" ref="EQ77:ER77" si="846">SUM(EQ76/EQ70)</f>
        <v>#DIV/0!</v>
      </c>
      <c r="ER77" s="65" t="e">
        <f t="shared" si="846"/>
        <v>#DIV/0!</v>
      </c>
      <c r="ES77" s="65">
        <f>SUM(ES76/ES70)</f>
        <v>36.848094296820072</v>
      </c>
      <c r="ET77" s="65">
        <f t="shared" ref="ET77:EU77" si="847">SUM(ET76/ET70)</f>
        <v>36.847324141774706</v>
      </c>
      <c r="EU77" s="65">
        <f t="shared" si="847"/>
        <v>39.75</v>
      </c>
      <c r="EV77" s="65">
        <f>SUM(EV76/EV70)</f>
        <v>38.102254781460246</v>
      </c>
      <c r="EW77" s="65">
        <f t="shared" ref="EW77:EX77" si="848">SUM(EW76/EW70)</f>
        <v>38.112261200928735</v>
      </c>
      <c r="EX77" s="65">
        <f t="shared" si="848"/>
        <v>17.407481617784892</v>
      </c>
      <c r="EY77" s="65" t="e">
        <f>SUM(EY76/EY70)</f>
        <v>#DIV/0!</v>
      </c>
      <c r="EZ77" s="65" t="e">
        <f t="shared" ref="EZ77:FA77" si="849">SUM(EZ76/EZ70)</f>
        <v>#DIV/0!</v>
      </c>
      <c r="FA77" s="65" t="e">
        <f t="shared" si="849"/>
        <v>#DIV/0!</v>
      </c>
      <c r="FB77" s="65">
        <f>SUM(FB76/FB70)</f>
        <v>36.849951074670187</v>
      </c>
      <c r="FC77" s="65">
        <f t="shared" ref="FC77:FD77" si="850">SUM(FC76/FC70)</f>
        <v>36.848898039083338</v>
      </c>
      <c r="FD77" s="65">
        <f t="shared" si="850"/>
        <v>40.75</v>
      </c>
      <c r="FE77" s="65">
        <f>SUM(FE76/FE70)</f>
        <v>38.102254781460246</v>
      </c>
      <c r="FF77" s="65">
        <f t="shared" ref="FF77:FG77" si="851">SUM(FF76/FF70)</f>
        <v>38.112261200928735</v>
      </c>
      <c r="FG77" s="65">
        <f t="shared" si="851"/>
        <v>17.407481617784892</v>
      </c>
      <c r="FH77" s="65" t="e">
        <f>SUM(FH76/FH70)</f>
        <v>#DIV/0!</v>
      </c>
      <c r="FI77" s="65" t="e">
        <f t="shared" ref="FI77:FJ77" si="852">SUM(FI76/FI70)</f>
        <v>#DIV/0!</v>
      </c>
      <c r="FJ77" s="65" t="e">
        <f t="shared" si="852"/>
        <v>#DIV/0!</v>
      </c>
      <c r="FK77" s="65">
        <f>SUM(FK76/FK70)</f>
        <v>36.854139022149639</v>
      </c>
      <c r="FL77" s="65">
        <f t="shared" ref="FL77:FM77" si="853">SUM(FL76/FL70)</f>
        <v>36.854139022149639</v>
      </c>
      <c r="FM77" s="65" t="e">
        <f t="shared" si="853"/>
        <v>#DIV/0!</v>
      </c>
      <c r="FN77" s="32">
        <f>SUM(FN76/FN70)</f>
        <v>38.102254781460246</v>
      </c>
      <c r="FO77" s="32">
        <f t="shared" ref="FO77:FV77" si="854">SUM(FO76/FO70)</f>
        <v>38.112261200928735</v>
      </c>
      <c r="FP77" s="32">
        <f t="shared" si="854"/>
        <v>17.407481617784892</v>
      </c>
      <c r="FQ77" s="32" t="e">
        <f>SUM(FQ76/FQ70)</f>
        <v>#DIV/0!</v>
      </c>
      <c r="FR77" s="32" t="e">
        <f t="shared" si="854"/>
        <v>#DIV/0!</v>
      </c>
      <c r="FS77" s="32" t="e">
        <f t="shared" si="854"/>
        <v>#DIV/0!</v>
      </c>
      <c r="FT77" s="32">
        <f>SUM(FT76/FT70)</f>
        <v>36.850703524124356</v>
      </c>
      <c r="FU77" s="32">
        <f t="shared" si="854"/>
        <v>36.850093535927215</v>
      </c>
      <c r="FV77" s="32">
        <f t="shared" si="854"/>
        <v>40.249999999999993</v>
      </c>
      <c r="FW77" s="71" t="e">
        <f t="shared" si="701"/>
        <v>#DIV/0!</v>
      </c>
      <c r="FX77" s="71" t="e">
        <f t="shared" si="701"/>
        <v>#DIV/0!</v>
      </c>
      <c r="FY77" s="71" t="e">
        <f t="shared" si="701"/>
        <v>#DIV/0!</v>
      </c>
      <c r="FZ77" s="32">
        <f>SUM(FZ76/FZ70)</f>
        <v>37.472121629143324</v>
      </c>
      <c r="GA77" s="32">
        <f t="shared" ref="GA77:GH77" si="855">SUM(GA76/GA70)</f>
        <v>37.481823364110404</v>
      </c>
      <c r="GB77" s="32">
        <f t="shared" si="855"/>
        <v>17.407481617784892</v>
      </c>
      <c r="GC77" s="32">
        <f>SUM(GC76/GC70)</f>
        <v>36.843646549528891</v>
      </c>
      <c r="GD77" s="32">
        <f t="shared" si="855"/>
        <v>36.849880311140424</v>
      </c>
      <c r="GE77" s="32">
        <f t="shared" si="855"/>
        <v>17.39473684210526</v>
      </c>
      <c r="GF77" s="32">
        <f>SUM(GF76/GF70)</f>
        <v>36.422594222286342</v>
      </c>
      <c r="GG77" s="32">
        <f t="shared" si="855"/>
        <v>36.427030018928392</v>
      </c>
      <c r="GH77" s="32">
        <f t="shared" si="855"/>
        <v>24.229902329075884</v>
      </c>
      <c r="GI77" s="71">
        <f t="shared" si="346"/>
        <v>-0.62847507961443227</v>
      </c>
      <c r="GJ77" s="71">
        <f t="shared" si="346"/>
        <v>-0.6319430529699801</v>
      </c>
      <c r="GK77" s="71">
        <f t="shared" si="346"/>
        <v>-1.274477567963217E-2</v>
      </c>
      <c r="GL77" s="135"/>
      <c r="GM77" s="75"/>
    </row>
    <row r="78" spans="1:195" ht="18.75" x14ac:dyDescent="0.3">
      <c r="A78" s="74" t="s">
        <v>80</v>
      </c>
      <c r="B78" s="151">
        <f>SUM(B79:B80)</f>
        <v>0</v>
      </c>
      <c r="C78" s="152"/>
      <c r="D78" s="153"/>
      <c r="E78" s="148">
        <f>SUM(E79:E80)</f>
        <v>76.010000000000005</v>
      </c>
      <c r="F78" s="149"/>
      <c r="G78" s="150"/>
      <c r="H78" s="148">
        <f t="shared" ref="H78" si="856">SUM(H79:H80)</f>
        <v>0</v>
      </c>
      <c r="I78" s="149"/>
      <c r="J78" s="150"/>
      <c r="K78" s="151">
        <f t="shared" ref="K78" si="857">SUM(K79:K80)</f>
        <v>0</v>
      </c>
      <c r="L78" s="152"/>
      <c r="M78" s="153"/>
      <c r="N78" s="148">
        <f t="shared" ref="N78" si="858">SUM(N79:N80)</f>
        <v>162.63</v>
      </c>
      <c r="O78" s="149"/>
      <c r="P78" s="150"/>
      <c r="Q78" s="151">
        <f>SUM(Q79:Q80)</f>
        <v>0</v>
      </c>
      <c r="R78" s="152"/>
      <c r="S78" s="153"/>
      <c r="T78" s="151">
        <f>SUM(T79:T80)</f>
        <v>0</v>
      </c>
      <c r="U78" s="152"/>
      <c r="V78" s="153"/>
      <c r="W78" s="148">
        <f t="shared" ref="W78" si="859">SUM(W79:W80)</f>
        <v>166.96</v>
      </c>
      <c r="X78" s="149"/>
      <c r="Y78" s="150"/>
      <c r="Z78" s="148">
        <f t="shared" ref="Z78" si="860">SUM(Z79:Z80)</f>
        <v>0</v>
      </c>
      <c r="AA78" s="149"/>
      <c r="AB78" s="150"/>
      <c r="AC78" s="166">
        <f t="shared" ref="AC78" si="861">SUM(AC79:AC80)</f>
        <v>0</v>
      </c>
      <c r="AD78" s="167"/>
      <c r="AE78" s="168"/>
      <c r="AF78" s="142">
        <f t="shared" ref="AF78" si="862">SUM(AF79:AF80)</f>
        <v>405.6</v>
      </c>
      <c r="AG78" s="143"/>
      <c r="AH78" s="144"/>
      <c r="AI78" s="142">
        <f t="shared" ref="AI78" si="863">SUM(AI79:AI80)</f>
        <v>0</v>
      </c>
      <c r="AJ78" s="143"/>
      <c r="AK78" s="144"/>
      <c r="AL78" s="142">
        <f>SUM(AF78-AC78)</f>
        <v>405.6</v>
      </c>
      <c r="AM78" s="143"/>
      <c r="AN78" s="144"/>
      <c r="AO78" s="151">
        <f>SUM(AO79:AO80)</f>
        <v>0</v>
      </c>
      <c r="AP78" s="152"/>
      <c r="AQ78" s="153"/>
      <c r="AR78" s="151">
        <f>SUM(AR79:AR80)</f>
        <v>183.43</v>
      </c>
      <c r="AS78" s="152"/>
      <c r="AT78" s="153"/>
      <c r="AU78" s="151">
        <f t="shared" ref="AU78" si="864">SUM(AU79:AU80)</f>
        <v>0</v>
      </c>
      <c r="AV78" s="152"/>
      <c r="AW78" s="153"/>
      <c r="AX78" s="151">
        <f t="shared" ref="AX78" si="865">SUM(AX79:AX80)</f>
        <v>0</v>
      </c>
      <c r="AY78" s="152"/>
      <c r="AZ78" s="153"/>
      <c r="BA78" s="148">
        <f t="shared" ref="BA78" si="866">SUM(BA79:BA80)</f>
        <v>0</v>
      </c>
      <c r="BB78" s="149"/>
      <c r="BC78" s="150"/>
      <c r="BD78" s="151">
        <f>SUM(BD79:BD80)</f>
        <v>0</v>
      </c>
      <c r="BE78" s="152"/>
      <c r="BF78" s="153"/>
      <c r="BG78" s="151">
        <f>SUM(BG79:BG80)</f>
        <v>0</v>
      </c>
      <c r="BH78" s="152"/>
      <c r="BI78" s="153"/>
      <c r="BJ78" s="148">
        <f t="shared" ref="BJ78" si="867">SUM(BJ79:BJ80)</f>
        <v>0</v>
      </c>
      <c r="BK78" s="149"/>
      <c r="BL78" s="150"/>
      <c r="BM78" s="148">
        <f t="shared" ref="BM78" si="868">SUM(BM79:BM80)</f>
        <v>0</v>
      </c>
      <c r="BN78" s="149"/>
      <c r="BO78" s="150"/>
      <c r="BP78" s="166">
        <f t="shared" ref="BP78" si="869">SUM(BP79:BP80)</f>
        <v>0</v>
      </c>
      <c r="BQ78" s="167"/>
      <c r="BR78" s="168"/>
      <c r="BS78" s="142">
        <f t="shared" ref="BS78" si="870">SUM(BS79:BS80)</f>
        <v>183.43</v>
      </c>
      <c r="BT78" s="143"/>
      <c r="BU78" s="144"/>
      <c r="BV78" s="142">
        <f t="shared" ref="BV78" si="871">SUM(BV79:BV80)</f>
        <v>0</v>
      </c>
      <c r="BW78" s="143"/>
      <c r="BX78" s="144"/>
      <c r="BY78" s="142">
        <f>SUM(BS78-BP78)</f>
        <v>183.43</v>
      </c>
      <c r="BZ78" s="143"/>
      <c r="CA78" s="144"/>
      <c r="CB78" s="166">
        <f t="shared" ref="CB78" si="872">SUM(CB79:CB80)</f>
        <v>0</v>
      </c>
      <c r="CC78" s="167"/>
      <c r="CD78" s="168"/>
      <c r="CE78" s="142">
        <f t="shared" ref="CE78" si="873">SUM(CE79:CE80)</f>
        <v>589.03</v>
      </c>
      <c r="CF78" s="143"/>
      <c r="CG78" s="144"/>
      <c r="CH78" s="142">
        <f t="shared" ref="CH78" si="874">SUM(CH79:CH80)</f>
        <v>0</v>
      </c>
      <c r="CI78" s="143"/>
      <c r="CJ78" s="144"/>
      <c r="CK78" s="142">
        <f>SUM(CE78-CB78)</f>
        <v>589.03</v>
      </c>
      <c r="CL78" s="143"/>
      <c r="CM78" s="144"/>
      <c r="CN78" s="151">
        <f>SUM(CN79:CN80)</f>
        <v>0</v>
      </c>
      <c r="CO78" s="152"/>
      <c r="CP78" s="153"/>
      <c r="CQ78" s="148">
        <f>SUM(CQ79:CQ80)</f>
        <v>0</v>
      </c>
      <c r="CR78" s="149"/>
      <c r="CS78" s="150"/>
      <c r="CT78" s="148">
        <f t="shared" ref="CT78" si="875">SUM(CT79:CT80)</f>
        <v>0</v>
      </c>
      <c r="CU78" s="149"/>
      <c r="CV78" s="150"/>
      <c r="CW78" s="151">
        <f t="shared" ref="CW78" si="876">SUM(CW79:CW80)</f>
        <v>0</v>
      </c>
      <c r="CX78" s="152"/>
      <c r="CY78" s="153"/>
      <c r="CZ78" s="148">
        <f t="shared" ref="CZ78" si="877">SUM(CZ79:CZ80)</f>
        <v>0</v>
      </c>
      <c r="DA78" s="149"/>
      <c r="DB78" s="150"/>
      <c r="DC78" s="151">
        <f>SUM(DC79:DC80)</f>
        <v>0</v>
      </c>
      <c r="DD78" s="152"/>
      <c r="DE78" s="153"/>
      <c r="DF78" s="151">
        <f>SUM(DF79:DF80)</f>
        <v>0</v>
      </c>
      <c r="DG78" s="152"/>
      <c r="DH78" s="153"/>
      <c r="DI78" s="148">
        <f t="shared" ref="DI78" si="878">SUM(DI79:DI80)</f>
        <v>0</v>
      </c>
      <c r="DJ78" s="149"/>
      <c r="DK78" s="150"/>
      <c r="DL78" s="148">
        <f t="shared" ref="DL78" si="879">SUM(DL79:DL80)</f>
        <v>0</v>
      </c>
      <c r="DM78" s="149"/>
      <c r="DN78" s="150"/>
      <c r="DO78" s="166">
        <f t="shared" ref="DO78" si="880">SUM(DO79:DO80)</f>
        <v>0</v>
      </c>
      <c r="DP78" s="167"/>
      <c r="DQ78" s="168"/>
      <c r="DR78" s="142">
        <f t="shared" ref="DR78" si="881">SUM(DR79:DR80)</f>
        <v>0</v>
      </c>
      <c r="DS78" s="143"/>
      <c r="DT78" s="144"/>
      <c r="DU78" s="142">
        <f t="shared" ref="DU78" si="882">SUM(DU79:DU80)</f>
        <v>0</v>
      </c>
      <c r="DV78" s="143"/>
      <c r="DW78" s="144"/>
      <c r="DX78" s="142">
        <f>SUM(DR78-DO78)</f>
        <v>0</v>
      </c>
      <c r="DY78" s="143"/>
      <c r="DZ78" s="144"/>
      <c r="EA78" s="166">
        <f t="shared" ref="EA78" si="883">SUM(EA79:EA80)</f>
        <v>0</v>
      </c>
      <c r="EB78" s="167"/>
      <c r="EC78" s="168"/>
      <c r="ED78" s="142">
        <f t="shared" ref="ED78" si="884">SUM(ED79:ED80)</f>
        <v>589.03</v>
      </c>
      <c r="EE78" s="143"/>
      <c r="EF78" s="144"/>
      <c r="EG78" s="142">
        <f t="shared" ref="EG78" si="885">SUM(EG79:EG80)</f>
        <v>0</v>
      </c>
      <c r="EH78" s="143"/>
      <c r="EI78" s="144"/>
      <c r="EJ78" s="142">
        <f>SUM(ED78-EA78)</f>
        <v>589.03</v>
      </c>
      <c r="EK78" s="143"/>
      <c r="EL78" s="144"/>
      <c r="EM78" s="151">
        <f>SUM(EM79:EM80)</f>
        <v>0</v>
      </c>
      <c r="EN78" s="152"/>
      <c r="EO78" s="153"/>
      <c r="EP78" s="148">
        <f>SUM(EP79:EP80)</f>
        <v>0</v>
      </c>
      <c r="EQ78" s="149"/>
      <c r="ER78" s="150"/>
      <c r="ES78" s="148">
        <f t="shared" ref="ES78" si="886">SUM(ES79:ES80)</f>
        <v>0</v>
      </c>
      <c r="ET78" s="149"/>
      <c r="EU78" s="150"/>
      <c r="EV78" s="151">
        <f t="shared" ref="EV78" si="887">SUM(EV79:EV80)</f>
        <v>0</v>
      </c>
      <c r="EW78" s="152"/>
      <c r="EX78" s="153"/>
      <c r="EY78" s="148">
        <f t="shared" ref="EY78" si="888">SUM(EY79:EY80)</f>
        <v>0</v>
      </c>
      <c r="EZ78" s="149"/>
      <c r="FA78" s="150"/>
      <c r="FB78" s="151">
        <f>SUM(FB79:FB80)</f>
        <v>0</v>
      </c>
      <c r="FC78" s="152"/>
      <c r="FD78" s="153"/>
      <c r="FE78" s="151">
        <f>SUM(FE79:FE80)</f>
        <v>0</v>
      </c>
      <c r="FF78" s="152"/>
      <c r="FG78" s="153"/>
      <c r="FH78" s="148">
        <f t="shared" ref="FH78" si="889">SUM(FH79:FH80)</f>
        <v>0</v>
      </c>
      <c r="FI78" s="149"/>
      <c r="FJ78" s="150"/>
      <c r="FK78" s="148">
        <f t="shared" ref="FK78" si="890">SUM(FK79:FK80)</f>
        <v>0</v>
      </c>
      <c r="FL78" s="149"/>
      <c r="FM78" s="150"/>
      <c r="FN78" s="166">
        <f t="shared" ref="FN78" si="891">SUM(FN79:FN80)</f>
        <v>0</v>
      </c>
      <c r="FO78" s="167"/>
      <c r="FP78" s="168"/>
      <c r="FQ78" s="142">
        <f t="shared" ref="FQ78" si="892">SUM(FQ79:FQ80)</f>
        <v>0</v>
      </c>
      <c r="FR78" s="143"/>
      <c r="FS78" s="144"/>
      <c r="FT78" s="142">
        <f t="shared" ref="FT78" si="893">SUM(FT79:FT80)</f>
        <v>0</v>
      </c>
      <c r="FU78" s="143"/>
      <c r="FV78" s="144"/>
      <c r="FW78" s="142">
        <f>SUM(FQ78-FN78)</f>
        <v>0</v>
      </c>
      <c r="FX78" s="143"/>
      <c r="FY78" s="144"/>
      <c r="FZ78" s="166">
        <f t="shared" ref="FZ78" si="894">SUM(FZ79:FZ80)</f>
        <v>0</v>
      </c>
      <c r="GA78" s="167"/>
      <c r="GB78" s="168"/>
      <c r="GC78" s="142">
        <f t="shared" ref="GC78" si="895">SUM(GC79:GC80)</f>
        <v>589.03</v>
      </c>
      <c r="GD78" s="143"/>
      <c r="GE78" s="144"/>
      <c r="GF78" s="142">
        <f t="shared" ref="GF78" si="896">SUM(GF79:GF80)</f>
        <v>0</v>
      </c>
      <c r="GG78" s="143"/>
      <c r="GH78" s="144"/>
      <c r="GI78" s="142">
        <f>SUM(GC78-FZ78)</f>
        <v>589.03</v>
      </c>
      <c r="GJ78" s="143"/>
      <c r="GK78" s="144"/>
      <c r="GL78" s="135"/>
      <c r="GM78" s="75"/>
    </row>
    <row r="79" spans="1:195" ht="35.25" customHeight="1" x14ac:dyDescent="0.3">
      <c r="A79" s="60" t="s">
        <v>110</v>
      </c>
      <c r="B79" s="163">
        <f>SUM('[19]ПОЛНАЯ СЕБЕСТОИМОСТЬ ВОДА 2019'!B217:D217/3)</f>
        <v>0</v>
      </c>
      <c r="C79" s="164"/>
      <c r="D79" s="165"/>
      <c r="E79" s="160">
        <f>SUM('[19]ПОЛНАЯ СЕБЕСТОИМОСТЬ ВОДА 2019'!E217:G217)</f>
        <v>0</v>
      </c>
      <c r="F79" s="161"/>
      <c r="G79" s="162"/>
      <c r="H79" s="160">
        <v>0</v>
      </c>
      <c r="I79" s="161"/>
      <c r="J79" s="162"/>
      <c r="K79" s="163">
        <f>SUM(B79)</f>
        <v>0</v>
      </c>
      <c r="L79" s="164"/>
      <c r="M79" s="165"/>
      <c r="N79" s="160">
        <f>SUM('[19]ПОЛНАЯ СЕБЕСТОИМОСТЬ ВОДА 2019'!H217:J217)</f>
        <v>0</v>
      </c>
      <c r="O79" s="161"/>
      <c r="P79" s="162"/>
      <c r="Q79" s="163">
        <v>0</v>
      </c>
      <c r="R79" s="164"/>
      <c r="S79" s="165"/>
      <c r="T79" s="163">
        <f>SUM(K79)</f>
        <v>0</v>
      </c>
      <c r="U79" s="164"/>
      <c r="V79" s="165"/>
      <c r="W79" s="160">
        <f>SUM('[19]ПОЛНАЯ СЕБЕСТОИМОСТЬ ВОДА 2019'!K217:M217)</f>
        <v>0</v>
      </c>
      <c r="X79" s="161"/>
      <c r="Y79" s="162"/>
      <c r="Z79" s="160">
        <v>0</v>
      </c>
      <c r="AA79" s="161"/>
      <c r="AB79" s="162"/>
      <c r="AC79" s="154">
        <f>SUM(B79+K79+T79)</f>
        <v>0</v>
      </c>
      <c r="AD79" s="155"/>
      <c r="AE79" s="156"/>
      <c r="AF79" s="154">
        <f>SUM(E79+N79+W79)</f>
        <v>0</v>
      </c>
      <c r="AG79" s="155"/>
      <c r="AH79" s="156"/>
      <c r="AI79" s="154">
        <f>SUM(H79+Q79+Z79)</f>
        <v>0</v>
      </c>
      <c r="AJ79" s="155"/>
      <c r="AK79" s="156"/>
      <c r="AL79" s="157">
        <f>SUM(AF79-AC79)</f>
        <v>0</v>
      </c>
      <c r="AM79" s="158"/>
      <c r="AN79" s="159"/>
      <c r="AO79" s="163">
        <f>SUM(T79)</f>
        <v>0</v>
      </c>
      <c r="AP79" s="164"/>
      <c r="AQ79" s="165"/>
      <c r="AR79" s="163">
        <f>SUM('[19]ПОЛНАЯ СЕБЕСТОИМОСТЬ ВОДА 2019'!T217:V217)</f>
        <v>0</v>
      </c>
      <c r="AS79" s="164"/>
      <c r="AT79" s="165"/>
      <c r="AU79" s="163">
        <v>0</v>
      </c>
      <c r="AV79" s="164"/>
      <c r="AW79" s="165"/>
      <c r="AX79" s="163">
        <f>SUM(AO79)</f>
        <v>0</v>
      </c>
      <c r="AY79" s="164"/>
      <c r="AZ79" s="165"/>
      <c r="BA79" s="160">
        <f>SUM('[19]ПОЛНАЯ СЕБЕСТОИМОСТЬ ВОДА 2019'!W217:Y217)</f>
        <v>0</v>
      </c>
      <c r="BB79" s="161"/>
      <c r="BC79" s="162"/>
      <c r="BD79" s="163">
        <v>0</v>
      </c>
      <c r="BE79" s="164"/>
      <c r="BF79" s="165"/>
      <c r="BG79" s="163">
        <f>SUM(AX79)</f>
        <v>0</v>
      </c>
      <c r="BH79" s="164"/>
      <c r="BI79" s="165"/>
      <c r="BJ79" s="160">
        <f>SUM('[19]ПОЛНАЯ СЕБЕСТОИМОСТЬ ВОДА 2019'!Z217:AB217)</f>
        <v>0</v>
      </c>
      <c r="BK79" s="161"/>
      <c r="BL79" s="162"/>
      <c r="BM79" s="160">
        <v>0</v>
      </c>
      <c r="BN79" s="161"/>
      <c r="BO79" s="162"/>
      <c r="BP79" s="154">
        <f>SUM(AO79+AX79+BG79)</f>
        <v>0</v>
      </c>
      <c r="BQ79" s="155"/>
      <c r="BR79" s="156"/>
      <c r="BS79" s="154">
        <f>SUM(AR79+BA79+BJ79)</f>
        <v>0</v>
      </c>
      <c r="BT79" s="155"/>
      <c r="BU79" s="156"/>
      <c r="BV79" s="154">
        <f>SUM(AU79+BD79+BM79)</f>
        <v>0</v>
      </c>
      <c r="BW79" s="155"/>
      <c r="BX79" s="156"/>
      <c r="BY79" s="157">
        <f>SUM(BS79-BP79)</f>
        <v>0</v>
      </c>
      <c r="BZ79" s="158"/>
      <c r="CA79" s="159"/>
      <c r="CB79" s="154">
        <f>SUM(AC79+BP79)</f>
        <v>0</v>
      </c>
      <c r="CC79" s="155"/>
      <c r="CD79" s="156"/>
      <c r="CE79" s="154">
        <f>SUM(AF79+BS79)</f>
        <v>0</v>
      </c>
      <c r="CF79" s="155"/>
      <c r="CG79" s="156"/>
      <c r="CH79" s="154">
        <f>SUM(AI79+BV79)</f>
        <v>0</v>
      </c>
      <c r="CI79" s="155"/>
      <c r="CJ79" s="156"/>
      <c r="CK79" s="157">
        <f>SUM(CE79-CB79)</f>
        <v>0</v>
      </c>
      <c r="CL79" s="158"/>
      <c r="CM79" s="159"/>
      <c r="CN79" s="163">
        <f>SUM(BG79)</f>
        <v>0</v>
      </c>
      <c r="CO79" s="164"/>
      <c r="CP79" s="165"/>
      <c r="CQ79" s="160">
        <f>SUM('[19]ПОЛНАЯ СЕБЕСТОИМОСТЬ ВОДА 2019'!AR217:AT217)</f>
        <v>0</v>
      </c>
      <c r="CR79" s="161"/>
      <c r="CS79" s="162"/>
      <c r="CT79" s="160">
        <v>0</v>
      </c>
      <c r="CU79" s="161"/>
      <c r="CV79" s="162"/>
      <c r="CW79" s="163">
        <f>SUM(CN79)</f>
        <v>0</v>
      </c>
      <c r="CX79" s="164"/>
      <c r="CY79" s="165"/>
      <c r="CZ79" s="160">
        <f>SUM('[19]ПОЛНАЯ СЕБЕСТОИМОСТЬ ВОДА 2019'!AU217:AW217)</f>
        <v>0</v>
      </c>
      <c r="DA79" s="161"/>
      <c r="DB79" s="162"/>
      <c r="DC79" s="163">
        <v>0</v>
      </c>
      <c r="DD79" s="164"/>
      <c r="DE79" s="165"/>
      <c r="DF79" s="163">
        <f>SUM(CW79)</f>
        <v>0</v>
      </c>
      <c r="DG79" s="164"/>
      <c r="DH79" s="165"/>
      <c r="DI79" s="160">
        <f>SUM('[19]ПОЛНАЯ СЕБЕСТОИМОСТЬ ВОДА 2019'!AX217:AZ217)</f>
        <v>0</v>
      </c>
      <c r="DJ79" s="161"/>
      <c r="DK79" s="162"/>
      <c r="DL79" s="160">
        <v>0</v>
      </c>
      <c r="DM79" s="161"/>
      <c r="DN79" s="162"/>
      <c r="DO79" s="154">
        <f>SUM(CN79+CW79+DF79)</f>
        <v>0</v>
      </c>
      <c r="DP79" s="155"/>
      <c r="DQ79" s="156"/>
      <c r="DR79" s="154">
        <f>SUM(CQ79+CZ79+DI79)</f>
        <v>0</v>
      </c>
      <c r="DS79" s="155"/>
      <c r="DT79" s="156"/>
      <c r="DU79" s="154">
        <f>SUM(CT79+DC79+DL79)</f>
        <v>0</v>
      </c>
      <c r="DV79" s="155"/>
      <c r="DW79" s="156"/>
      <c r="DX79" s="157">
        <f>SUM(DR79-DO79)</f>
        <v>0</v>
      </c>
      <c r="DY79" s="158"/>
      <c r="DZ79" s="159"/>
      <c r="EA79" s="154">
        <f>SUM(CB79+DO79)</f>
        <v>0</v>
      </c>
      <c r="EB79" s="155"/>
      <c r="EC79" s="156"/>
      <c r="ED79" s="154">
        <f>SUM(CE79+DR79)</f>
        <v>0</v>
      </c>
      <c r="EE79" s="155"/>
      <c r="EF79" s="156"/>
      <c r="EG79" s="154">
        <f>SUM(CH79+DU79)</f>
        <v>0</v>
      </c>
      <c r="EH79" s="155"/>
      <c r="EI79" s="156"/>
      <c r="EJ79" s="157">
        <f>SUM(ED79-EA79)</f>
        <v>0</v>
      </c>
      <c r="EK79" s="158"/>
      <c r="EL79" s="159"/>
      <c r="EM79" s="163">
        <f>SUM(DF79)</f>
        <v>0</v>
      </c>
      <c r="EN79" s="164"/>
      <c r="EO79" s="165"/>
      <c r="EP79" s="160">
        <f>SUM('[19]ПОЛНАЯ СЕБЕСТОИМОСТЬ ВОДА 2019'!BP217:BR217)</f>
        <v>0</v>
      </c>
      <c r="EQ79" s="161"/>
      <c r="ER79" s="162"/>
      <c r="ES79" s="160">
        <v>0</v>
      </c>
      <c r="ET79" s="161"/>
      <c r="EU79" s="162"/>
      <c r="EV79" s="163">
        <f>SUM(EM79)</f>
        <v>0</v>
      </c>
      <c r="EW79" s="164"/>
      <c r="EX79" s="165"/>
      <c r="EY79" s="160">
        <f>SUM('[19]ПОЛНАЯ СЕБЕСТОИМОСТЬ ВОДА 2019'!BS217:BU217)</f>
        <v>0</v>
      </c>
      <c r="EZ79" s="161"/>
      <c r="FA79" s="162"/>
      <c r="FB79" s="163">
        <v>0</v>
      </c>
      <c r="FC79" s="164"/>
      <c r="FD79" s="165"/>
      <c r="FE79" s="163">
        <f>SUM(EV79)</f>
        <v>0</v>
      </c>
      <c r="FF79" s="164"/>
      <c r="FG79" s="165"/>
      <c r="FH79" s="160">
        <f>SUM('[19]ПОЛНАЯ СЕБЕСТОИМОСТЬ ВОДА 2019'!BV217:BX217)</f>
        <v>0</v>
      </c>
      <c r="FI79" s="161"/>
      <c r="FJ79" s="162"/>
      <c r="FK79" s="160">
        <v>0</v>
      </c>
      <c r="FL79" s="161"/>
      <c r="FM79" s="162"/>
      <c r="FN79" s="154">
        <f>SUM(EM79+EV79+FE79)</f>
        <v>0</v>
      </c>
      <c r="FO79" s="155"/>
      <c r="FP79" s="156"/>
      <c r="FQ79" s="154">
        <f>SUM(EP79+EY79+FH79)</f>
        <v>0</v>
      </c>
      <c r="FR79" s="155"/>
      <c r="FS79" s="156"/>
      <c r="FT79" s="154">
        <f>SUM(ES79+FB79+FK79)</f>
        <v>0</v>
      </c>
      <c r="FU79" s="155"/>
      <c r="FV79" s="156"/>
      <c r="FW79" s="157">
        <f>SUM(FQ79-FN79)</f>
        <v>0</v>
      </c>
      <c r="FX79" s="158"/>
      <c r="FY79" s="159"/>
      <c r="FZ79" s="154">
        <f>SUM(EA79+FN79)</f>
        <v>0</v>
      </c>
      <c r="GA79" s="155"/>
      <c r="GB79" s="156"/>
      <c r="GC79" s="154">
        <f>SUM(ED79+FQ79)</f>
        <v>0</v>
      </c>
      <c r="GD79" s="155"/>
      <c r="GE79" s="156"/>
      <c r="GF79" s="154">
        <f>SUM(EG79+FT79)</f>
        <v>0</v>
      </c>
      <c r="GG79" s="155"/>
      <c r="GH79" s="156"/>
      <c r="GI79" s="157">
        <f>SUM(GC79-FZ79)</f>
        <v>0</v>
      </c>
      <c r="GJ79" s="158"/>
      <c r="GK79" s="159"/>
      <c r="GL79" s="135"/>
      <c r="GM79" s="75"/>
    </row>
    <row r="80" spans="1:195" ht="36" customHeight="1" x14ac:dyDescent="0.3">
      <c r="A80" s="60" t="s">
        <v>82</v>
      </c>
      <c r="B80" s="163">
        <f>SUM('[19]ПОЛНАЯ СЕБЕСТОИМОСТЬ ВОДА 2019'!B218:D218/3)</f>
        <v>0</v>
      </c>
      <c r="C80" s="164"/>
      <c r="D80" s="165"/>
      <c r="E80" s="160">
        <f>SUM('[19]ПОЛНАЯ СЕБЕСТОИМОСТЬ ВОДА 2019'!E218:G218)</f>
        <v>76.010000000000005</v>
      </c>
      <c r="F80" s="161"/>
      <c r="G80" s="162"/>
      <c r="H80" s="160">
        <v>0</v>
      </c>
      <c r="I80" s="161"/>
      <c r="J80" s="162"/>
      <c r="K80" s="163">
        <f>SUM(B80)</f>
        <v>0</v>
      </c>
      <c r="L80" s="164"/>
      <c r="M80" s="165"/>
      <c r="N80" s="160">
        <f>SUM('[19]ПОЛНАЯ СЕБЕСТОИМОСТЬ ВОДА 2019'!H218:J218)</f>
        <v>162.63</v>
      </c>
      <c r="O80" s="161"/>
      <c r="P80" s="162"/>
      <c r="Q80" s="163">
        <v>0</v>
      </c>
      <c r="R80" s="164"/>
      <c r="S80" s="165"/>
      <c r="T80" s="163">
        <f>SUM(K80)</f>
        <v>0</v>
      </c>
      <c r="U80" s="164"/>
      <c r="V80" s="165"/>
      <c r="W80" s="160">
        <f>SUM('[19]ПОЛНАЯ СЕБЕСТОИМОСТЬ ВОДА 2019'!K218:M218)</f>
        <v>166.96</v>
      </c>
      <c r="X80" s="161"/>
      <c r="Y80" s="162"/>
      <c r="Z80" s="160">
        <v>0</v>
      </c>
      <c r="AA80" s="161"/>
      <c r="AB80" s="162"/>
      <c r="AC80" s="154">
        <f>SUM(B80+K80+T80)</f>
        <v>0</v>
      </c>
      <c r="AD80" s="155"/>
      <c r="AE80" s="156"/>
      <c r="AF80" s="154">
        <f>SUM(E80+N80+W80)</f>
        <v>405.6</v>
      </c>
      <c r="AG80" s="155"/>
      <c r="AH80" s="156"/>
      <c r="AI80" s="154">
        <f>SUM(H80+Q80+Z80)</f>
        <v>0</v>
      </c>
      <c r="AJ80" s="155"/>
      <c r="AK80" s="156"/>
      <c r="AL80" s="157">
        <f>SUM(AF80-AC80)</f>
        <v>405.6</v>
      </c>
      <c r="AM80" s="158"/>
      <c r="AN80" s="159"/>
      <c r="AO80" s="163">
        <f>SUM(T80)</f>
        <v>0</v>
      </c>
      <c r="AP80" s="164"/>
      <c r="AQ80" s="165"/>
      <c r="AR80" s="163">
        <f>SUM('[19]ПОЛНАЯ СЕБЕСТОИМОСТЬ ВОДА 2019'!T218:V218)</f>
        <v>183.43</v>
      </c>
      <c r="AS80" s="164"/>
      <c r="AT80" s="165"/>
      <c r="AU80" s="163">
        <v>0</v>
      </c>
      <c r="AV80" s="164"/>
      <c r="AW80" s="165"/>
      <c r="AX80" s="163">
        <f>SUM(AO80)</f>
        <v>0</v>
      </c>
      <c r="AY80" s="164"/>
      <c r="AZ80" s="165"/>
      <c r="BA80" s="160">
        <f>SUM('[19]ПОЛНАЯ СЕБЕСТОИМОСТЬ ВОДА 2019'!W218:Y218)</f>
        <v>0</v>
      </c>
      <c r="BB80" s="161"/>
      <c r="BC80" s="162"/>
      <c r="BD80" s="163">
        <v>0</v>
      </c>
      <c r="BE80" s="164"/>
      <c r="BF80" s="165"/>
      <c r="BG80" s="163">
        <f>SUM(AX80)</f>
        <v>0</v>
      </c>
      <c r="BH80" s="164"/>
      <c r="BI80" s="165"/>
      <c r="BJ80" s="160">
        <f>SUM('[19]ПОЛНАЯ СЕБЕСТОИМОСТЬ ВОДА 2019'!Z218:AB218)</f>
        <v>0</v>
      </c>
      <c r="BK80" s="161"/>
      <c r="BL80" s="162"/>
      <c r="BM80" s="160">
        <v>0</v>
      </c>
      <c r="BN80" s="161"/>
      <c r="BO80" s="162"/>
      <c r="BP80" s="154">
        <f>SUM(AO80+AX80+BG80)</f>
        <v>0</v>
      </c>
      <c r="BQ80" s="155"/>
      <c r="BR80" s="156"/>
      <c r="BS80" s="154">
        <f>SUM(AR80+BA80+BJ80)</f>
        <v>183.43</v>
      </c>
      <c r="BT80" s="155"/>
      <c r="BU80" s="156"/>
      <c r="BV80" s="154">
        <f>SUM(AU80+BD80+BM80)</f>
        <v>0</v>
      </c>
      <c r="BW80" s="155"/>
      <c r="BX80" s="156"/>
      <c r="BY80" s="157">
        <f>SUM(BS80-BP80)</f>
        <v>183.43</v>
      </c>
      <c r="BZ80" s="158"/>
      <c r="CA80" s="159"/>
      <c r="CB80" s="154">
        <f>SUM(AC80+BP80)</f>
        <v>0</v>
      </c>
      <c r="CC80" s="155"/>
      <c r="CD80" s="156"/>
      <c r="CE80" s="154">
        <f>SUM(AF80+BS80)</f>
        <v>589.03</v>
      </c>
      <c r="CF80" s="155"/>
      <c r="CG80" s="156"/>
      <c r="CH80" s="154">
        <f>SUM(AI80+BV80)</f>
        <v>0</v>
      </c>
      <c r="CI80" s="155"/>
      <c r="CJ80" s="156"/>
      <c r="CK80" s="157">
        <f>SUM(CE80-CB80)</f>
        <v>589.03</v>
      </c>
      <c r="CL80" s="158"/>
      <c r="CM80" s="159"/>
      <c r="CN80" s="163">
        <f>SUM(BG80)</f>
        <v>0</v>
      </c>
      <c r="CO80" s="164"/>
      <c r="CP80" s="165"/>
      <c r="CQ80" s="160">
        <f>SUM('[19]ПОЛНАЯ СЕБЕСТОИМОСТЬ ВОДА 2019'!AR218:AT218)</f>
        <v>0</v>
      </c>
      <c r="CR80" s="161"/>
      <c r="CS80" s="162"/>
      <c r="CT80" s="160">
        <v>0</v>
      </c>
      <c r="CU80" s="161"/>
      <c r="CV80" s="162"/>
      <c r="CW80" s="163">
        <f>SUM(CN80)</f>
        <v>0</v>
      </c>
      <c r="CX80" s="164"/>
      <c r="CY80" s="165"/>
      <c r="CZ80" s="160">
        <f>SUM('[19]ПОЛНАЯ СЕБЕСТОИМОСТЬ ВОДА 2019'!AU218:AW218)</f>
        <v>0</v>
      </c>
      <c r="DA80" s="161"/>
      <c r="DB80" s="162"/>
      <c r="DC80" s="163">
        <v>0</v>
      </c>
      <c r="DD80" s="164"/>
      <c r="DE80" s="165"/>
      <c r="DF80" s="163">
        <f>SUM(CW80)</f>
        <v>0</v>
      </c>
      <c r="DG80" s="164"/>
      <c r="DH80" s="165"/>
      <c r="DI80" s="160">
        <f>SUM('[19]ПОЛНАЯ СЕБЕСТОИМОСТЬ ВОДА 2019'!AX218:AZ218)</f>
        <v>0</v>
      </c>
      <c r="DJ80" s="161"/>
      <c r="DK80" s="162"/>
      <c r="DL80" s="160">
        <v>0</v>
      </c>
      <c r="DM80" s="161"/>
      <c r="DN80" s="162"/>
      <c r="DO80" s="154">
        <f>SUM(CN80+CW80+DF80)</f>
        <v>0</v>
      </c>
      <c r="DP80" s="155"/>
      <c r="DQ80" s="156"/>
      <c r="DR80" s="154">
        <f>SUM(CQ80+CZ80+DI80)</f>
        <v>0</v>
      </c>
      <c r="DS80" s="155"/>
      <c r="DT80" s="156"/>
      <c r="DU80" s="154">
        <f>SUM(CT80+DC80+DL80)</f>
        <v>0</v>
      </c>
      <c r="DV80" s="155"/>
      <c r="DW80" s="156"/>
      <c r="DX80" s="157">
        <f>SUM(DR80-DO80)</f>
        <v>0</v>
      </c>
      <c r="DY80" s="158"/>
      <c r="DZ80" s="159"/>
      <c r="EA80" s="154">
        <f>SUM(CB80+DO80)</f>
        <v>0</v>
      </c>
      <c r="EB80" s="155"/>
      <c r="EC80" s="156"/>
      <c r="ED80" s="154">
        <f>SUM(CE80+DR80)</f>
        <v>589.03</v>
      </c>
      <c r="EE80" s="155"/>
      <c r="EF80" s="156"/>
      <c r="EG80" s="154">
        <f>SUM(CH80+DU80)</f>
        <v>0</v>
      </c>
      <c r="EH80" s="155"/>
      <c r="EI80" s="156"/>
      <c r="EJ80" s="157">
        <f>SUM(ED80-EA80)</f>
        <v>589.03</v>
      </c>
      <c r="EK80" s="158"/>
      <c r="EL80" s="159"/>
      <c r="EM80" s="163">
        <f>SUM(DF80)</f>
        <v>0</v>
      </c>
      <c r="EN80" s="164"/>
      <c r="EO80" s="165"/>
      <c r="EP80" s="160">
        <f>SUM('[19]ПОЛНАЯ СЕБЕСТОИМОСТЬ ВОДА 2019'!BP218:BR218)</f>
        <v>0</v>
      </c>
      <c r="EQ80" s="161"/>
      <c r="ER80" s="162"/>
      <c r="ES80" s="160">
        <v>0</v>
      </c>
      <c r="ET80" s="161"/>
      <c r="EU80" s="162"/>
      <c r="EV80" s="163">
        <f>SUM(EM80)</f>
        <v>0</v>
      </c>
      <c r="EW80" s="164"/>
      <c r="EX80" s="165"/>
      <c r="EY80" s="160">
        <f>SUM('[19]ПОЛНАЯ СЕБЕСТОИМОСТЬ ВОДА 2019'!BS218:BU218)</f>
        <v>0</v>
      </c>
      <c r="EZ80" s="161"/>
      <c r="FA80" s="162"/>
      <c r="FB80" s="163">
        <v>0</v>
      </c>
      <c r="FC80" s="164"/>
      <c r="FD80" s="165"/>
      <c r="FE80" s="163">
        <f>SUM(EV80)</f>
        <v>0</v>
      </c>
      <c r="FF80" s="164"/>
      <c r="FG80" s="165"/>
      <c r="FH80" s="160">
        <f>SUM('[19]ПОЛНАЯ СЕБЕСТОИМОСТЬ ВОДА 2019'!BV218:BX218)</f>
        <v>0</v>
      </c>
      <c r="FI80" s="161"/>
      <c r="FJ80" s="162"/>
      <c r="FK80" s="160">
        <v>0</v>
      </c>
      <c r="FL80" s="161"/>
      <c r="FM80" s="162"/>
      <c r="FN80" s="154">
        <f>SUM(EM80+EV80+FE80)</f>
        <v>0</v>
      </c>
      <c r="FO80" s="155"/>
      <c r="FP80" s="156"/>
      <c r="FQ80" s="154">
        <f>SUM(EP80+EY80+FH80)</f>
        <v>0</v>
      </c>
      <c r="FR80" s="155"/>
      <c r="FS80" s="156"/>
      <c r="FT80" s="154">
        <f>SUM(ES80+FB80+FK80)</f>
        <v>0</v>
      </c>
      <c r="FU80" s="155"/>
      <c r="FV80" s="156"/>
      <c r="FW80" s="157">
        <f>SUM(FQ80-FN80)</f>
        <v>0</v>
      </c>
      <c r="FX80" s="158"/>
      <c r="FY80" s="159"/>
      <c r="FZ80" s="154">
        <f>SUM(EA80+FN80)</f>
        <v>0</v>
      </c>
      <c r="GA80" s="155"/>
      <c r="GB80" s="156"/>
      <c r="GC80" s="154">
        <f>SUM(ED80+FQ80)</f>
        <v>589.03</v>
      </c>
      <c r="GD80" s="155"/>
      <c r="GE80" s="156"/>
      <c r="GF80" s="154">
        <f>SUM(EG80+FT80)</f>
        <v>0</v>
      </c>
      <c r="GG80" s="155"/>
      <c r="GH80" s="156"/>
      <c r="GI80" s="157">
        <f>SUM(GC80-FZ80)</f>
        <v>589.03</v>
      </c>
      <c r="GJ80" s="158"/>
      <c r="GK80" s="159"/>
      <c r="GL80" s="81"/>
    </row>
    <row r="81" spans="1:194" ht="19.5" x14ac:dyDescent="0.3">
      <c r="A81" s="74" t="s">
        <v>83</v>
      </c>
      <c r="B81" s="148">
        <f>SUM(B69+B78)</f>
        <v>12269.20678733173</v>
      </c>
      <c r="C81" s="149"/>
      <c r="D81" s="150"/>
      <c r="E81" s="148">
        <f t="shared" ref="E81" si="897">SUM(E69+E78)</f>
        <v>11503.007</v>
      </c>
      <c r="F81" s="149"/>
      <c r="G81" s="150"/>
      <c r="H81" s="148">
        <f t="shared" ref="H81" si="898">SUM(H69+H78)</f>
        <v>10465.86</v>
      </c>
      <c r="I81" s="149"/>
      <c r="J81" s="150"/>
      <c r="K81" s="148">
        <f t="shared" ref="K81" si="899">SUM(K69+K78)</f>
        <v>12269.20678733173</v>
      </c>
      <c r="L81" s="149"/>
      <c r="M81" s="150"/>
      <c r="N81" s="148">
        <f t="shared" ref="N81" si="900">SUM(N69+N78)</f>
        <v>10495.054999999997</v>
      </c>
      <c r="O81" s="149"/>
      <c r="P81" s="150"/>
      <c r="Q81" s="148">
        <f t="shared" ref="Q81" si="901">SUM(Q69+Q78)</f>
        <v>9420.92</v>
      </c>
      <c r="R81" s="149"/>
      <c r="S81" s="150"/>
      <c r="T81" s="148">
        <f t="shared" ref="T81" si="902">SUM(T69+T78)</f>
        <v>12269.20678733173</v>
      </c>
      <c r="U81" s="149"/>
      <c r="V81" s="150"/>
      <c r="W81" s="148">
        <f t="shared" ref="W81" si="903">SUM(W69+W78)</f>
        <v>12698.895999999999</v>
      </c>
      <c r="X81" s="149"/>
      <c r="Y81" s="150"/>
      <c r="Z81" s="148">
        <f t="shared" ref="Z81:AI81" si="904">SUM(Z69+Z78)</f>
        <v>12114.23</v>
      </c>
      <c r="AA81" s="149"/>
      <c r="AB81" s="150"/>
      <c r="AC81" s="142">
        <f t="shared" si="904"/>
        <v>36807.620361995199</v>
      </c>
      <c r="AD81" s="143"/>
      <c r="AE81" s="144"/>
      <c r="AF81" s="142">
        <f t="shared" si="904"/>
        <v>34696.957999999999</v>
      </c>
      <c r="AG81" s="143"/>
      <c r="AH81" s="144"/>
      <c r="AI81" s="142">
        <f t="shared" si="904"/>
        <v>32001.010000000002</v>
      </c>
      <c r="AJ81" s="143"/>
      <c r="AK81" s="144"/>
      <c r="AL81" s="145">
        <f>SUM(AF81-AC81)</f>
        <v>-2110.6623619952006</v>
      </c>
      <c r="AM81" s="146"/>
      <c r="AN81" s="147"/>
      <c r="AO81" s="151">
        <f t="shared" ref="AO81:BV81" si="905">SUM(AO69+AO78)</f>
        <v>12269.20678733173</v>
      </c>
      <c r="AP81" s="152"/>
      <c r="AQ81" s="153"/>
      <c r="AR81" s="151">
        <f t="shared" si="905"/>
        <v>11357.9985</v>
      </c>
      <c r="AS81" s="152"/>
      <c r="AT81" s="153"/>
      <c r="AU81" s="151">
        <f t="shared" si="905"/>
        <v>10883.650000000001</v>
      </c>
      <c r="AV81" s="152"/>
      <c r="AW81" s="153"/>
      <c r="AX81" s="148">
        <f t="shared" si="905"/>
        <v>12269.20678733173</v>
      </c>
      <c r="AY81" s="149"/>
      <c r="AZ81" s="150"/>
      <c r="BA81" s="148">
        <f t="shared" si="905"/>
        <v>0</v>
      </c>
      <c r="BB81" s="149"/>
      <c r="BC81" s="150"/>
      <c r="BD81" s="148">
        <f t="shared" si="905"/>
        <v>10150.619999999999</v>
      </c>
      <c r="BE81" s="149"/>
      <c r="BF81" s="150"/>
      <c r="BG81" s="148">
        <f t="shared" si="905"/>
        <v>12269.20678733173</v>
      </c>
      <c r="BH81" s="149"/>
      <c r="BI81" s="150"/>
      <c r="BJ81" s="148">
        <f t="shared" si="905"/>
        <v>0</v>
      </c>
      <c r="BK81" s="149"/>
      <c r="BL81" s="150"/>
      <c r="BM81" s="148">
        <f t="shared" si="905"/>
        <v>11471.880000000001</v>
      </c>
      <c r="BN81" s="149"/>
      <c r="BO81" s="150"/>
      <c r="BP81" s="142">
        <f t="shared" si="905"/>
        <v>36807.620361995199</v>
      </c>
      <c r="BQ81" s="143"/>
      <c r="BR81" s="144"/>
      <c r="BS81" s="142">
        <f t="shared" si="905"/>
        <v>11357.9985</v>
      </c>
      <c r="BT81" s="143"/>
      <c r="BU81" s="144"/>
      <c r="BV81" s="142">
        <f t="shared" si="905"/>
        <v>32506.149999999998</v>
      </c>
      <c r="BW81" s="143"/>
      <c r="BX81" s="144"/>
      <c r="BY81" s="145">
        <f>SUM(BS81-BP81)</f>
        <v>-25449.621861995198</v>
      </c>
      <c r="BZ81" s="146"/>
      <c r="CA81" s="147"/>
      <c r="CB81" s="142">
        <f t="shared" ref="CB81:CH81" si="906">SUM(CB69+CB78)</f>
        <v>73615.240723990399</v>
      </c>
      <c r="CC81" s="143"/>
      <c r="CD81" s="144"/>
      <c r="CE81" s="142">
        <f t="shared" si="906"/>
        <v>46054.956500000008</v>
      </c>
      <c r="CF81" s="143"/>
      <c r="CG81" s="144"/>
      <c r="CH81" s="142">
        <f t="shared" si="906"/>
        <v>64507.159999999989</v>
      </c>
      <c r="CI81" s="143"/>
      <c r="CJ81" s="144"/>
      <c r="CK81" s="145">
        <f>SUM(CE81-CB81)</f>
        <v>-27560.284223990391</v>
      </c>
      <c r="CL81" s="146"/>
      <c r="CM81" s="147"/>
      <c r="CN81" s="148">
        <f t="shared" ref="CN81:DU81" si="907">SUM(CN69+CN78)</f>
        <v>12326.614708692012</v>
      </c>
      <c r="CO81" s="149"/>
      <c r="CP81" s="150"/>
      <c r="CQ81" s="148">
        <f t="shared" si="907"/>
        <v>0</v>
      </c>
      <c r="CR81" s="149"/>
      <c r="CS81" s="150"/>
      <c r="CT81" s="148">
        <f t="shared" si="907"/>
        <v>10404.999999999998</v>
      </c>
      <c r="CU81" s="149"/>
      <c r="CV81" s="150"/>
      <c r="CW81" s="148">
        <f t="shared" si="907"/>
        <v>12326.614708692012</v>
      </c>
      <c r="CX81" s="149"/>
      <c r="CY81" s="150"/>
      <c r="CZ81" s="148">
        <f t="shared" si="907"/>
        <v>0</v>
      </c>
      <c r="DA81" s="149"/>
      <c r="DB81" s="150"/>
      <c r="DC81" s="148">
        <f t="shared" si="907"/>
        <v>11498.839999999998</v>
      </c>
      <c r="DD81" s="149"/>
      <c r="DE81" s="150"/>
      <c r="DF81" s="148">
        <f t="shared" si="907"/>
        <v>12326.614708692012</v>
      </c>
      <c r="DG81" s="149"/>
      <c r="DH81" s="150"/>
      <c r="DI81" s="148">
        <f t="shared" si="907"/>
        <v>0</v>
      </c>
      <c r="DJ81" s="149"/>
      <c r="DK81" s="150"/>
      <c r="DL81" s="148">
        <f t="shared" si="907"/>
        <v>11292.51</v>
      </c>
      <c r="DM81" s="149"/>
      <c r="DN81" s="150"/>
      <c r="DO81" s="142">
        <f t="shared" si="907"/>
        <v>36979.844126076037</v>
      </c>
      <c r="DP81" s="143"/>
      <c r="DQ81" s="144"/>
      <c r="DR81" s="142">
        <f t="shared" si="907"/>
        <v>0</v>
      </c>
      <c r="DS81" s="143"/>
      <c r="DT81" s="144"/>
      <c r="DU81" s="142">
        <f t="shared" si="907"/>
        <v>33196.35</v>
      </c>
      <c r="DV81" s="143"/>
      <c r="DW81" s="144"/>
      <c r="DX81" s="145">
        <f>SUM(DR81-DO81)</f>
        <v>-36979.844126076037</v>
      </c>
      <c r="DY81" s="146"/>
      <c r="DZ81" s="147"/>
      <c r="EA81" s="142">
        <f t="shared" ref="EA81:EG81" si="908">SUM(EA69+EA78)</f>
        <v>110595.08485006641</v>
      </c>
      <c r="EB81" s="143"/>
      <c r="EC81" s="144"/>
      <c r="ED81" s="142">
        <f t="shared" si="908"/>
        <v>46054.9565</v>
      </c>
      <c r="EE81" s="143"/>
      <c r="EF81" s="144"/>
      <c r="EG81" s="142">
        <f t="shared" si="908"/>
        <v>97703.51</v>
      </c>
      <c r="EH81" s="143"/>
      <c r="EI81" s="144"/>
      <c r="EJ81" s="145">
        <f>SUM(ED81-EA81)</f>
        <v>-64540.128350066414</v>
      </c>
      <c r="EK81" s="146"/>
      <c r="EL81" s="147"/>
      <c r="EM81" s="148">
        <f t="shared" ref="EM81:FT81" si="909">SUM(EM69+EM78)</f>
        <v>12326.614708692012</v>
      </c>
      <c r="EN81" s="149"/>
      <c r="EO81" s="150"/>
      <c r="EP81" s="148">
        <f t="shared" si="909"/>
        <v>0</v>
      </c>
      <c r="EQ81" s="149"/>
      <c r="ER81" s="150"/>
      <c r="ES81" s="148">
        <f t="shared" si="909"/>
        <v>11361.060000000001</v>
      </c>
      <c r="ET81" s="149"/>
      <c r="EU81" s="150"/>
      <c r="EV81" s="148">
        <f t="shared" si="909"/>
        <v>12326.614708692012</v>
      </c>
      <c r="EW81" s="149"/>
      <c r="EX81" s="150"/>
      <c r="EY81" s="148">
        <f t="shared" si="909"/>
        <v>0</v>
      </c>
      <c r="EZ81" s="149"/>
      <c r="FA81" s="150"/>
      <c r="FB81" s="148">
        <f t="shared" si="909"/>
        <v>11729.57</v>
      </c>
      <c r="FC81" s="149"/>
      <c r="FD81" s="150"/>
      <c r="FE81" s="148">
        <f t="shared" si="909"/>
        <v>12326.614708692012</v>
      </c>
      <c r="FF81" s="149"/>
      <c r="FG81" s="150"/>
      <c r="FH81" s="148">
        <f t="shared" si="909"/>
        <v>0</v>
      </c>
      <c r="FI81" s="149"/>
      <c r="FJ81" s="150"/>
      <c r="FK81" s="148">
        <f t="shared" si="909"/>
        <v>13329.860000000002</v>
      </c>
      <c r="FL81" s="149"/>
      <c r="FM81" s="150"/>
      <c r="FN81" s="142">
        <f t="shared" si="909"/>
        <v>36979.844126076037</v>
      </c>
      <c r="FO81" s="143"/>
      <c r="FP81" s="144"/>
      <c r="FQ81" s="142">
        <f t="shared" si="909"/>
        <v>0</v>
      </c>
      <c r="FR81" s="143"/>
      <c r="FS81" s="144"/>
      <c r="FT81" s="142">
        <f t="shared" si="909"/>
        <v>36420.49</v>
      </c>
      <c r="FU81" s="143"/>
      <c r="FV81" s="144"/>
      <c r="FW81" s="145">
        <f>SUM(FQ81-FN81)</f>
        <v>-36979.844126076037</v>
      </c>
      <c r="FX81" s="146"/>
      <c r="FY81" s="147"/>
      <c r="FZ81" s="142">
        <f t="shared" ref="FZ81:GF81" si="910">SUM(FZ69+FZ78)</f>
        <v>147574.92897614246</v>
      </c>
      <c r="GA81" s="143"/>
      <c r="GB81" s="144"/>
      <c r="GC81" s="142">
        <f t="shared" si="910"/>
        <v>46054.956500000008</v>
      </c>
      <c r="GD81" s="143"/>
      <c r="GE81" s="144"/>
      <c r="GF81" s="142">
        <f t="shared" si="910"/>
        <v>134124</v>
      </c>
      <c r="GG81" s="143"/>
      <c r="GH81" s="144"/>
      <c r="GI81" s="145">
        <f>SUM(GC81-FZ81)</f>
        <v>-101519.97247614246</v>
      </c>
      <c r="GJ81" s="146"/>
      <c r="GK81" s="147"/>
      <c r="GL81" s="81"/>
    </row>
    <row r="82" spans="1:194" ht="18.75" x14ac:dyDescent="0.3">
      <c r="A82" s="14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</row>
    <row r="83" spans="1:194" ht="18.75" x14ac:dyDescent="0.3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135"/>
      <c r="CO83" s="135"/>
      <c r="CP83" s="135"/>
      <c r="CQ83" s="135"/>
      <c r="CR83" s="135"/>
      <c r="CS83" s="135"/>
      <c r="CT83" s="81"/>
      <c r="CU83" s="81"/>
      <c r="CV83" s="81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</row>
    <row r="84" spans="1:194" ht="18.75" x14ac:dyDescent="0.3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135"/>
      <c r="CO84" s="135"/>
      <c r="CP84" s="135"/>
      <c r="CQ84" s="135"/>
      <c r="CR84" s="135"/>
      <c r="CS84" s="135"/>
      <c r="CT84" s="81"/>
      <c r="CU84" s="81"/>
      <c r="CV84" s="81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</row>
    <row r="85" spans="1:194" ht="18.75" x14ac:dyDescent="0.3">
      <c r="A85" s="210" t="s">
        <v>113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 t="s">
        <v>111</v>
      </c>
      <c r="O85" s="211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 t="s">
        <v>115</v>
      </c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</row>
    <row r="86" spans="1:194" ht="18.75" x14ac:dyDescent="0.3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</row>
    <row r="87" spans="1:194" ht="18.75" x14ac:dyDescent="0.3">
      <c r="A87" s="210" t="s">
        <v>116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 t="s">
        <v>111</v>
      </c>
      <c r="O87" s="211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 t="s">
        <v>117</v>
      </c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</row>
    <row r="88" spans="1:194" ht="18.75" x14ac:dyDescent="0.3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</row>
    <row r="89" spans="1:194" ht="18.75" x14ac:dyDescent="0.3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</row>
    <row r="90" spans="1:194" ht="18.75" x14ac:dyDescent="0.3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</row>
    <row r="91" spans="1:194" ht="18.75" x14ac:dyDescent="0.3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</row>
    <row r="92" spans="1:194" x14ac:dyDescent="0.2"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</row>
    <row r="93" spans="1:194" x14ac:dyDescent="0.2"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</row>
    <row r="94" spans="1:194" x14ac:dyDescent="0.2"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</row>
  </sheetData>
  <sheetProtection formatCells="0" formatColumns="0" formatRows="0" insertColumns="0" insertRows="0" insertHyperlinks="0" deleteColumns="0" deleteRows="0" sort="0" autoFilter="0" pivotTables="0"/>
  <mergeCells count="508">
    <mergeCell ref="A5:A7"/>
    <mergeCell ref="B5:J5"/>
    <mergeCell ref="K5:S5"/>
    <mergeCell ref="T5:AB5"/>
    <mergeCell ref="AC5:AN5"/>
    <mergeCell ref="AO5:AW5"/>
    <mergeCell ref="Z6:AB6"/>
    <mergeCell ref="AC6:AE6"/>
    <mergeCell ref="AF6:AH6"/>
    <mergeCell ref="AI6:AK6"/>
    <mergeCell ref="FN5:FY5"/>
    <mergeCell ref="FZ5:GK5"/>
    <mergeCell ref="B6:D6"/>
    <mergeCell ref="E6:G6"/>
    <mergeCell ref="H6:J6"/>
    <mergeCell ref="K6:M6"/>
    <mergeCell ref="N6:P6"/>
    <mergeCell ref="Q6:S6"/>
    <mergeCell ref="T6:V6"/>
    <mergeCell ref="W6:Y6"/>
    <mergeCell ref="DF5:DN5"/>
    <mergeCell ref="DO5:DZ5"/>
    <mergeCell ref="EA5:EL5"/>
    <mergeCell ref="EM5:EU5"/>
    <mergeCell ref="EV5:FD5"/>
    <mergeCell ref="FE5:FM5"/>
    <mergeCell ref="AX5:BF5"/>
    <mergeCell ref="BG5:BO5"/>
    <mergeCell ref="BP5:CA5"/>
    <mergeCell ref="CB5:CM5"/>
    <mergeCell ref="CN5:CV5"/>
    <mergeCell ref="CW5:DE5"/>
    <mergeCell ref="BD6:BF6"/>
    <mergeCell ref="BG6:BI6"/>
    <mergeCell ref="BJ6:BL6"/>
    <mergeCell ref="BM6:BO6"/>
    <mergeCell ref="BP6:BR6"/>
    <mergeCell ref="BS6:BU6"/>
    <mergeCell ref="AL6:AN6"/>
    <mergeCell ref="AO6:AQ6"/>
    <mergeCell ref="AR6:AT6"/>
    <mergeCell ref="AU6:AW6"/>
    <mergeCell ref="AX6:AZ6"/>
    <mergeCell ref="BA6:BC6"/>
    <mergeCell ref="CN6:CP6"/>
    <mergeCell ref="CQ6:CS6"/>
    <mergeCell ref="CT6:CV6"/>
    <mergeCell ref="CW6:CY6"/>
    <mergeCell ref="CZ6:DB6"/>
    <mergeCell ref="DC6:DE6"/>
    <mergeCell ref="BV6:BX6"/>
    <mergeCell ref="BY6:CA6"/>
    <mergeCell ref="CB6:CD6"/>
    <mergeCell ref="CE6:CG6"/>
    <mergeCell ref="CH6:CJ6"/>
    <mergeCell ref="CK6:CM6"/>
    <mergeCell ref="FB6:FD6"/>
    <mergeCell ref="FE6:FG6"/>
    <mergeCell ref="DX6:DZ6"/>
    <mergeCell ref="EA6:EC6"/>
    <mergeCell ref="ED6:EF6"/>
    <mergeCell ref="EG6:EI6"/>
    <mergeCell ref="EJ6:EL6"/>
    <mergeCell ref="EM6:EO6"/>
    <mergeCell ref="DF6:DH6"/>
    <mergeCell ref="DI6:DK6"/>
    <mergeCell ref="DL6:DN6"/>
    <mergeCell ref="DO6:DQ6"/>
    <mergeCell ref="DR6:DT6"/>
    <mergeCell ref="DU6:DW6"/>
    <mergeCell ref="BP21:CA21"/>
    <mergeCell ref="CB21:CM21"/>
    <mergeCell ref="CN21:CV21"/>
    <mergeCell ref="CW21:DE21"/>
    <mergeCell ref="FZ6:GB6"/>
    <mergeCell ref="GC6:GE6"/>
    <mergeCell ref="GF6:GH6"/>
    <mergeCell ref="GI6:GK6"/>
    <mergeCell ref="A21:A23"/>
    <mergeCell ref="B21:J21"/>
    <mergeCell ref="K21:S21"/>
    <mergeCell ref="T21:AB21"/>
    <mergeCell ref="AC21:AN21"/>
    <mergeCell ref="AO21:AW21"/>
    <mergeCell ref="FH6:FJ6"/>
    <mergeCell ref="FK6:FM6"/>
    <mergeCell ref="FN6:FP6"/>
    <mergeCell ref="FQ6:FS6"/>
    <mergeCell ref="FT6:FV6"/>
    <mergeCell ref="FW6:FY6"/>
    <mergeCell ref="EP6:ER6"/>
    <mergeCell ref="ES6:EU6"/>
    <mergeCell ref="EV6:EX6"/>
    <mergeCell ref="EY6:FA6"/>
    <mergeCell ref="Z22:AB22"/>
    <mergeCell ref="AC22:AE22"/>
    <mergeCell ref="AF22:AH22"/>
    <mergeCell ref="AI22:AK22"/>
    <mergeCell ref="AL22:AN22"/>
    <mergeCell ref="AO22:AQ22"/>
    <mergeCell ref="FN21:FY21"/>
    <mergeCell ref="FZ21:GK21"/>
    <mergeCell ref="B22:D22"/>
    <mergeCell ref="E22:G22"/>
    <mergeCell ref="H22:J22"/>
    <mergeCell ref="K22:M22"/>
    <mergeCell ref="N22:P22"/>
    <mergeCell ref="Q22:S22"/>
    <mergeCell ref="T22:V22"/>
    <mergeCell ref="W22:Y22"/>
    <mergeCell ref="DF21:DN21"/>
    <mergeCell ref="DO21:DZ21"/>
    <mergeCell ref="EA21:EL21"/>
    <mergeCell ref="EM21:EU21"/>
    <mergeCell ref="EV21:FD21"/>
    <mergeCell ref="FE21:FM21"/>
    <mergeCell ref="AX21:BF21"/>
    <mergeCell ref="BG21:BO21"/>
    <mergeCell ref="BJ22:BL22"/>
    <mergeCell ref="BM22:BO22"/>
    <mergeCell ref="BP22:BR22"/>
    <mergeCell ref="BS22:BU22"/>
    <mergeCell ref="BV22:BX22"/>
    <mergeCell ref="BY22:CA22"/>
    <mergeCell ref="AR22:AT22"/>
    <mergeCell ref="AU22:AW22"/>
    <mergeCell ref="AX22:AZ22"/>
    <mergeCell ref="BA22:BC22"/>
    <mergeCell ref="BD22:BF22"/>
    <mergeCell ref="BG22:BI22"/>
    <mergeCell ref="CT22:CV22"/>
    <mergeCell ref="CW22:CY22"/>
    <mergeCell ref="CZ22:DB22"/>
    <mergeCell ref="DC22:DE22"/>
    <mergeCell ref="DF22:DH22"/>
    <mergeCell ref="DI22:DK22"/>
    <mergeCell ref="CB22:CD22"/>
    <mergeCell ref="CE22:CG22"/>
    <mergeCell ref="CH22:CJ22"/>
    <mergeCell ref="CK22:CM22"/>
    <mergeCell ref="CN22:CP22"/>
    <mergeCell ref="CQ22:CS22"/>
    <mergeCell ref="EJ22:EL22"/>
    <mergeCell ref="EM22:EO22"/>
    <mergeCell ref="EP22:ER22"/>
    <mergeCell ref="ES22:EU22"/>
    <mergeCell ref="DL22:DN22"/>
    <mergeCell ref="DO22:DQ22"/>
    <mergeCell ref="DR22:DT22"/>
    <mergeCell ref="DU22:DW22"/>
    <mergeCell ref="DX22:DZ22"/>
    <mergeCell ref="EA22:EC22"/>
    <mergeCell ref="GF22:GH22"/>
    <mergeCell ref="GI22:GK22"/>
    <mergeCell ref="A38:A40"/>
    <mergeCell ref="B38:J38"/>
    <mergeCell ref="K38:S38"/>
    <mergeCell ref="T38:AB38"/>
    <mergeCell ref="AC38:AN38"/>
    <mergeCell ref="AO38:AW38"/>
    <mergeCell ref="AX38:BF38"/>
    <mergeCell ref="BG38:BO38"/>
    <mergeCell ref="FN22:FP22"/>
    <mergeCell ref="FQ22:FS22"/>
    <mergeCell ref="FT22:FV22"/>
    <mergeCell ref="FW22:FY22"/>
    <mergeCell ref="FZ22:GB22"/>
    <mergeCell ref="GC22:GE22"/>
    <mergeCell ref="EV22:EX22"/>
    <mergeCell ref="EY22:FA22"/>
    <mergeCell ref="FB22:FD22"/>
    <mergeCell ref="FE22:FG22"/>
    <mergeCell ref="FH22:FJ22"/>
    <mergeCell ref="FK22:FM22"/>
    <mergeCell ref="ED22:EF22"/>
    <mergeCell ref="EG22:EI22"/>
    <mergeCell ref="FE38:FM38"/>
    <mergeCell ref="FN38:FY38"/>
    <mergeCell ref="FZ38:GK38"/>
    <mergeCell ref="BP38:CA38"/>
    <mergeCell ref="CB38:CM38"/>
    <mergeCell ref="CN38:CV38"/>
    <mergeCell ref="CW38:DE38"/>
    <mergeCell ref="DF38:DN38"/>
    <mergeCell ref="DO38:DZ38"/>
    <mergeCell ref="B39:D39"/>
    <mergeCell ref="E39:G39"/>
    <mergeCell ref="H39:J39"/>
    <mergeCell ref="K39:M39"/>
    <mergeCell ref="N39:P39"/>
    <mergeCell ref="Q39:S39"/>
    <mergeCell ref="EA38:EL38"/>
    <mergeCell ref="EM38:EU38"/>
    <mergeCell ref="EV38:FD38"/>
    <mergeCell ref="AL39:AN39"/>
    <mergeCell ref="AO39:AQ39"/>
    <mergeCell ref="AR39:AT39"/>
    <mergeCell ref="AU39:AW39"/>
    <mergeCell ref="AX39:AZ39"/>
    <mergeCell ref="BA39:BC39"/>
    <mergeCell ref="T39:V39"/>
    <mergeCell ref="W39:Y39"/>
    <mergeCell ref="Z39:AB39"/>
    <mergeCell ref="AC39:AE39"/>
    <mergeCell ref="AF39:AH39"/>
    <mergeCell ref="AI39:AK39"/>
    <mergeCell ref="CB39:CD39"/>
    <mergeCell ref="CE39:CG39"/>
    <mergeCell ref="CH39:CJ39"/>
    <mergeCell ref="CK39:CM39"/>
    <mergeCell ref="BD39:BF39"/>
    <mergeCell ref="BG39:BI39"/>
    <mergeCell ref="BJ39:BL39"/>
    <mergeCell ref="BM39:BO39"/>
    <mergeCell ref="BP39:BR39"/>
    <mergeCell ref="BS39:BU39"/>
    <mergeCell ref="GI39:GK39"/>
    <mergeCell ref="B78:D78"/>
    <mergeCell ref="E78:G78"/>
    <mergeCell ref="H78:J78"/>
    <mergeCell ref="K78:M78"/>
    <mergeCell ref="N78:P78"/>
    <mergeCell ref="Q78:S78"/>
    <mergeCell ref="FH39:FJ39"/>
    <mergeCell ref="FK39:FM39"/>
    <mergeCell ref="FN39:FP39"/>
    <mergeCell ref="FQ39:FS39"/>
    <mergeCell ref="FT39:FV39"/>
    <mergeCell ref="FW39:FY39"/>
    <mergeCell ref="EP39:ER39"/>
    <mergeCell ref="ES39:EU39"/>
    <mergeCell ref="EV39:EX39"/>
    <mergeCell ref="EY39:FA39"/>
    <mergeCell ref="FB39:FD39"/>
    <mergeCell ref="FE39:FG39"/>
    <mergeCell ref="DX39:DZ39"/>
    <mergeCell ref="EA39:EC39"/>
    <mergeCell ref="ED39:EF39"/>
    <mergeCell ref="EG39:EI39"/>
    <mergeCell ref="EJ39:EL39"/>
    <mergeCell ref="T78:V78"/>
    <mergeCell ref="W78:Y78"/>
    <mergeCell ref="Z78:AB78"/>
    <mergeCell ref="AC78:AE78"/>
    <mergeCell ref="AF78:AH78"/>
    <mergeCell ref="AI78:AK78"/>
    <mergeCell ref="FZ39:GB39"/>
    <mergeCell ref="GC39:GE39"/>
    <mergeCell ref="GF39:GH39"/>
    <mergeCell ref="EM39:EO39"/>
    <mergeCell ref="DF39:DH39"/>
    <mergeCell ref="DI39:DK39"/>
    <mergeCell ref="DL39:DN39"/>
    <mergeCell ref="DO39:DQ39"/>
    <mergeCell ref="DR39:DT39"/>
    <mergeCell ref="DU39:DW39"/>
    <mergeCell ref="CN39:CP39"/>
    <mergeCell ref="CQ39:CS39"/>
    <mergeCell ref="CT39:CV39"/>
    <mergeCell ref="CW39:CY39"/>
    <mergeCell ref="CZ39:DB39"/>
    <mergeCell ref="DC39:DE39"/>
    <mergeCell ref="BV39:BX39"/>
    <mergeCell ref="BY39:CA39"/>
    <mergeCell ref="BD78:BF78"/>
    <mergeCell ref="BG78:BI78"/>
    <mergeCell ref="BJ78:BL78"/>
    <mergeCell ref="BM78:BO78"/>
    <mergeCell ref="BP78:BR78"/>
    <mergeCell ref="BS78:BU78"/>
    <mergeCell ref="AL78:AN78"/>
    <mergeCell ref="AO78:AQ78"/>
    <mergeCell ref="AR78:AT78"/>
    <mergeCell ref="AU78:AW78"/>
    <mergeCell ref="AX78:AZ78"/>
    <mergeCell ref="BA78:BC78"/>
    <mergeCell ref="CN78:CP78"/>
    <mergeCell ref="CQ78:CS78"/>
    <mergeCell ref="CT78:CV78"/>
    <mergeCell ref="CW78:CY78"/>
    <mergeCell ref="CZ78:DB78"/>
    <mergeCell ref="DC78:DE78"/>
    <mergeCell ref="BV78:BX78"/>
    <mergeCell ref="BY78:CA78"/>
    <mergeCell ref="CB78:CD78"/>
    <mergeCell ref="CE78:CG78"/>
    <mergeCell ref="CH78:CJ78"/>
    <mergeCell ref="CK78:CM78"/>
    <mergeCell ref="ED78:EF78"/>
    <mergeCell ref="EG78:EI78"/>
    <mergeCell ref="EJ78:EL78"/>
    <mergeCell ref="EM78:EO78"/>
    <mergeCell ref="DF78:DH78"/>
    <mergeCell ref="DI78:DK78"/>
    <mergeCell ref="DL78:DN78"/>
    <mergeCell ref="DO78:DQ78"/>
    <mergeCell ref="DR78:DT78"/>
    <mergeCell ref="DU78:DW78"/>
    <mergeCell ref="FZ78:GB78"/>
    <mergeCell ref="GC78:GE78"/>
    <mergeCell ref="GF78:GH78"/>
    <mergeCell ref="GI78:GK78"/>
    <mergeCell ref="B79:D79"/>
    <mergeCell ref="E79:G79"/>
    <mergeCell ref="H79:J79"/>
    <mergeCell ref="K79:M79"/>
    <mergeCell ref="N79:P79"/>
    <mergeCell ref="Q79:S79"/>
    <mergeCell ref="FH78:FJ78"/>
    <mergeCell ref="FK78:FM78"/>
    <mergeCell ref="FN78:FP78"/>
    <mergeCell ref="FQ78:FS78"/>
    <mergeCell ref="FT78:FV78"/>
    <mergeCell ref="FW78:FY78"/>
    <mergeCell ref="EP78:ER78"/>
    <mergeCell ref="ES78:EU78"/>
    <mergeCell ref="EV78:EX78"/>
    <mergeCell ref="EY78:FA78"/>
    <mergeCell ref="FB78:FD78"/>
    <mergeCell ref="FE78:FG78"/>
    <mergeCell ref="DX78:DZ78"/>
    <mergeCell ref="EA78:EC78"/>
    <mergeCell ref="AL79:AN79"/>
    <mergeCell ref="AO79:AQ79"/>
    <mergeCell ref="AR79:AT79"/>
    <mergeCell ref="AU79:AW79"/>
    <mergeCell ref="AX79:AZ79"/>
    <mergeCell ref="BA79:BC79"/>
    <mergeCell ref="T79:V79"/>
    <mergeCell ref="W79:Y79"/>
    <mergeCell ref="Z79:AB79"/>
    <mergeCell ref="AC79:AE79"/>
    <mergeCell ref="AF79:AH79"/>
    <mergeCell ref="AI79:AK79"/>
    <mergeCell ref="CB79:CD79"/>
    <mergeCell ref="CE79:CG79"/>
    <mergeCell ref="CH79:CJ79"/>
    <mergeCell ref="CK79:CM79"/>
    <mergeCell ref="BD79:BF79"/>
    <mergeCell ref="BG79:BI79"/>
    <mergeCell ref="BJ79:BL79"/>
    <mergeCell ref="BM79:BO79"/>
    <mergeCell ref="BP79:BR79"/>
    <mergeCell ref="BS79:BU79"/>
    <mergeCell ref="GI79:GK79"/>
    <mergeCell ref="B80:D80"/>
    <mergeCell ref="E80:G80"/>
    <mergeCell ref="H80:J80"/>
    <mergeCell ref="K80:M80"/>
    <mergeCell ref="N80:P80"/>
    <mergeCell ref="Q80:S80"/>
    <mergeCell ref="FH79:FJ79"/>
    <mergeCell ref="FK79:FM79"/>
    <mergeCell ref="FN79:FP79"/>
    <mergeCell ref="FQ79:FS79"/>
    <mergeCell ref="FT79:FV79"/>
    <mergeCell ref="FW79:FY79"/>
    <mergeCell ref="EP79:ER79"/>
    <mergeCell ref="ES79:EU79"/>
    <mergeCell ref="EV79:EX79"/>
    <mergeCell ref="EY79:FA79"/>
    <mergeCell ref="FB79:FD79"/>
    <mergeCell ref="FE79:FG79"/>
    <mergeCell ref="DX79:DZ79"/>
    <mergeCell ref="EA79:EC79"/>
    <mergeCell ref="ED79:EF79"/>
    <mergeCell ref="EG79:EI79"/>
    <mergeCell ref="EJ79:EL79"/>
    <mergeCell ref="T80:V80"/>
    <mergeCell ref="W80:Y80"/>
    <mergeCell ref="Z80:AB80"/>
    <mergeCell ref="AC80:AE80"/>
    <mergeCell ref="AF80:AH80"/>
    <mergeCell ref="AI80:AK80"/>
    <mergeCell ref="FZ79:GB79"/>
    <mergeCell ref="GC79:GE79"/>
    <mergeCell ref="GF79:GH79"/>
    <mergeCell ref="EM79:EO79"/>
    <mergeCell ref="DF79:DH79"/>
    <mergeCell ref="DI79:DK79"/>
    <mergeCell ref="DL79:DN79"/>
    <mergeCell ref="DO79:DQ79"/>
    <mergeCell ref="DR79:DT79"/>
    <mergeCell ref="DU79:DW79"/>
    <mergeCell ref="CN79:CP79"/>
    <mergeCell ref="CQ79:CS79"/>
    <mergeCell ref="CT79:CV79"/>
    <mergeCell ref="CW79:CY79"/>
    <mergeCell ref="CZ79:DB79"/>
    <mergeCell ref="DC79:DE79"/>
    <mergeCell ref="BV79:BX79"/>
    <mergeCell ref="BY79:CA79"/>
    <mergeCell ref="BD80:BF80"/>
    <mergeCell ref="BG80:BI80"/>
    <mergeCell ref="BJ80:BL80"/>
    <mergeCell ref="BM80:BO80"/>
    <mergeCell ref="BP80:BR80"/>
    <mergeCell ref="BS80:BU80"/>
    <mergeCell ref="AL80:AN80"/>
    <mergeCell ref="AO80:AQ80"/>
    <mergeCell ref="AR80:AT80"/>
    <mergeCell ref="AU80:AW80"/>
    <mergeCell ref="AX80:AZ80"/>
    <mergeCell ref="BA80:BC80"/>
    <mergeCell ref="CN80:CP80"/>
    <mergeCell ref="CQ80:CS80"/>
    <mergeCell ref="CT80:CV80"/>
    <mergeCell ref="CW80:CY80"/>
    <mergeCell ref="CZ80:DB80"/>
    <mergeCell ref="DC80:DE80"/>
    <mergeCell ref="BV80:BX80"/>
    <mergeCell ref="BY80:CA80"/>
    <mergeCell ref="CB80:CD80"/>
    <mergeCell ref="CE80:CG80"/>
    <mergeCell ref="CH80:CJ80"/>
    <mergeCell ref="CK80:CM80"/>
    <mergeCell ref="ED80:EF80"/>
    <mergeCell ref="EG80:EI80"/>
    <mergeCell ref="EJ80:EL80"/>
    <mergeCell ref="EM80:EO80"/>
    <mergeCell ref="DF80:DH80"/>
    <mergeCell ref="DI80:DK80"/>
    <mergeCell ref="DL80:DN80"/>
    <mergeCell ref="DO80:DQ80"/>
    <mergeCell ref="DR80:DT80"/>
    <mergeCell ref="DU80:DW80"/>
    <mergeCell ref="FZ80:GB80"/>
    <mergeCell ref="GC80:GE80"/>
    <mergeCell ref="GF80:GH80"/>
    <mergeCell ref="GI80:GK80"/>
    <mergeCell ref="B81:D81"/>
    <mergeCell ref="E81:G81"/>
    <mergeCell ref="H81:J81"/>
    <mergeCell ref="K81:M81"/>
    <mergeCell ref="N81:P81"/>
    <mergeCell ref="Q81:S81"/>
    <mergeCell ref="FH80:FJ80"/>
    <mergeCell ref="FK80:FM80"/>
    <mergeCell ref="FN80:FP80"/>
    <mergeCell ref="FQ80:FS80"/>
    <mergeCell ref="FT80:FV80"/>
    <mergeCell ref="FW80:FY80"/>
    <mergeCell ref="EP80:ER80"/>
    <mergeCell ref="ES80:EU80"/>
    <mergeCell ref="EV80:EX80"/>
    <mergeCell ref="EY80:FA80"/>
    <mergeCell ref="FB80:FD80"/>
    <mergeCell ref="FE80:FG80"/>
    <mergeCell ref="DX80:DZ80"/>
    <mergeCell ref="EA80:EC80"/>
    <mergeCell ref="AL81:AN81"/>
    <mergeCell ref="AO81:AQ81"/>
    <mergeCell ref="AR81:AT81"/>
    <mergeCell ref="AU81:AW81"/>
    <mergeCell ref="AX81:AZ81"/>
    <mergeCell ref="BA81:BC81"/>
    <mergeCell ref="T81:V81"/>
    <mergeCell ref="W81:Y81"/>
    <mergeCell ref="Z81:AB81"/>
    <mergeCell ref="AC81:AE81"/>
    <mergeCell ref="AF81:AH81"/>
    <mergeCell ref="AI81:AK81"/>
    <mergeCell ref="BV81:BX81"/>
    <mergeCell ref="BY81:CA81"/>
    <mergeCell ref="CB81:CD81"/>
    <mergeCell ref="CE81:CG81"/>
    <mergeCell ref="CH81:CJ81"/>
    <mergeCell ref="CK81:CM81"/>
    <mergeCell ref="BD81:BF81"/>
    <mergeCell ref="BG81:BI81"/>
    <mergeCell ref="BJ81:BL81"/>
    <mergeCell ref="BM81:BO81"/>
    <mergeCell ref="BP81:BR81"/>
    <mergeCell ref="BS81:BU81"/>
    <mergeCell ref="DF81:DH81"/>
    <mergeCell ref="DI81:DK81"/>
    <mergeCell ref="DL81:DN81"/>
    <mergeCell ref="DO81:DQ81"/>
    <mergeCell ref="DR81:DT81"/>
    <mergeCell ref="DU81:DW81"/>
    <mergeCell ref="CN81:CP81"/>
    <mergeCell ref="CQ81:CS81"/>
    <mergeCell ref="CT81:CV81"/>
    <mergeCell ref="CW81:CY81"/>
    <mergeCell ref="CZ81:DB81"/>
    <mergeCell ref="DC81:DE81"/>
    <mergeCell ref="EP81:ER81"/>
    <mergeCell ref="ES81:EU81"/>
    <mergeCell ref="EV81:EX81"/>
    <mergeCell ref="EY81:FA81"/>
    <mergeCell ref="FB81:FD81"/>
    <mergeCell ref="FE81:FG81"/>
    <mergeCell ref="DX81:DZ81"/>
    <mergeCell ref="EA81:EC81"/>
    <mergeCell ref="ED81:EF81"/>
    <mergeCell ref="EG81:EI81"/>
    <mergeCell ref="EJ81:EL81"/>
    <mergeCell ref="EM81:EO81"/>
    <mergeCell ref="FZ81:GB81"/>
    <mergeCell ref="GC81:GE81"/>
    <mergeCell ref="GF81:GH81"/>
    <mergeCell ref="GI81:GK81"/>
    <mergeCell ref="FH81:FJ81"/>
    <mergeCell ref="FK81:FM81"/>
    <mergeCell ref="FN81:FP81"/>
    <mergeCell ref="FQ81:FS81"/>
    <mergeCell ref="FT81:FV81"/>
    <mergeCell ref="FW81:FY81"/>
  </mergeCells>
  <printOptions horizontalCentered="1"/>
  <pageMargins left="0" right="0" top="0" bottom="0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K425"/>
  <sheetViews>
    <sheetView zoomScale="80" zoomScaleNormal="80" zoomScalePageLayoutView="90" workbookViewId="0">
      <pane xSplit="1" ySplit="6" topLeftCell="AC67" activePane="bottomRight" state="frozen"/>
      <selection pane="topRight" activeCell="B1" sqref="B1"/>
      <selection pane="bottomLeft" activeCell="A7" sqref="A7"/>
      <selection pane="bottomRight" activeCell="A73" sqref="A73:AD75"/>
    </sheetView>
  </sheetViews>
  <sheetFormatPr defaultRowHeight="12.75" x14ac:dyDescent="0.2"/>
  <cols>
    <col min="1" max="1" width="57" style="2" customWidth="1"/>
    <col min="2" max="28" width="12.7109375" style="2" hidden="1" customWidth="1"/>
    <col min="29" max="30" width="14.140625" style="2" customWidth="1"/>
    <col min="31" max="37" width="12.7109375" style="2" customWidth="1"/>
    <col min="38" max="38" width="13.28515625" style="2" customWidth="1"/>
    <col min="39" max="39" width="13.140625" style="2" customWidth="1"/>
    <col min="40" max="40" width="12.7109375" style="2" customWidth="1"/>
    <col min="41" max="76" width="12.7109375" style="2" hidden="1" customWidth="1"/>
    <col min="77" max="77" width="13.42578125" style="2" hidden="1" customWidth="1"/>
    <col min="78" max="78" width="13.140625" style="2" hidden="1" customWidth="1"/>
    <col min="79" max="88" width="12.7109375" style="2" hidden="1" customWidth="1"/>
    <col min="89" max="89" width="13.28515625" style="2" hidden="1" customWidth="1"/>
    <col min="90" max="90" width="13.5703125" style="2" hidden="1" customWidth="1"/>
    <col min="91" max="127" width="12.7109375" style="2" hidden="1" customWidth="1"/>
    <col min="128" max="128" width="13.42578125" style="2" hidden="1" customWidth="1"/>
    <col min="129" max="129" width="13.140625" style="2" hidden="1" customWidth="1"/>
    <col min="130" max="133" width="12.7109375" style="2" hidden="1" customWidth="1"/>
    <col min="134" max="136" width="13.140625" style="2" hidden="1" customWidth="1"/>
    <col min="137" max="139" width="12.7109375" style="2" hidden="1" customWidth="1"/>
    <col min="140" max="140" width="13.28515625" style="2" hidden="1" customWidth="1"/>
    <col min="141" max="141" width="13.140625" style="2" hidden="1" customWidth="1"/>
    <col min="142" max="178" width="12.7109375" style="2" hidden="1" customWidth="1"/>
    <col min="179" max="179" width="13.42578125" style="2" hidden="1" customWidth="1"/>
    <col min="180" max="180" width="13.140625" style="2" hidden="1" customWidth="1"/>
    <col min="181" max="181" width="12.7109375" style="2" hidden="1" customWidth="1"/>
    <col min="182" max="183" width="14.85546875" style="2" hidden="1" customWidth="1"/>
    <col min="184" max="187" width="14.28515625" style="2" hidden="1" customWidth="1"/>
    <col min="188" max="190" width="12.7109375" style="2" hidden="1" customWidth="1"/>
    <col min="191" max="192" width="13.140625" style="2" hidden="1" customWidth="1"/>
    <col min="193" max="193" width="12.7109375" style="2" hidden="1" customWidth="1"/>
    <col min="194" max="194" width="0" style="2" hidden="1" customWidth="1"/>
    <col min="195" max="16384" width="9.140625" style="2"/>
  </cols>
  <sheetData>
    <row r="1" spans="1:193" ht="23.25" x14ac:dyDescent="0.35">
      <c r="A1" s="1" t="s">
        <v>0</v>
      </c>
      <c r="BA1" s="3"/>
      <c r="BB1" s="3"/>
      <c r="BC1" s="3"/>
    </row>
    <row r="2" spans="1:193" ht="23.25" x14ac:dyDescent="0.35">
      <c r="A2" s="1" t="s">
        <v>1</v>
      </c>
      <c r="BA2" s="3"/>
      <c r="BB2" s="3"/>
      <c r="BC2" s="3"/>
    </row>
    <row r="3" spans="1:193" ht="23.25" x14ac:dyDescent="0.35">
      <c r="BA3" s="3"/>
      <c r="BB3" s="3"/>
      <c r="BC3" s="3"/>
    </row>
    <row r="4" spans="1:193" ht="18.75" customHeight="1" x14ac:dyDescent="0.2">
      <c r="A4" s="203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5"/>
    </row>
    <row r="5" spans="1:193" ht="19.5" customHeight="1" x14ac:dyDescent="0.2">
      <c r="A5" s="189" t="s">
        <v>3</v>
      </c>
      <c r="B5" s="185" t="s">
        <v>4</v>
      </c>
      <c r="C5" s="186"/>
      <c r="D5" s="186"/>
      <c r="E5" s="187"/>
      <c r="F5" s="187"/>
      <c r="G5" s="187"/>
      <c r="H5" s="187"/>
      <c r="I5" s="184"/>
      <c r="J5" s="188"/>
      <c r="K5" s="185" t="s">
        <v>5</v>
      </c>
      <c r="L5" s="186"/>
      <c r="M5" s="186"/>
      <c r="N5" s="187"/>
      <c r="O5" s="187"/>
      <c r="P5" s="187"/>
      <c r="Q5" s="187"/>
      <c r="R5" s="184"/>
      <c r="S5" s="188"/>
      <c r="T5" s="185" t="s">
        <v>6</v>
      </c>
      <c r="U5" s="186"/>
      <c r="V5" s="186"/>
      <c r="W5" s="187"/>
      <c r="X5" s="187"/>
      <c r="Y5" s="187"/>
      <c r="Z5" s="187"/>
      <c r="AA5" s="190"/>
      <c r="AB5" s="191"/>
      <c r="AC5" s="181" t="s">
        <v>7</v>
      </c>
      <c r="AD5" s="182"/>
      <c r="AE5" s="182"/>
      <c r="AF5" s="183"/>
      <c r="AG5" s="183"/>
      <c r="AH5" s="183"/>
      <c r="AI5" s="183"/>
      <c r="AJ5" s="183"/>
      <c r="AK5" s="183"/>
      <c r="AL5" s="183"/>
      <c r="AM5" s="183"/>
      <c r="AN5" s="183"/>
      <c r="AO5" s="185" t="s">
        <v>8</v>
      </c>
      <c r="AP5" s="186"/>
      <c r="AQ5" s="186"/>
      <c r="AR5" s="187"/>
      <c r="AS5" s="187"/>
      <c r="AT5" s="187"/>
      <c r="AU5" s="187"/>
      <c r="AV5" s="190"/>
      <c r="AW5" s="191"/>
      <c r="AX5" s="185" t="s">
        <v>9</v>
      </c>
      <c r="AY5" s="186"/>
      <c r="AZ5" s="186"/>
      <c r="BA5" s="187"/>
      <c r="BB5" s="187"/>
      <c r="BC5" s="187"/>
      <c r="BD5" s="187"/>
      <c r="BE5" s="184"/>
      <c r="BF5" s="188"/>
      <c r="BG5" s="185" t="s">
        <v>10</v>
      </c>
      <c r="BH5" s="186"/>
      <c r="BI5" s="186"/>
      <c r="BJ5" s="187"/>
      <c r="BK5" s="187"/>
      <c r="BL5" s="187"/>
      <c r="BM5" s="187"/>
      <c r="BN5" s="184"/>
      <c r="BO5" s="188"/>
      <c r="BP5" s="181" t="s">
        <v>11</v>
      </c>
      <c r="BQ5" s="182"/>
      <c r="BR5" s="182"/>
      <c r="BS5" s="183"/>
      <c r="BT5" s="183"/>
      <c r="BU5" s="183"/>
      <c r="BV5" s="183"/>
      <c r="BW5" s="183"/>
      <c r="BX5" s="183"/>
      <c r="BY5" s="184"/>
      <c r="BZ5" s="184"/>
      <c r="CA5" s="184"/>
      <c r="CB5" s="181" t="s">
        <v>12</v>
      </c>
      <c r="CC5" s="182"/>
      <c r="CD5" s="182"/>
      <c r="CE5" s="183"/>
      <c r="CF5" s="183"/>
      <c r="CG5" s="183"/>
      <c r="CH5" s="183"/>
      <c r="CI5" s="183"/>
      <c r="CJ5" s="183"/>
      <c r="CK5" s="184"/>
      <c r="CL5" s="184"/>
      <c r="CM5" s="184"/>
      <c r="CN5" s="185" t="s">
        <v>13</v>
      </c>
      <c r="CO5" s="186"/>
      <c r="CP5" s="186"/>
      <c r="CQ5" s="187"/>
      <c r="CR5" s="187"/>
      <c r="CS5" s="187"/>
      <c r="CT5" s="187"/>
      <c r="CU5" s="184"/>
      <c r="CV5" s="188"/>
      <c r="CW5" s="185" t="s">
        <v>14</v>
      </c>
      <c r="CX5" s="186"/>
      <c r="CY5" s="186"/>
      <c r="CZ5" s="187"/>
      <c r="DA5" s="187"/>
      <c r="DB5" s="187"/>
      <c r="DC5" s="187"/>
      <c r="DD5" s="184"/>
      <c r="DE5" s="188"/>
      <c r="DF5" s="185" t="s">
        <v>15</v>
      </c>
      <c r="DG5" s="186"/>
      <c r="DH5" s="186"/>
      <c r="DI5" s="187"/>
      <c r="DJ5" s="187"/>
      <c r="DK5" s="187"/>
      <c r="DL5" s="187"/>
      <c r="DM5" s="184"/>
      <c r="DN5" s="188"/>
      <c r="DO5" s="181" t="s">
        <v>16</v>
      </c>
      <c r="DP5" s="182"/>
      <c r="DQ5" s="182"/>
      <c r="DR5" s="183"/>
      <c r="DS5" s="183"/>
      <c r="DT5" s="183"/>
      <c r="DU5" s="183"/>
      <c r="DV5" s="183"/>
      <c r="DW5" s="183"/>
      <c r="DX5" s="184"/>
      <c r="DY5" s="184"/>
      <c r="DZ5" s="184"/>
      <c r="EA5" s="181" t="s">
        <v>17</v>
      </c>
      <c r="EB5" s="182"/>
      <c r="EC5" s="182"/>
      <c r="ED5" s="183"/>
      <c r="EE5" s="183"/>
      <c r="EF5" s="183"/>
      <c r="EG5" s="183"/>
      <c r="EH5" s="183"/>
      <c r="EI5" s="183"/>
      <c r="EJ5" s="184"/>
      <c r="EK5" s="184"/>
      <c r="EL5" s="184"/>
      <c r="EM5" s="185" t="s">
        <v>18</v>
      </c>
      <c r="EN5" s="186"/>
      <c r="EO5" s="186"/>
      <c r="EP5" s="187"/>
      <c r="EQ5" s="187"/>
      <c r="ER5" s="187"/>
      <c r="ES5" s="187"/>
      <c r="ET5" s="184"/>
      <c r="EU5" s="188"/>
      <c r="EV5" s="185" t="s">
        <v>19</v>
      </c>
      <c r="EW5" s="186"/>
      <c r="EX5" s="186"/>
      <c r="EY5" s="187"/>
      <c r="EZ5" s="187"/>
      <c r="FA5" s="187"/>
      <c r="FB5" s="187"/>
      <c r="FC5" s="184"/>
      <c r="FD5" s="188"/>
      <c r="FE5" s="185" t="s">
        <v>20</v>
      </c>
      <c r="FF5" s="186"/>
      <c r="FG5" s="186"/>
      <c r="FH5" s="187"/>
      <c r="FI5" s="187"/>
      <c r="FJ5" s="187"/>
      <c r="FK5" s="187"/>
      <c r="FL5" s="184"/>
      <c r="FM5" s="188"/>
      <c r="FN5" s="181" t="s">
        <v>21</v>
      </c>
      <c r="FO5" s="182"/>
      <c r="FP5" s="182"/>
      <c r="FQ5" s="183"/>
      <c r="FR5" s="183"/>
      <c r="FS5" s="183"/>
      <c r="FT5" s="183"/>
      <c r="FU5" s="183"/>
      <c r="FV5" s="183"/>
      <c r="FW5" s="184"/>
      <c r="FX5" s="184"/>
      <c r="FY5" s="184"/>
      <c r="FZ5" s="181" t="s">
        <v>22</v>
      </c>
      <c r="GA5" s="182"/>
      <c r="GB5" s="182"/>
      <c r="GC5" s="183"/>
      <c r="GD5" s="183"/>
      <c r="GE5" s="183"/>
      <c r="GF5" s="183"/>
      <c r="GG5" s="183"/>
      <c r="GH5" s="183"/>
      <c r="GI5" s="184"/>
      <c r="GJ5" s="184"/>
      <c r="GK5" s="188"/>
    </row>
    <row r="6" spans="1:193" ht="19.5" customHeight="1" x14ac:dyDescent="0.2">
      <c r="A6" s="189"/>
      <c r="B6" s="175" t="s">
        <v>23</v>
      </c>
      <c r="C6" s="176"/>
      <c r="D6" s="177"/>
      <c r="E6" s="175" t="s">
        <v>24</v>
      </c>
      <c r="F6" s="176"/>
      <c r="G6" s="177"/>
      <c r="H6" s="175" t="s">
        <v>25</v>
      </c>
      <c r="I6" s="176"/>
      <c r="J6" s="177"/>
      <c r="K6" s="175" t="s">
        <v>23</v>
      </c>
      <c r="L6" s="176"/>
      <c r="M6" s="177"/>
      <c r="N6" s="175" t="s">
        <v>24</v>
      </c>
      <c r="O6" s="176"/>
      <c r="P6" s="177"/>
      <c r="Q6" s="175" t="s">
        <v>25</v>
      </c>
      <c r="R6" s="176"/>
      <c r="S6" s="177"/>
      <c r="T6" s="175" t="s">
        <v>23</v>
      </c>
      <c r="U6" s="176"/>
      <c r="V6" s="177"/>
      <c r="W6" s="175" t="s">
        <v>24</v>
      </c>
      <c r="X6" s="176"/>
      <c r="Y6" s="177"/>
      <c r="Z6" s="175" t="s">
        <v>25</v>
      </c>
      <c r="AA6" s="176"/>
      <c r="AB6" s="177"/>
      <c r="AC6" s="169" t="s">
        <v>23</v>
      </c>
      <c r="AD6" s="170"/>
      <c r="AE6" s="171"/>
      <c r="AF6" s="172" t="s">
        <v>24</v>
      </c>
      <c r="AG6" s="173"/>
      <c r="AH6" s="174"/>
      <c r="AI6" s="172" t="s">
        <v>25</v>
      </c>
      <c r="AJ6" s="173"/>
      <c r="AK6" s="174"/>
      <c r="AL6" s="169" t="s">
        <v>26</v>
      </c>
      <c r="AM6" s="170"/>
      <c r="AN6" s="171"/>
      <c r="AO6" s="175" t="s">
        <v>23</v>
      </c>
      <c r="AP6" s="176"/>
      <c r="AQ6" s="177"/>
      <c r="AR6" s="175" t="s">
        <v>24</v>
      </c>
      <c r="AS6" s="176"/>
      <c r="AT6" s="177"/>
      <c r="AU6" s="175" t="s">
        <v>25</v>
      </c>
      <c r="AV6" s="176"/>
      <c r="AW6" s="177"/>
      <c r="AX6" s="175" t="s">
        <v>23</v>
      </c>
      <c r="AY6" s="176"/>
      <c r="AZ6" s="177"/>
      <c r="BA6" s="175" t="s">
        <v>24</v>
      </c>
      <c r="BB6" s="176"/>
      <c r="BC6" s="177"/>
      <c r="BD6" s="175" t="s">
        <v>25</v>
      </c>
      <c r="BE6" s="176"/>
      <c r="BF6" s="177"/>
      <c r="BG6" s="175" t="s">
        <v>23</v>
      </c>
      <c r="BH6" s="176"/>
      <c r="BI6" s="177"/>
      <c r="BJ6" s="175" t="s">
        <v>24</v>
      </c>
      <c r="BK6" s="176"/>
      <c r="BL6" s="177"/>
      <c r="BM6" s="175" t="s">
        <v>25</v>
      </c>
      <c r="BN6" s="176"/>
      <c r="BO6" s="177"/>
      <c r="BP6" s="169" t="s">
        <v>23</v>
      </c>
      <c r="BQ6" s="170"/>
      <c r="BR6" s="171"/>
      <c r="BS6" s="172" t="s">
        <v>24</v>
      </c>
      <c r="BT6" s="173"/>
      <c r="BU6" s="174"/>
      <c r="BV6" s="172" t="s">
        <v>25</v>
      </c>
      <c r="BW6" s="173"/>
      <c r="BX6" s="174"/>
      <c r="BY6" s="169" t="s">
        <v>26</v>
      </c>
      <c r="BZ6" s="170"/>
      <c r="CA6" s="171"/>
      <c r="CB6" s="169" t="s">
        <v>23</v>
      </c>
      <c r="CC6" s="170"/>
      <c r="CD6" s="171"/>
      <c r="CE6" s="172" t="s">
        <v>24</v>
      </c>
      <c r="CF6" s="173"/>
      <c r="CG6" s="174"/>
      <c r="CH6" s="172" t="s">
        <v>25</v>
      </c>
      <c r="CI6" s="173"/>
      <c r="CJ6" s="174"/>
      <c r="CK6" s="169" t="s">
        <v>26</v>
      </c>
      <c r="CL6" s="170"/>
      <c r="CM6" s="171"/>
      <c r="CN6" s="175" t="s">
        <v>23</v>
      </c>
      <c r="CO6" s="176"/>
      <c r="CP6" s="177"/>
      <c r="CQ6" s="175" t="s">
        <v>24</v>
      </c>
      <c r="CR6" s="176"/>
      <c r="CS6" s="177"/>
      <c r="CT6" s="175" t="s">
        <v>25</v>
      </c>
      <c r="CU6" s="176"/>
      <c r="CV6" s="177"/>
      <c r="CW6" s="175" t="s">
        <v>23</v>
      </c>
      <c r="CX6" s="176"/>
      <c r="CY6" s="177"/>
      <c r="CZ6" s="175" t="s">
        <v>24</v>
      </c>
      <c r="DA6" s="176"/>
      <c r="DB6" s="177"/>
      <c r="DC6" s="175" t="s">
        <v>25</v>
      </c>
      <c r="DD6" s="176"/>
      <c r="DE6" s="177"/>
      <c r="DF6" s="175" t="s">
        <v>23</v>
      </c>
      <c r="DG6" s="176"/>
      <c r="DH6" s="177"/>
      <c r="DI6" s="175" t="s">
        <v>24</v>
      </c>
      <c r="DJ6" s="176"/>
      <c r="DK6" s="177"/>
      <c r="DL6" s="175" t="s">
        <v>25</v>
      </c>
      <c r="DM6" s="176"/>
      <c r="DN6" s="177"/>
      <c r="DO6" s="169" t="s">
        <v>23</v>
      </c>
      <c r="DP6" s="170"/>
      <c r="DQ6" s="171"/>
      <c r="DR6" s="172" t="s">
        <v>24</v>
      </c>
      <c r="DS6" s="173"/>
      <c r="DT6" s="174"/>
      <c r="DU6" s="172" t="s">
        <v>25</v>
      </c>
      <c r="DV6" s="173"/>
      <c r="DW6" s="174"/>
      <c r="DX6" s="169" t="s">
        <v>26</v>
      </c>
      <c r="DY6" s="170"/>
      <c r="DZ6" s="171"/>
      <c r="EA6" s="169" t="s">
        <v>23</v>
      </c>
      <c r="EB6" s="170"/>
      <c r="EC6" s="171"/>
      <c r="ED6" s="172" t="s">
        <v>24</v>
      </c>
      <c r="EE6" s="173"/>
      <c r="EF6" s="174"/>
      <c r="EG6" s="172" t="s">
        <v>25</v>
      </c>
      <c r="EH6" s="173"/>
      <c r="EI6" s="174"/>
      <c r="EJ6" s="169" t="s">
        <v>26</v>
      </c>
      <c r="EK6" s="170"/>
      <c r="EL6" s="171"/>
      <c r="EM6" s="175" t="s">
        <v>23</v>
      </c>
      <c r="EN6" s="176"/>
      <c r="EO6" s="177"/>
      <c r="EP6" s="175" t="s">
        <v>24</v>
      </c>
      <c r="EQ6" s="176"/>
      <c r="ER6" s="177"/>
      <c r="ES6" s="175" t="s">
        <v>25</v>
      </c>
      <c r="ET6" s="176"/>
      <c r="EU6" s="177"/>
      <c r="EV6" s="175" t="s">
        <v>23</v>
      </c>
      <c r="EW6" s="176"/>
      <c r="EX6" s="177"/>
      <c r="EY6" s="175" t="s">
        <v>24</v>
      </c>
      <c r="EZ6" s="176"/>
      <c r="FA6" s="177"/>
      <c r="FB6" s="175" t="s">
        <v>25</v>
      </c>
      <c r="FC6" s="176"/>
      <c r="FD6" s="177"/>
      <c r="FE6" s="175" t="s">
        <v>23</v>
      </c>
      <c r="FF6" s="176"/>
      <c r="FG6" s="177"/>
      <c r="FH6" s="175" t="s">
        <v>24</v>
      </c>
      <c r="FI6" s="176"/>
      <c r="FJ6" s="177"/>
      <c r="FK6" s="175" t="s">
        <v>25</v>
      </c>
      <c r="FL6" s="176"/>
      <c r="FM6" s="177"/>
      <c r="FN6" s="169" t="s">
        <v>23</v>
      </c>
      <c r="FO6" s="170"/>
      <c r="FP6" s="171"/>
      <c r="FQ6" s="172" t="s">
        <v>24</v>
      </c>
      <c r="FR6" s="173"/>
      <c r="FS6" s="174"/>
      <c r="FT6" s="172" t="s">
        <v>25</v>
      </c>
      <c r="FU6" s="173"/>
      <c r="FV6" s="174"/>
      <c r="FW6" s="169" t="s">
        <v>26</v>
      </c>
      <c r="FX6" s="170"/>
      <c r="FY6" s="171"/>
      <c r="FZ6" s="169" t="s">
        <v>23</v>
      </c>
      <c r="GA6" s="170"/>
      <c r="GB6" s="171"/>
      <c r="GC6" s="172" t="s">
        <v>24</v>
      </c>
      <c r="GD6" s="173"/>
      <c r="GE6" s="174"/>
      <c r="GF6" s="172" t="s">
        <v>25</v>
      </c>
      <c r="GG6" s="173"/>
      <c r="GH6" s="174"/>
      <c r="GI6" s="169" t="s">
        <v>26</v>
      </c>
      <c r="GJ6" s="170"/>
      <c r="GK6" s="171"/>
    </row>
    <row r="7" spans="1:193" ht="24.75" customHeight="1" x14ac:dyDescent="0.2">
      <c r="A7" s="189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  <c r="N7" s="4" t="s">
        <v>27</v>
      </c>
      <c r="O7" s="4" t="s">
        <v>28</v>
      </c>
      <c r="P7" s="4" t="s">
        <v>29</v>
      </c>
      <c r="Q7" s="4" t="s">
        <v>27</v>
      </c>
      <c r="R7" s="4" t="s">
        <v>28</v>
      </c>
      <c r="S7" s="4" t="s">
        <v>29</v>
      </c>
      <c r="T7" s="4" t="s">
        <v>27</v>
      </c>
      <c r="U7" s="4" t="s">
        <v>28</v>
      </c>
      <c r="V7" s="4" t="s">
        <v>29</v>
      </c>
      <c r="W7" s="4" t="s">
        <v>27</v>
      </c>
      <c r="X7" s="4" t="s">
        <v>28</v>
      </c>
      <c r="Y7" s="4" t="s">
        <v>29</v>
      </c>
      <c r="Z7" s="4" t="s">
        <v>27</v>
      </c>
      <c r="AA7" s="4" t="s">
        <v>28</v>
      </c>
      <c r="AB7" s="4" t="s">
        <v>29</v>
      </c>
      <c r="AC7" s="5" t="s">
        <v>27</v>
      </c>
      <c r="AD7" s="5" t="s">
        <v>28</v>
      </c>
      <c r="AE7" s="5" t="s">
        <v>29</v>
      </c>
      <c r="AF7" s="5" t="s">
        <v>27</v>
      </c>
      <c r="AG7" s="5" t="s">
        <v>28</v>
      </c>
      <c r="AH7" s="5" t="s">
        <v>29</v>
      </c>
      <c r="AI7" s="5" t="s">
        <v>27</v>
      </c>
      <c r="AJ7" s="5" t="s">
        <v>28</v>
      </c>
      <c r="AK7" s="5" t="s">
        <v>29</v>
      </c>
      <c r="AL7" s="5" t="s">
        <v>27</v>
      </c>
      <c r="AM7" s="5" t="s">
        <v>28</v>
      </c>
      <c r="AN7" s="5" t="s">
        <v>29</v>
      </c>
      <c r="AO7" s="4" t="s">
        <v>27</v>
      </c>
      <c r="AP7" s="4" t="s">
        <v>28</v>
      </c>
      <c r="AQ7" s="4" t="s">
        <v>29</v>
      </c>
      <c r="AR7" s="4" t="s">
        <v>27</v>
      </c>
      <c r="AS7" s="4" t="s">
        <v>28</v>
      </c>
      <c r="AT7" s="4" t="s">
        <v>29</v>
      </c>
      <c r="AU7" s="4" t="s">
        <v>27</v>
      </c>
      <c r="AV7" s="4" t="s">
        <v>28</v>
      </c>
      <c r="AW7" s="4" t="s">
        <v>29</v>
      </c>
      <c r="AX7" s="4" t="s">
        <v>27</v>
      </c>
      <c r="AY7" s="4" t="s">
        <v>28</v>
      </c>
      <c r="AZ7" s="4" t="s">
        <v>29</v>
      </c>
      <c r="BA7" s="4" t="s">
        <v>27</v>
      </c>
      <c r="BB7" s="4" t="s">
        <v>28</v>
      </c>
      <c r="BC7" s="4" t="s">
        <v>29</v>
      </c>
      <c r="BD7" s="4" t="s">
        <v>27</v>
      </c>
      <c r="BE7" s="4" t="s">
        <v>28</v>
      </c>
      <c r="BF7" s="4" t="s">
        <v>29</v>
      </c>
      <c r="BG7" s="4" t="s">
        <v>27</v>
      </c>
      <c r="BH7" s="4" t="s">
        <v>28</v>
      </c>
      <c r="BI7" s="4" t="s">
        <v>29</v>
      </c>
      <c r="BJ7" s="4" t="s">
        <v>27</v>
      </c>
      <c r="BK7" s="4" t="s">
        <v>28</v>
      </c>
      <c r="BL7" s="4" t="s">
        <v>29</v>
      </c>
      <c r="BM7" s="4" t="s">
        <v>27</v>
      </c>
      <c r="BN7" s="4" t="s">
        <v>28</v>
      </c>
      <c r="BO7" s="4" t="s">
        <v>29</v>
      </c>
      <c r="BP7" s="5" t="s">
        <v>27</v>
      </c>
      <c r="BQ7" s="5" t="s">
        <v>28</v>
      </c>
      <c r="BR7" s="5" t="s">
        <v>29</v>
      </c>
      <c r="BS7" s="5" t="s">
        <v>27</v>
      </c>
      <c r="BT7" s="5" t="s">
        <v>28</v>
      </c>
      <c r="BU7" s="5" t="s">
        <v>29</v>
      </c>
      <c r="BV7" s="5" t="s">
        <v>27</v>
      </c>
      <c r="BW7" s="5" t="s">
        <v>28</v>
      </c>
      <c r="BX7" s="5" t="s">
        <v>29</v>
      </c>
      <c r="BY7" s="5" t="s">
        <v>27</v>
      </c>
      <c r="BZ7" s="5" t="s">
        <v>28</v>
      </c>
      <c r="CA7" s="5" t="s">
        <v>29</v>
      </c>
      <c r="CB7" s="5" t="s">
        <v>27</v>
      </c>
      <c r="CC7" s="5" t="s">
        <v>28</v>
      </c>
      <c r="CD7" s="5" t="s">
        <v>29</v>
      </c>
      <c r="CE7" s="5" t="s">
        <v>27</v>
      </c>
      <c r="CF7" s="5" t="s">
        <v>28</v>
      </c>
      <c r="CG7" s="5" t="s">
        <v>29</v>
      </c>
      <c r="CH7" s="5" t="s">
        <v>27</v>
      </c>
      <c r="CI7" s="5" t="s">
        <v>28</v>
      </c>
      <c r="CJ7" s="5" t="s">
        <v>29</v>
      </c>
      <c r="CK7" s="5" t="s">
        <v>27</v>
      </c>
      <c r="CL7" s="5" t="s">
        <v>28</v>
      </c>
      <c r="CM7" s="5" t="s">
        <v>29</v>
      </c>
      <c r="CN7" s="4" t="s">
        <v>27</v>
      </c>
      <c r="CO7" s="4" t="s">
        <v>28</v>
      </c>
      <c r="CP7" s="4" t="s">
        <v>29</v>
      </c>
      <c r="CQ7" s="4" t="s">
        <v>27</v>
      </c>
      <c r="CR7" s="4" t="s">
        <v>28</v>
      </c>
      <c r="CS7" s="4" t="s">
        <v>29</v>
      </c>
      <c r="CT7" s="4" t="s">
        <v>27</v>
      </c>
      <c r="CU7" s="4" t="s">
        <v>28</v>
      </c>
      <c r="CV7" s="4" t="s">
        <v>29</v>
      </c>
      <c r="CW7" s="4" t="s">
        <v>27</v>
      </c>
      <c r="CX7" s="4" t="s">
        <v>28</v>
      </c>
      <c r="CY7" s="4" t="s">
        <v>29</v>
      </c>
      <c r="CZ7" s="4" t="s">
        <v>27</v>
      </c>
      <c r="DA7" s="4" t="s">
        <v>28</v>
      </c>
      <c r="DB7" s="4" t="s">
        <v>29</v>
      </c>
      <c r="DC7" s="4" t="s">
        <v>27</v>
      </c>
      <c r="DD7" s="4" t="s">
        <v>28</v>
      </c>
      <c r="DE7" s="4" t="s">
        <v>29</v>
      </c>
      <c r="DF7" s="4" t="s">
        <v>27</v>
      </c>
      <c r="DG7" s="4" t="s">
        <v>28</v>
      </c>
      <c r="DH7" s="4" t="s">
        <v>29</v>
      </c>
      <c r="DI7" s="4" t="s">
        <v>27</v>
      </c>
      <c r="DJ7" s="4" t="s">
        <v>28</v>
      </c>
      <c r="DK7" s="4" t="s">
        <v>29</v>
      </c>
      <c r="DL7" s="4" t="s">
        <v>27</v>
      </c>
      <c r="DM7" s="4" t="s">
        <v>28</v>
      </c>
      <c r="DN7" s="4" t="s">
        <v>29</v>
      </c>
      <c r="DO7" s="5" t="s">
        <v>27</v>
      </c>
      <c r="DP7" s="5" t="s">
        <v>28</v>
      </c>
      <c r="DQ7" s="5" t="s">
        <v>29</v>
      </c>
      <c r="DR7" s="5" t="s">
        <v>27</v>
      </c>
      <c r="DS7" s="5" t="s">
        <v>28</v>
      </c>
      <c r="DT7" s="5" t="s">
        <v>29</v>
      </c>
      <c r="DU7" s="5" t="s">
        <v>27</v>
      </c>
      <c r="DV7" s="5" t="s">
        <v>28</v>
      </c>
      <c r="DW7" s="5" t="s">
        <v>29</v>
      </c>
      <c r="DX7" s="5" t="s">
        <v>27</v>
      </c>
      <c r="DY7" s="5" t="s">
        <v>28</v>
      </c>
      <c r="DZ7" s="5" t="s">
        <v>29</v>
      </c>
      <c r="EA7" s="5" t="s">
        <v>27</v>
      </c>
      <c r="EB7" s="5" t="s">
        <v>28</v>
      </c>
      <c r="EC7" s="5" t="s">
        <v>29</v>
      </c>
      <c r="ED7" s="5" t="s">
        <v>27</v>
      </c>
      <c r="EE7" s="5" t="s">
        <v>28</v>
      </c>
      <c r="EF7" s="5" t="s">
        <v>29</v>
      </c>
      <c r="EG7" s="5" t="s">
        <v>27</v>
      </c>
      <c r="EH7" s="5" t="s">
        <v>28</v>
      </c>
      <c r="EI7" s="5" t="s">
        <v>29</v>
      </c>
      <c r="EJ7" s="5" t="s">
        <v>27</v>
      </c>
      <c r="EK7" s="5" t="s">
        <v>28</v>
      </c>
      <c r="EL7" s="5" t="s">
        <v>29</v>
      </c>
      <c r="EM7" s="4" t="s">
        <v>27</v>
      </c>
      <c r="EN7" s="4" t="s">
        <v>28</v>
      </c>
      <c r="EO7" s="4" t="s">
        <v>29</v>
      </c>
      <c r="EP7" s="4" t="s">
        <v>27</v>
      </c>
      <c r="EQ7" s="4" t="s">
        <v>28</v>
      </c>
      <c r="ER7" s="4" t="s">
        <v>29</v>
      </c>
      <c r="ES7" s="4" t="s">
        <v>27</v>
      </c>
      <c r="ET7" s="4" t="s">
        <v>28</v>
      </c>
      <c r="EU7" s="4" t="s">
        <v>29</v>
      </c>
      <c r="EV7" s="4" t="s">
        <v>27</v>
      </c>
      <c r="EW7" s="4" t="s">
        <v>28</v>
      </c>
      <c r="EX7" s="4" t="s">
        <v>29</v>
      </c>
      <c r="EY7" s="4" t="s">
        <v>27</v>
      </c>
      <c r="EZ7" s="4" t="s">
        <v>28</v>
      </c>
      <c r="FA7" s="4" t="s">
        <v>29</v>
      </c>
      <c r="FB7" s="4" t="s">
        <v>27</v>
      </c>
      <c r="FC7" s="4" t="s">
        <v>28</v>
      </c>
      <c r="FD7" s="4" t="s">
        <v>29</v>
      </c>
      <c r="FE7" s="4" t="s">
        <v>27</v>
      </c>
      <c r="FF7" s="4" t="s">
        <v>28</v>
      </c>
      <c r="FG7" s="4" t="s">
        <v>29</v>
      </c>
      <c r="FH7" s="4" t="s">
        <v>27</v>
      </c>
      <c r="FI7" s="4" t="s">
        <v>28</v>
      </c>
      <c r="FJ7" s="4" t="s">
        <v>29</v>
      </c>
      <c r="FK7" s="4" t="s">
        <v>27</v>
      </c>
      <c r="FL7" s="4" t="s">
        <v>28</v>
      </c>
      <c r="FM7" s="4" t="s">
        <v>29</v>
      </c>
      <c r="FN7" s="5" t="s">
        <v>27</v>
      </c>
      <c r="FO7" s="5" t="s">
        <v>28</v>
      </c>
      <c r="FP7" s="5" t="s">
        <v>29</v>
      </c>
      <c r="FQ7" s="5" t="s">
        <v>27</v>
      </c>
      <c r="FR7" s="5" t="s">
        <v>28</v>
      </c>
      <c r="FS7" s="5" t="s">
        <v>29</v>
      </c>
      <c r="FT7" s="5" t="s">
        <v>27</v>
      </c>
      <c r="FU7" s="5" t="s">
        <v>28</v>
      </c>
      <c r="FV7" s="5" t="s">
        <v>29</v>
      </c>
      <c r="FW7" s="5" t="s">
        <v>27</v>
      </c>
      <c r="FX7" s="5" t="s">
        <v>28</v>
      </c>
      <c r="FY7" s="5" t="s">
        <v>29</v>
      </c>
      <c r="FZ7" s="5" t="s">
        <v>27</v>
      </c>
      <c r="GA7" s="5" t="s">
        <v>28</v>
      </c>
      <c r="GB7" s="5" t="s">
        <v>29</v>
      </c>
      <c r="GC7" s="5" t="s">
        <v>27</v>
      </c>
      <c r="GD7" s="5" t="s">
        <v>28</v>
      </c>
      <c r="GE7" s="5" t="s">
        <v>29</v>
      </c>
      <c r="GF7" s="5" t="s">
        <v>27</v>
      </c>
      <c r="GG7" s="5" t="s">
        <v>28</v>
      </c>
      <c r="GH7" s="5" t="s">
        <v>29</v>
      </c>
      <c r="GI7" s="5" t="s">
        <v>27</v>
      </c>
      <c r="GJ7" s="5" t="s">
        <v>28</v>
      </c>
      <c r="GK7" s="5" t="s">
        <v>29</v>
      </c>
    </row>
    <row r="8" spans="1:193" ht="18.75" customHeight="1" x14ac:dyDescent="0.3">
      <c r="A8" s="6" t="s">
        <v>30</v>
      </c>
      <c r="B8" s="7">
        <f>SUM(C8:D8)</f>
        <v>251.66697026317493</v>
      </c>
      <c r="C8" s="7">
        <f>SUM(GA8/12)</f>
        <v>250.1947480409527</v>
      </c>
      <c r="D8" s="7">
        <f>SUM(GB8/12)</f>
        <v>1.4722222222222223</v>
      </c>
      <c r="E8" s="7">
        <f>SUM(F8:G8)</f>
        <v>458.41999999999996</v>
      </c>
      <c r="F8" s="8">
        <f>SUM('[19]ПОЛНАЯ СЕБЕСТОИМОСТЬ СТОКИ 2019'!F8)</f>
        <v>458.21749999999997</v>
      </c>
      <c r="G8" s="8">
        <f>SUM('[19]ПОЛНАЯ СЕБЕСТОИМОСТЬ СТОКИ 2019'!G8)</f>
        <v>0.20250000000000001</v>
      </c>
      <c r="H8" s="9">
        <v>307.29000000000002</v>
      </c>
      <c r="I8" s="9">
        <f>SUM(H8-J8)</f>
        <v>307.05</v>
      </c>
      <c r="J8" s="9">
        <f>SUM(J9)</f>
        <v>0.24</v>
      </c>
      <c r="K8" s="7">
        <f>SUM(L8:M8)</f>
        <v>251.66697026317493</v>
      </c>
      <c r="L8" s="7">
        <f t="shared" ref="L8:M12" si="0">SUM(GA8/12)</f>
        <v>250.1947480409527</v>
      </c>
      <c r="M8" s="7">
        <f t="shared" si="0"/>
        <v>1.4722222222222223</v>
      </c>
      <c r="N8" s="7">
        <f>SUM(O8:P8)</f>
        <v>405.82799999999997</v>
      </c>
      <c r="O8" s="8">
        <f>SUM('[19]ПОЛНАЯ СЕБЕСТОИМОСТЬ СТОКИ 2019'!I8)</f>
        <v>405.65499999999997</v>
      </c>
      <c r="P8" s="8">
        <f>SUM('[19]ПОЛНАЯ СЕБЕСТОИМОСТЬ СТОКИ 2019'!J8)</f>
        <v>0.17299999999999999</v>
      </c>
      <c r="Q8" s="9">
        <v>251.1</v>
      </c>
      <c r="R8" s="9">
        <f>SUM(Q8-S8)</f>
        <v>250.91</v>
      </c>
      <c r="S8" s="9">
        <f>SUM(S9)</f>
        <v>0.19</v>
      </c>
      <c r="T8" s="7">
        <f>SUM(U8:V8)</f>
        <v>251.66697026317493</v>
      </c>
      <c r="U8" s="7">
        <f t="shared" ref="U8:V12" si="1">SUM(GA8/12)</f>
        <v>250.1947480409527</v>
      </c>
      <c r="V8" s="7">
        <f t="shared" si="1"/>
        <v>1.4722222222222223</v>
      </c>
      <c r="W8" s="7">
        <f>SUM(X8:Y8)</f>
        <v>504.87</v>
      </c>
      <c r="X8" s="8">
        <f>SUM('[19]ПОЛНАЯ СЕБЕСТОИМОСТЬ СТОКИ 2019'!L8)</f>
        <v>501.19</v>
      </c>
      <c r="Y8" s="8">
        <f>SUM('[19]ПОЛНАЯ СЕБЕСТОИМОСТЬ СТОКИ 2019'!M8)</f>
        <v>3.68</v>
      </c>
      <c r="Z8" s="9">
        <v>279.60000000000002</v>
      </c>
      <c r="AA8" s="9">
        <f>SUM(Z8-AB8)</f>
        <v>275.92</v>
      </c>
      <c r="AB8" s="9">
        <f>SUM(AB9)</f>
        <v>3.68</v>
      </c>
      <c r="AC8" s="10">
        <f>SUM(AD8:AE8)</f>
        <v>755.00091078952471</v>
      </c>
      <c r="AD8" s="10">
        <f>SUM(C8+L8+U8)</f>
        <v>750.58424412285808</v>
      </c>
      <c r="AE8" s="10">
        <f>SUM(D8+M8+V8)</f>
        <v>4.416666666666667</v>
      </c>
      <c r="AF8" s="10">
        <f>SUM(AG8:AH8)</f>
        <v>1369.1179999999999</v>
      </c>
      <c r="AG8" s="10">
        <f>SUM(F8+O8+X8)</f>
        <v>1365.0625</v>
      </c>
      <c r="AH8" s="10">
        <f>SUM(G8+P8+Y8)</f>
        <v>4.0555000000000003</v>
      </c>
      <c r="AI8" s="11">
        <f t="shared" ref="AI8:AK12" si="2">SUM(H8+Q8+Z8)</f>
        <v>837.99</v>
      </c>
      <c r="AJ8" s="11">
        <f t="shared" si="2"/>
        <v>833.88000000000011</v>
      </c>
      <c r="AK8" s="11">
        <f t="shared" si="2"/>
        <v>4.1100000000000003</v>
      </c>
      <c r="AL8" s="10">
        <f>SUM(AM8:AN8)</f>
        <v>614.11708921047523</v>
      </c>
      <c r="AM8" s="10">
        <f>SUM(AG8-AD8)</f>
        <v>614.47825587714192</v>
      </c>
      <c r="AN8" s="10">
        <f>SUM(AH8-AE8)</f>
        <v>-0.36116666666666664</v>
      </c>
      <c r="AO8" s="7">
        <f>SUM(AP8:AQ8)</f>
        <v>251.66697026317493</v>
      </c>
      <c r="AP8" s="7">
        <f t="shared" ref="AP8:AQ12" si="3">SUM(GA8/12)</f>
        <v>250.1947480409527</v>
      </c>
      <c r="AQ8" s="7">
        <f t="shared" si="3"/>
        <v>1.4722222222222223</v>
      </c>
      <c r="AR8" s="7">
        <f>SUM(AS8:AT8)</f>
        <v>676.82999999999993</v>
      </c>
      <c r="AS8" s="8">
        <f>SUM('[19]ПОЛНАЯ СЕБЕСТОИМОСТЬ СТОКИ 2019'!U8)</f>
        <v>676.53</v>
      </c>
      <c r="AT8" s="8">
        <f>SUM('[19]ПОЛНАЯ СЕБЕСТОИМОСТЬ СТОКИ 2019'!V8)</f>
        <v>0.3</v>
      </c>
      <c r="AU8" s="9">
        <v>651.75099999999998</v>
      </c>
      <c r="AV8" s="9">
        <f>SUM(AU8-AW8)</f>
        <v>651.49099999999999</v>
      </c>
      <c r="AW8" s="9">
        <f>SUM(AW9)</f>
        <v>0.26</v>
      </c>
      <c r="AX8" s="7">
        <f>SUM(AY8:AZ8)</f>
        <v>251.66697026317493</v>
      </c>
      <c r="AY8" s="7">
        <f t="shared" ref="AY8:AZ12" si="4">SUM(GA8/12)</f>
        <v>250.1947480409527</v>
      </c>
      <c r="AZ8" s="7">
        <f t="shared" si="4"/>
        <v>1.4722222222222223</v>
      </c>
      <c r="BA8" s="7">
        <f>SUM(BB8:BC8)</f>
        <v>0</v>
      </c>
      <c r="BB8" s="8">
        <f>SUM('[19]ПОЛНАЯ СЕБЕСТОИМОСТЬ СТОКИ 2019'!X8)</f>
        <v>0</v>
      </c>
      <c r="BC8" s="8">
        <f>SUM('[19]ПОЛНАЯ СЕБЕСТОИМОСТЬ СТОКИ 2019'!Y8)</f>
        <v>0</v>
      </c>
      <c r="BD8" s="9">
        <v>517.57399999999996</v>
      </c>
      <c r="BE8" s="9">
        <f>SUM(BD8-BF8)</f>
        <v>516.98399999999992</v>
      </c>
      <c r="BF8" s="9">
        <f>SUM(BF9)</f>
        <v>0.59</v>
      </c>
      <c r="BG8" s="7">
        <f>SUM(BH8:BI8)</f>
        <v>251.66697026317493</v>
      </c>
      <c r="BH8" s="7">
        <f t="shared" ref="BH8:BI12" si="5">SUM(GA8/12)</f>
        <v>250.1947480409527</v>
      </c>
      <c r="BI8" s="7">
        <f t="shared" si="5"/>
        <v>1.4722222222222223</v>
      </c>
      <c r="BJ8" s="7">
        <f>SUM(BK8:BL8)</f>
        <v>0</v>
      </c>
      <c r="BK8" s="8">
        <f>SUM('[19]ПОЛНАЯ СЕБЕСТОИМОСТЬ СТОКИ 2019'!AA8)</f>
        <v>0</v>
      </c>
      <c r="BL8" s="8">
        <f>SUM('[19]ПОЛНАЯ СЕБЕСТОИМОСТЬ СТОКИ 2019'!AB8)</f>
        <v>0</v>
      </c>
      <c r="BM8" s="9">
        <v>491.72199999999998</v>
      </c>
      <c r="BN8" s="9">
        <f>SUM(BM8-BO8)</f>
        <v>487.97199999999998</v>
      </c>
      <c r="BO8" s="9">
        <f>SUM(BO9)</f>
        <v>3.75</v>
      </c>
      <c r="BP8" s="10">
        <f>SUM(BQ8:BR8)</f>
        <v>755.00091078952471</v>
      </c>
      <c r="BQ8" s="10">
        <f>SUM(AP8+AY8+BH8)</f>
        <v>750.58424412285808</v>
      </c>
      <c r="BR8" s="10">
        <f>SUM(AQ8+AZ8+BI8)</f>
        <v>4.416666666666667</v>
      </c>
      <c r="BS8" s="10">
        <f>SUM(BT8:BU8)</f>
        <v>676.82999999999993</v>
      </c>
      <c r="BT8" s="10">
        <f>SUM(AS8+BB8+BK8)</f>
        <v>676.53</v>
      </c>
      <c r="BU8" s="10">
        <f>SUM(AT8+BC8+BL8)</f>
        <v>0.3</v>
      </c>
      <c r="BV8" s="11">
        <f t="shared" ref="BV8:BX12" si="6">SUM(AU8+BD8+BM8)</f>
        <v>1661.0469999999998</v>
      </c>
      <c r="BW8" s="10">
        <f t="shared" si="6"/>
        <v>1656.4469999999999</v>
      </c>
      <c r="BX8" s="10">
        <f t="shared" si="6"/>
        <v>4.5999999999999996</v>
      </c>
      <c r="BY8" s="10">
        <f>SUM(BZ8:CA8)</f>
        <v>-78.170910789524783</v>
      </c>
      <c r="BZ8" s="10">
        <f>SUM(BT8-BQ8)</f>
        <v>-74.054244122858108</v>
      </c>
      <c r="CA8" s="10">
        <f>SUM(BU8-BR8)</f>
        <v>-4.1166666666666671</v>
      </c>
      <c r="CB8" s="10">
        <f>SUM(CC8:CD8)</f>
        <v>1510.0018215790494</v>
      </c>
      <c r="CC8" s="10">
        <f>SUM(AD8+BQ8)</f>
        <v>1501.1684882457162</v>
      </c>
      <c r="CD8" s="10">
        <f>SUM(AE8+BR8)</f>
        <v>8.8333333333333339</v>
      </c>
      <c r="CE8" s="10">
        <f>SUM(CF8:CG8)</f>
        <v>2045.9479999999999</v>
      </c>
      <c r="CF8" s="10">
        <f t="shared" ref="CF8:CJ12" si="7">SUM(AG8+BT8)</f>
        <v>2041.5925</v>
      </c>
      <c r="CG8" s="10">
        <f t="shared" si="7"/>
        <v>4.3555000000000001</v>
      </c>
      <c r="CH8" s="11">
        <f t="shared" si="7"/>
        <v>2499.0369999999998</v>
      </c>
      <c r="CI8" s="11">
        <f t="shared" si="7"/>
        <v>2490.3270000000002</v>
      </c>
      <c r="CJ8" s="11">
        <f t="shared" si="7"/>
        <v>8.7100000000000009</v>
      </c>
      <c r="CK8" s="10">
        <f>SUM(CL8:CM8)</f>
        <v>535.94617842095045</v>
      </c>
      <c r="CL8" s="12">
        <f t="shared" ref="CL8:CM12" si="8">SUM(CF8-CC8)</f>
        <v>540.42401175428381</v>
      </c>
      <c r="CM8" s="12">
        <f t="shared" si="8"/>
        <v>-4.4778333333333338</v>
      </c>
      <c r="CN8" s="7">
        <f>SUM(CO8:CP8)</f>
        <v>251.66697026317493</v>
      </c>
      <c r="CO8" s="7">
        <f t="shared" ref="CO8:CP12" si="9">SUM(GA8/12)</f>
        <v>250.1947480409527</v>
      </c>
      <c r="CP8" s="7">
        <f t="shared" si="9"/>
        <v>1.4722222222222223</v>
      </c>
      <c r="CQ8" s="7">
        <f>SUM(CR8:CS8)</f>
        <v>0</v>
      </c>
      <c r="CR8" s="8">
        <f>SUM('[19]ПОЛНАЯ СЕБЕСТОИМОСТЬ СТОКИ 2019'!AS8)</f>
        <v>0</v>
      </c>
      <c r="CS8" s="8">
        <f>SUM('[19]ПОЛНАЯ СЕБЕСТОИМОСТЬ СТОКИ 2019'!AT8)</f>
        <v>0</v>
      </c>
      <c r="CT8" s="9">
        <v>470.5</v>
      </c>
      <c r="CU8" s="9">
        <f>SUM(CT8-CV8)</f>
        <v>470.16</v>
      </c>
      <c r="CV8" s="9">
        <f>SUM(CV9)</f>
        <v>0.34</v>
      </c>
      <c r="CW8" s="7">
        <f>SUM(CX8:CY8)</f>
        <v>251.66697026317493</v>
      </c>
      <c r="CX8" s="7">
        <f t="shared" ref="CX8:CY12" si="10">SUM(GA8/12)</f>
        <v>250.1947480409527</v>
      </c>
      <c r="CY8" s="7">
        <f t="shared" si="10"/>
        <v>1.4722222222222223</v>
      </c>
      <c r="CZ8" s="7">
        <f>SUM(DA8:DB8)</f>
        <v>0</v>
      </c>
      <c r="DA8" s="8">
        <f>SUM('[19]ПОЛНАЯ СЕБЕСТОИМОСТЬ СТОКИ 2019'!AV8)</f>
        <v>0</v>
      </c>
      <c r="DB8" s="8">
        <f>SUM('[19]ПОЛНАЯ СЕБЕСТОИМОСТЬ СТОКИ 2019'!AW8)</f>
        <v>0</v>
      </c>
      <c r="DC8" s="9">
        <v>412.12</v>
      </c>
      <c r="DD8" s="9">
        <f>SUM(DC8-DE8)</f>
        <v>411.6</v>
      </c>
      <c r="DE8" s="9">
        <f>SUM(DE9)</f>
        <v>0.52</v>
      </c>
      <c r="DF8" s="7">
        <f>SUM(DG8:DH8)</f>
        <v>251.66697026317493</v>
      </c>
      <c r="DG8" s="7">
        <f t="shared" ref="DG8:DH12" si="11">SUM(GA8/12)</f>
        <v>250.1947480409527</v>
      </c>
      <c r="DH8" s="7">
        <f t="shared" si="11"/>
        <v>1.4722222222222223</v>
      </c>
      <c r="DI8" s="7">
        <f>SUM(DJ8:DK8)</f>
        <v>0</v>
      </c>
      <c r="DJ8" s="8">
        <f>SUM('[19]ПОЛНАЯ СЕБЕСТОИМОСТЬ СТОКИ 2019'!AY8)</f>
        <v>0</v>
      </c>
      <c r="DK8" s="8">
        <f>SUM('[19]ПОЛНАЯ СЕБЕСТОИМОСТЬ СТОКИ 2019'!AZ8)</f>
        <v>0</v>
      </c>
      <c r="DL8" s="9">
        <v>461.36</v>
      </c>
      <c r="DM8" s="9">
        <f>SUM(DL8-DN8)</f>
        <v>457.68</v>
      </c>
      <c r="DN8" s="9">
        <f>SUM(DN9)</f>
        <v>3.68</v>
      </c>
      <c r="DO8" s="10">
        <f>SUM(DP8:DQ8)</f>
        <v>755.00091078952471</v>
      </c>
      <c r="DP8" s="10">
        <f>SUM(CO8+CX8+DG8)</f>
        <v>750.58424412285808</v>
      </c>
      <c r="DQ8" s="10">
        <f>SUM(CP8+CY8+DH8)</f>
        <v>4.416666666666667</v>
      </c>
      <c r="DR8" s="10">
        <f>SUM(DS8:DT8)</f>
        <v>0</v>
      </c>
      <c r="DS8" s="10">
        <f>SUM(CR8+DA8+DJ8)</f>
        <v>0</v>
      </c>
      <c r="DT8" s="10">
        <f>SUM(CS8+DB8+DK8)</f>
        <v>0</v>
      </c>
      <c r="DU8" s="11">
        <f t="shared" ref="DU8:DW12" si="12">SUM(CT8+DC8+DL8)</f>
        <v>1343.98</v>
      </c>
      <c r="DV8" s="10">
        <f t="shared" si="12"/>
        <v>1339.44</v>
      </c>
      <c r="DW8" s="10">
        <f t="shared" si="12"/>
        <v>4.54</v>
      </c>
      <c r="DX8" s="10">
        <f>SUM(DY8:DZ8)</f>
        <v>-755.00091078952471</v>
      </c>
      <c r="DY8" s="12">
        <f t="shared" ref="DY8:DZ12" si="13">SUM(DS8-DP8)</f>
        <v>-750.58424412285808</v>
      </c>
      <c r="DZ8" s="12">
        <f t="shared" si="13"/>
        <v>-4.416666666666667</v>
      </c>
      <c r="EA8" s="10">
        <f>SUM(EB8:EC8)</f>
        <v>2265.0027323685745</v>
      </c>
      <c r="EB8" s="10">
        <f>SUM(CC8+DP8)</f>
        <v>2251.7527323685745</v>
      </c>
      <c r="EC8" s="10">
        <f>SUM(CD8+DQ8)</f>
        <v>13.25</v>
      </c>
      <c r="ED8" s="10">
        <f>SUM(EE8:EF8)</f>
        <v>2045.9479999999999</v>
      </c>
      <c r="EE8" s="10">
        <f t="shared" ref="EE8:EI12" si="14">SUM(CF8+DS8)</f>
        <v>2041.5925</v>
      </c>
      <c r="EF8" s="10">
        <f t="shared" si="14"/>
        <v>4.3555000000000001</v>
      </c>
      <c r="EG8" s="10">
        <f t="shared" si="14"/>
        <v>3843.0169999999998</v>
      </c>
      <c r="EH8" s="10">
        <f t="shared" si="14"/>
        <v>3829.7670000000003</v>
      </c>
      <c r="EI8" s="10">
        <f t="shared" si="14"/>
        <v>13.25</v>
      </c>
      <c r="EJ8" s="10">
        <f>SUM(EK8:EL8)</f>
        <v>-219.05473236857449</v>
      </c>
      <c r="EK8" s="12">
        <f t="shared" ref="EK8:EL12" si="15">SUM(EE8-EB8)</f>
        <v>-210.1602323685745</v>
      </c>
      <c r="EL8" s="12">
        <f t="shared" si="15"/>
        <v>-8.8945000000000007</v>
      </c>
      <c r="EM8" s="7">
        <f>SUM(EN8:EO8)</f>
        <v>251.66697026317493</v>
      </c>
      <c r="EN8" s="7">
        <f t="shared" ref="EN8:EO12" si="16">SUM(GA8/12)</f>
        <v>250.1947480409527</v>
      </c>
      <c r="EO8" s="7">
        <f t="shared" si="16"/>
        <v>1.4722222222222223</v>
      </c>
      <c r="EP8" s="7">
        <f>SUM(EQ8:ER8)</f>
        <v>0</v>
      </c>
      <c r="EQ8" s="8">
        <f>SUM('[19]ПОЛНАЯ СЕБЕСТОИМОСТЬ СТОКИ 2019'!BQ8)</f>
        <v>0</v>
      </c>
      <c r="ER8" s="8">
        <f>SUM('[19]ПОЛНАЯ СЕБЕСТОИМОСТЬ СТОКИ 2019'!BR8)</f>
        <v>0</v>
      </c>
      <c r="ES8" s="9">
        <v>568.14</v>
      </c>
      <c r="ET8" s="9">
        <f>SUM(ES8-EU8)</f>
        <v>567.6</v>
      </c>
      <c r="EU8" s="9">
        <f>SUM(EU9)</f>
        <v>0.54</v>
      </c>
      <c r="EV8" s="7">
        <f>SUM(EW8:EX8)</f>
        <v>251.66697026317493</v>
      </c>
      <c r="EW8" s="7">
        <f t="shared" ref="EW8:EX12" si="17">SUM(GA8/12)</f>
        <v>250.1947480409527</v>
      </c>
      <c r="EX8" s="7">
        <f t="shared" si="17"/>
        <v>1.4722222222222223</v>
      </c>
      <c r="EY8" s="7">
        <f>SUM(EZ8:FA8)</f>
        <v>0</v>
      </c>
      <c r="EZ8" s="8">
        <f>SUM('[19]ПОЛНАЯ СЕБЕСТОИМОСТЬ СТОКИ 2019'!BT8)</f>
        <v>0</v>
      </c>
      <c r="FA8" s="8">
        <f>SUM('[19]ПОЛНАЯ СЕБЕСТОИМОСТЬ СТОКИ 2019'!BU8)</f>
        <v>0</v>
      </c>
      <c r="FB8" s="9">
        <v>489.32</v>
      </c>
      <c r="FC8" s="9">
        <f>SUM(FB8-FD8)</f>
        <v>488.76</v>
      </c>
      <c r="FD8" s="9">
        <f>SUM(FD9)</f>
        <v>0.56000000000000005</v>
      </c>
      <c r="FE8" s="7">
        <f>SUM(FF8:FG8)</f>
        <v>251.66697026317493</v>
      </c>
      <c r="FF8" s="7">
        <f t="shared" ref="FF8:FG12" si="18">SUM(GA8/12)</f>
        <v>250.1947480409527</v>
      </c>
      <c r="FG8" s="7">
        <f t="shared" si="18"/>
        <v>1.4722222222222223</v>
      </c>
      <c r="FH8" s="7">
        <f>SUM(FI8:FJ8)</f>
        <v>0</v>
      </c>
      <c r="FI8" s="8">
        <f>SUM('[19]ПОЛНАЯ СЕБЕСТОИМОСТЬ СТОКИ 2019'!BW8)</f>
        <v>0</v>
      </c>
      <c r="FJ8" s="8">
        <f>SUM('[19]ПОЛНАЯ СЕБЕСТОИМОСТЬ СТОКИ 2019'!BX8)</f>
        <v>0</v>
      </c>
      <c r="FK8" s="9">
        <v>447.82</v>
      </c>
      <c r="FL8" s="9">
        <f>SUM(FK8-FM8)</f>
        <v>443.92</v>
      </c>
      <c r="FM8" s="9">
        <f>SUM(FM9)</f>
        <v>3.9</v>
      </c>
      <c r="FN8" s="10">
        <f>SUM(FO8:FP8)</f>
        <v>755.00091078952471</v>
      </c>
      <c r="FO8" s="10">
        <f>SUM(EN8+EW8+FF8)</f>
        <v>750.58424412285808</v>
      </c>
      <c r="FP8" s="10">
        <f>SUM(EO8+EX8+FG8)</f>
        <v>4.416666666666667</v>
      </c>
      <c r="FQ8" s="10">
        <f>SUM(FR8:FS8)</f>
        <v>0</v>
      </c>
      <c r="FR8" s="10">
        <f>SUM(EQ8+EZ8+FI8)</f>
        <v>0</v>
      </c>
      <c r="FS8" s="10">
        <f>SUM(ER8+FA8+FJ8)</f>
        <v>0</v>
      </c>
      <c r="FT8" s="11">
        <f t="shared" ref="FT8:FV12" si="19">SUM(ES8+FB8+FK8)</f>
        <v>1505.28</v>
      </c>
      <c r="FU8" s="11">
        <f t="shared" si="19"/>
        <v>1500.2800000000002</v>
      </c>
      <c r="FV8" s="11">
        <f t="shared" si="19"/>
        <v>5</v>
      </c>
      <c r="FW8" s="10">
        <f>SUM(FX8:FY8)</f>
        <v>-755.00091078952471</v>
      </c>
      <c r="FX8" s="12">
        <f t="shared" ref="FX8:FY12" si="20">SUM(FR8-FO8)</f>
        <v>-750.58424412285808</v>
      </c>
      <c r="FY8" s="12">
        <f t="shared" si="20"/>
        <v>-4.416666666666667</v>
      </c>
      <c r="FZ8" s="10">
        <f>SUM(GA8:GB8)</f>
        <v>3020.0036431580988</v>
      </c>
      <c r="GA8" s="10">
        <f>SUM([19]объемы!AX58)</f>
        <v>3002.3369764914323</v>
      </c>
      <c r="GB8" s="10">
        <f>SUM([19]объемы!AY58)</f>
        <v>17.666666666666668</v>
      </c>
      <c r="GC8" s="10">
        <f>SUM(GD8:GE8)</f>
        <v>2045.9479999999999</v>
      </c>
      <c r="GD8" s="11">
        <f t="shared" ref="GD8:GF12" si="21">SUM(EE8+FR8)</f>
        <v>2041.5925</v>
      </c>
      <c r="GE8" s="11">
        <f t="shared" si="21"/>
        <v>4.3555000000000001</v>
      </c>
      <c r="GF8" s="11">
        <f>SUM(EG8+FT8)</f>
        <v>5348.2969999999996</v>
      </c>
      <c r="GG8" s="11">
        <f t="shared" ref="GG8:GH12" si="22">SUM(EH8+FU8)</f>
        <v>5330.0470000000005</v>
      </c>
      <c r="GH8" s="11">
        <f t="shared" si="22"/>
        <v>18.25</v>
      </c>
      <c r="GI8" s="10">
        <f>SUM(GJ8:GK8)</f>
        <v>-974.05564315809897</v>
      </c>
      <c r="GJ8" s="12">
        <f t="shared" ref="GJ8:GK12" si="23">SUM(GD8-GA8)</f>
        <v>-960.74447649143235</v>
      </c>
      <c r="GK8" s="12">
        <f t="shared" si="23"/>
        <v>-13.311166666666669</v>
      </c>
    </row>
    <row r="9" spans="1:193" ht="18.75" customHeight="1" x14ac:dyDescent="0.3">
      <c r="A9" s="13" t="s">
        <v>31</v>
      </c>
      <c r="B9" s="7">
        <f t="shared" ref="B9:B12" si="24">SUM(C9:D9)</f>
        <v>251.66697026317493</v>
      </c>
      <c r="C9" s="7">
        <f t="shared" ref="C9:D12" si="25">SUM(GA9/12)</f>
        <v>250.1947480409527</v>
      </c>
      <c r="D9" s="7">
        <f t="shared" si="25"/>
        <v>1.4722222222222223</v>
      </c>
      <c r="E9" s="7">
        <f t="shared" ref="E9:E12" si="26">SUM(F9:G9)</f>
        <v>266.49549999999999</v>
      </c>
      <c r="F9" s="8">
        <f>SUM('[19]ПОЛНАЯ СЕБЕСТОИМОСТЬ СТОКИ 2019'!F9)</f>
        <v>266.29300000000001</v>
      </c>
      <c r="G9" s="8">
        <f>SUM('[19]ПОЛНАЯ СЕБЕСТОИМОСТЬ СТОКИ 2019'!G9)</f>
        <v>0.20250000000000001</v>
      </c>
      <c r="H9" s="14">
        <f>SUM(H10:H12)</f>
        <v>270.69</v>
      </c>
      <c r="I9" s="14">
        <f t="shared" ref="I9:J9" si="27">SUM(I10:I12)</f>
        <v>270.45</v>
      </c>
      <c r="J9" s="14">
        <f t="shared" si="27"/>
        <v>0.24</v>
      </c>
      <c r="K9" s="7">
        <f>SUM(L9:M9)</f>
        <v>251.66697026317493</v>
      </c>
      <c r="L9" s="7">
        <f t="shared" si="0"/>
        <v>250.1947480409527</v>
      </c>
      <c r="M9" s="7">
        <f t="shared" si="0"/>
        <v>1.4722222222222223</v>
      </c>
      <c r="N9" s="7">
        <f t="shared" ref="N9:N12" si="28">SUM(O9:P9)</f>
        <v>256.30599999999998</v>
      </c>
      <c r="O9" s="8">
        <f>SUM('[19]ПОЛНАЯ СЕБЕСТОИМОСТЬ СТОКИ 2019'!I9)</f>
        <v>256.13299999999998</v>
      </c>
      <c r="P9" s="8">
        <f>SUM('[19]ПОЛНАЯ СЕБЕСТОИМОСТЬ СТОКИ 2019'!J9)</f>
        <v>0.17299999999999999</v>
      </c>
      <c r="Q9" s="14">
        <f>SUM(Q10:Q12)</f>
        <v>264.64999999999998</v>
      </c>
      <c r="R9" s="14">
        <f t="shared" ref="R9:S9" si="29">SUM(R10:R12)</f>
        <v>264.46000000000004</v>
      </c>
      <c r="S9" s="14">
        <f t="shared" si="29"/>
        <v>0.19</v>
      </c>
      <c r="T9" s="7">
        <f>SUM(U9:V9)</f>
        <v>251.66697026317493</v>
      </c>
      <c r="U9" s="7">
        <f t="shared" si="1"/>
        <v>250.1947480409527</v>
      </c>
      <c r="V9" s="7">
        <f t="shared" si="1"/>
        <v>1.4722222222222223</v>
      </c>
      <c r="W9" s="7">
        <f t="shared" ref="W9:W12" si="30">SUM(X9:Y9)</f>
        <v>252.04300000000001</v>
      </c>
      <c r="X9" s="8">
        <f>SUM('[19]ПОЛНАЯ СЕБЕСТОИМОСТЬ СТОКИ 2019'!L9)</f>
        <v>248.363</v>
      </c>
      <c r="Y9" s="8">
        <f>SUM('[19]ПОЛНАЯ СЕБЕСТОИМОСТЬ СТОКИ 2019'!M9)</f>
        <v>3.68</v>
      </c>
      <c r="Z9" s="14">
        <f>SUM(Z10:Z12)</f>
        <v>261.37</v>
      </c>
      <c r="AA9" s="14">
        <f t="shared" ref="AA9:AB9" si="31">SUM(AA10:AA12)</f>
        <v>257.69</v>
      </c>
      <c r="AB9" s="14">
        <f t="shared" si="31"/>
        <v>3.68</v>
      </c>
      <c r="AC9" s="10">
        <f t="shared" ref="AC9:AC12" si="32">SUM(AD9:AE9)</f>
        <v>755.00091078952471</v>
      </c>
      <c r="AD9" s="10">
        <f t="shared" ref="AD9:AE12" si="33">SUM(C9+L9+U9)</f>
        <v>750.58424412285808</v>
      </c>
      <c r="AE9" s="10">
        <f t="shared" si="33"/>
        <v>4.416666666666667</v>
      </c>
      <c r="AF9" s="10">
        <f t="shared" ref="AF9:AF12" si="34">SUM(AG9:AH9)</f>
        <v>774.84450000000004</v>
      </c>
      <c r="AG9" s="10">
        <f t="shared" ref="AG9:AH12" si="35">SUM(F9+O9+X9)</f>
        <v>770.78899999999999</v>
      </c>
      <c r="AH9" s="10">
        <f t="shared" si="35"/>
        <v>4.0555000000000003</v>
      </c>
      <c r="AI9" s="11">
        <f t="shared" si="2"/>
        <v>796.70999999999992</v>
      </c>
      <c r="AJ9" s="11">
        <f t="shared" si="2"/>
        <v>792.60000000000014</v>
      </c>
      <c r="AK9" s="11">
        <f t="shared" si="2"/>
        <v>4.1100000000000003</v>
      </c>
      <c r="AL9" s="10">
        <f t="shared" ref="AL9:AL12" si="36">SUM(AM9:AN9)</f>
        <v>19.84358921047524</v>
      </c>
      <c r="AM9" s="10">
        <f t="shared" ref="AM9:AN12" si="37">SUM(AG9-AD9)</f>
        <v>20.204755877141906</v>
      </c>
      <c r="AN9" s="10">
        <f t="shared" si="37"/>
        <v>-0.36116666666666664</v>
      </c>
      <c r="AO9" s="7">
        <f>SUM(AP9:AQ9)</f>
        <v>251.66697026317493</v>
      </c>
      <c r="AP9" s="7">
        <f t="shared" si="3"/>
        <v>250.1947480409527</v>
      </c>
      <c r="AQ9" s="7">
        <f t="shared" si="3"/>
        <v>1.4722222222222223</v>
      </c>
      <c r="AR9" s="7">
        <f t="shared" ref="AR9:AR12" si="38">SUM(AS9:AT9)</f>
        <v>260.08700000000005</v>
      </c>
      <c r="AS9" s="8">
        <f>SUM('[19]ПОЛНАЯ СЕБЕСТОИМОСТЬ СТОКИ 2019'!U9)</f>
        <v>259.78700000000003</v>
      </c>
      <c r="AT9" s="8">
        <f>SUM('[19]ПОЛНАЯ СЕБЕСТОИМОСТЬ СТОКИ 2019'!V9)</f>
        <v>0.3</v>
      </c>
      <c r="AU9" s="14">
        <f>SUM(AU10:AU12)</f>
        <v>274.02999999999997</v>
      </c>
      <c r="AV9" s="14">
        <f t="shared" ref="AV9:AW9" si="39">SUM(AV10:AV12)</f>
        <v>273.77</v>
      </c>
      <c r="AW9" s="14">
        <f t="shared" si="39"/>
        <v>0.26</v>
      </c>
      <c r="AX9" s="7">
        <f>SUM(AY9:AZ9)</f>
        <v>251.66697026317493</v>
      </c>
      <c r="AY9" s="7">
        <f t="shared" si="4"/>
        <v>250.1947480409527</v>
      </c>
      <c r="AZ9" s="7">
        <f t="shared" si="4"/>
        <v>1.4722222222222223</v>
      </c>
      <c r="BA9" s="7">
        <f t="shared" ref="BA9:BA12" si="40">SUM(BB9:BC9)</f>
        <v>0</v>
      </c>
      <c r="BB9" s="8">
        <f>SUM('[19]ПОЛНАЯ СЕБЕСТОИМОСТЬ СТОКИ 2019'!X9)</f>
        <v>0</v>
      </c>
      <c r="BC9" s="8">
        <f>SUM('[19]ПОЛНАЯ СЕБЕСТОИМОСТЬ СТОКИ 2019'!Y9)</f>
        <v>0</v>
      </c>
      <c r="BD9" s="14">
        <f>SUM(BD10:BD12)</f>
        <v>261.78999999999996</v>
      </c>
      <c r="BE9" s="14">
        <f t="shared" ref="BE9:BF9" si="41">SUM(BE10:BE12)</f>
        <v>261.2</v>
      </c>
      <c r="BF9" s="14">
        <f t="shared" si="41"/>
        <v>0.59</v>
      </c>
      <c r="BG9" s="7">
        <f>SUM(BH9:BI9)</f>
        <v>251.66697026317493</v>
      </c>
      <c r="BH9" s="7">
        <f t="shared" si="5"/>
        <v>250.1947480409527</v>
      </c>
      <c r="BI9" s="7">
        <f t="shared" si="5"/>
        <v>1.4722222222222223</v>
      </c>
      <c r="BJ9" s="7">
        <f t="shared" ref="BJ9:BJ12" si="42">SUM(BK9:BL9)</f>
        <v>0</v>
      </c>
      <c r="BK9" s="8">
        <f>SUM('[19]ПОЛНАЯ СЕБЕСТОИМОСТЬ СТОКИ 2019'!AA9)</f>
        <v>0</v>
      </c>
      <c r="BL9" s="8">
        <f>SUM('[19]ПОЛНАЯ СЕБЕСТОИМОСТЬ СТОКИ 2019'!AB9)</f>
        <v>0</v>
      </c>
      <c r="BM9" s="14">
        <f>SUM(BM10:BM12)</f>
        <v>281.02999999999997</v>
      </c>
      <c r="BN9" s="14">
        <f t="shared" ref="BN9:BO9" si="43">SUM(BN10:BN12)</f>
        <v>277.27999999999997</v>
      </c>
      <c r="BO9" s="14">
        <f t="shared" si="43"/>
        <v>3.75</v>
      </c>
      <c r="BP9" s="10">
        <f t="shared" ref="BP9:BP12" si="44">SUM(BQ9:BR9)</f>
        <v>755.00091078952471</v>
      </c>
      <c r="BQ9" s="10">
        <f t="shared" ref="BQ9:BR12" si="45">SUM(AP9+AY9+BH9)</f>
        <v>750.58424412285808</v>
      </c>
      <c r="BR9" s="10">
        <f t="shared" si="45"/>
        <v>4.416666666666667</v>
      </c>
      <c r="BS9" s="10">
        <f t="shared" ref="BS9:BS12" si="46">SUM(BT9:BU9)</f>
        <v>260.08700000000005</v>
      </c>
      <c r="BT9" s="10">
        <f t="shared" ref="BT9:BU12" si="47">SUM(AS9+BB9+BK9)</f>
        <v>259.78700000000003</v>
      </c>
      <c r="BU9" s="10">
        <f t="shared" si="47"/>
        <v>0.3</v>
      </c>
      <c r="BV9" s="11">
        <f t="shared" si="6"/>
        <v>816.84999999999991</v>
      </c>
      <c r="BW9" s="10">
        <f t="shared" si="6"/>
        <v>812.25</v>
      </c>
      <c r="BX9" s="10">
        <f t="shared" si="6"/>
        <v>4.5999999999999996</v>
      </c>
      <c r="BY9" s="10">
        <f t="shared" ref="BY9:BY12" si="48">SUM(BZ9:CA9)</f>
        <v>-494.91391078952472</v>
      </c>
      <c r="BZ9" s="10">
        <f t="shared" ref="BZ9:CA12" si="49">SUM(BT9-BQ9)</f>
        <v>-490.79724412285805</v>
      </c>
      <c r="CA9" s="10">
        <f t="shared" si="49"/>
        <v>-4.1166666666666671</v>
      </c>
      <c r="CB9" s="10">
        <f t="shared" ref="CB9:CB12" si="50">SUM(CC9:CD9)</f>
        <v>1510.0018215790494</v>
      </c>
      <c r="CC9" s="10">
        <f t="shared" ref="CC9:CD12" si="51">SUM(AD9+BQ9)</f>
        <v>1501.1684882457162</v>
      </c>
      <c r="CD9" s="10">
        <f t="shared" si="51"/>
        <v>8.8333333333333339</v>
      </c>
      <c r="CE9" s="10">
        <f>SUM(CF9:CG9)</f>
        <v>1034.9314999999999</v>
      </c>
      <c r="CF9" s="10">
        <f t="shared" si="7"/>
        <v>1030.576</v>
      </c>
      <c r="CG9" s="10">
        <f t="shared" si="7"/>
        <v>4.3555000000000001</v>
      </c>
      <c r="CH9" s="11">
        <f t="shared" si="7"/>
        <v>1613.56</v>
      </c>
      <c r="CI9" s="11">
        <f t="shared" si="7"/>
        <v>1604.8500000000001</v>
      </c>
      <c r="CJ9" s="11">
        <f t="shared" si="7"/>
        <v>8.7100000000000009</v>
      </c>
      <c r="CK9" s="10">
        <f t="shared" ref="CK9:CK12" si="52">SUM(CL9:CM9)</f>
        <v>-475.07032157904945</v>
      </c>
      <c r="CL9" s="12">
        <f t="shared" si="8"/>
        <v>-470.59248824571614</v>
      </c>
      <c r="CM9" s="12">
        <f t="shared" si="8"/>
        <v>-4.4778333333333338</v>
      </c>
      <c r="CN9" s="7">
        <f>SUM(CO9:CP9)</f>
        <v>251.66697026317493</v>
      </c>
      <c r="CO9" s="7">
        <f t="shared" si="9"/>
        <v>250.1947480409527</v>
      </c>
      <c r="CP9" s="7">
        <f t="shared" si="9"/>
        <v>1.4722222222222223</v>
      </c>
      <c r="CQ9" s="7">
        <f t="shared" ref="CQ9:CQ12" si="53">SUM(CR9:CS9)</f>
        <v>0</v>
      </c>
      <c r="CR9" s="8">
        <f>SUM('[19]ПОЛНАЯ СЕБЕСТОИМОСТЬ СТОКИ 2019'!AS9)</f>
        <v>0</v>
      </c>
      <c r="CS9" s="8">
        <f>SUM('[19]ПОЛНАЯ СЕБЕСТОИМОСТЬ СТОКИ 2019'!AT9)</f>
        <v>0</v>
      </c>
      <c r="CT9" s="14">
        <f>SUM(CT10:CT12)</f>
        <v>241.94</v>
      </c>
      <c r="CU9" s="14">
        <f t="shared" ref="CU9:CV9" si="54">SUM(CU10:CU12)</f>
        <v>241.6</v>
      </c>
      <c r="CV9" s="14">
        <f t="shared" si="54"/>
        <v>0.34</v>
      </c>
      <c r="CW9" s="7">
        <f>SUM(CX9:CY9)</f>
        <v>251.66697026317493</v>
      </c>
      <c r="CX9" s="7">
        <f t="shared" si="10"/>
        <v>250.1947480409527</v>
      </c>
      <c r="CY9" s="7">
        <f t="shared" si="10"/>
        <v>1.4722222222222223</v>
      </c>
      <c r="CZ9" s="7">
        <f t="shared" ref="CZ9:CZ12" si="55">SUM(DA9:DB9)</f>
        <v>0</v>
      </c>
      <c r="DA9" s="8">
        <f>SUM('[19]ПОЛНАЯ СЕБЕСТОИМОСТЬ СТОКИ 2019'!AV9)</f>
        <v>0</v>
      </c>
      <c r="DB9" s="8">
        <f>SUM('[19]ПОЛНАЯ СЕБЕСТОИМОСТЬ СТОКИ 2019'!AW9)</f>
        <v>0</v>
      </c>
      <c r="DC9" s="14">
        <f>SUM(DC10:DC12)</f>
        <v>258.52</v>
      </c>
      <c r="DD9" s="14">
        <f t="shared" ref="DD9:DE9" si="56">SUM(DD10:DD12)</f>
        <v>258</v>
      </c>
      <c r="DE9" s="14">
        <f t="shared" si="56"/>
        <v>0.52</v>
      </c>
      <c r="DF9" s="7">
        <f>SUM(DG9:DH9)</f>
        <v>251.66697026317493</v>
      </c>
      <c r="DG9" s="7">
        <f t="shared" si="11"/>
        <v>250.1947480409527</v>
      </c>
      <c r="DH9" s="7">
        <f t="shared" si="11"/>
        <v>1.4722222222222223</v>
      </c>
      <c r="DI9" s="7">
        <f t="shared" ref="DI9:DI12" si="57">SUM(DJ9:DK9)</f>
        <v>0</v>
      </c>
      <c r="DJ9" s="8">
        <f>SUM('[19]ПОЛНАЯ СЕБЕСТОИМОСТЬ СТОКИ 2019'!AY9)</f>
        <v>0</v>
      </c>
      <c r="DK9" s="8">
        <f>SUM('[19]ПОЛНАЯ СЕБЕСТОИМОСТЬ СТОКИ 2019'!AZ9)</f>
        <v>0</v>
      </c>
      <c r="DL9" s="14">
        <f>SUM(DL10:DL12)</f>
        <v>257.13</v>
      </c>
      <c r="DM9" s="14">
        <f t="shared" ref="DM9:DN9" si="58">SUM(DM10:DM12)</f>
        <v>253.45</v>
      </c>
      <c r="DN9" s="14">
        <f t="shared" si="58"/>
        <v>3.68</v>
      </c>
      <c r="DO9" s="10">
        <f t="shared" ref="DO9:DO12" si="59">SUM(DP9:DQ9)</f>
        <v>755.00091078952471</v>
      </c>
      <c r="DP9" s="10">
        <f t="shared" ref="DP9:DQ12" si="60">SUM(CO9+CX9+DG9)</f>
        <v>750.58424412285808</v>
      </c>
      <c r="DQ9" s="10">
        <f t="shared" si="60"/>
        <v>4.416666666666667</v>
      </c>
      <c r="DR9" s="10">
        <f t="shared" ref="DR9:DR12" si="61">SUM(DS9:DT9)</f>
        <v>0</v>
      </c>
      <c r="DS9" s="10">
        <f t="shared" ref="DS9:DT12" si="62">SUM(CR9+DA9+DJ9)</f>
        <v>0</v>
      </c>
      <c r="DT9" s="10">
        <f t="shared" si="62"/>
        <v>0</v>
      </c>
      <c r="DU9" s="11">
        <f t="shared" si="12"/>
        <v>757.58999999999992</v>
      </c>
      <c r="DV9" s="10">
        <f t="shared" si="12"/>
        <v>753.05</v>
      </c>
      <c r="DW9" s="10">
        <f t="shared" si="12"/>
        <v>4.54</v>
      </c>
      <c r="DX9" s="10">
        <f t="shared" ref="DX9:DX12" si="63">SUM(DY9:DZ9)</f>
        <v>-755.00091078952471</v>
      </c>
      <c r="DY9" s="12">
        <f t="shared" si="13"/>
        <v>-750.58424412285808</v>
      </c>
      <c r="DZ9" s="12">
        <f t="shared" si="13"/>
        <v>-4.416666666666667</v>
      </c>
      <c r="EA9" s="10">
        <f t="shared" ref="EA9:EA12" si="64">SUM(EB9:EC9)</f>
        <v>2265.0027323685745</v>
      </c>
      <c r="EB9" s="10">
        <f t="shared" ref="EB9:EC12" si="65">SUM(CC9+DP9)</f>
        <v>2251.7527323685745</v>
      </c>
      <c r="EC9" s="10">
        <f t="shared" si="65"/>
        <v>13.25</v>
      </c>
      <c r="ED9" s="10">
        <f t="shared" ref="ED9:ED12" si="66">SUM(EE9:EF9)</f>
        <v>1034.9314999999999</v>
      </c>
      <c r="EE9" s="10">
        <f t="shared" si="14"/>
        <v>1030.576</v>
      </c>
      <c r="EF9" s="10">
        <f t="shared" si="14"/>
        <v>4.3555000000000001</v>
      </c>
      <c r="EG9" s="10">
        <f t="shared" si="14"/>
        <v>2371.1499999999996</v>
      </c>
      <c r="EH9" s="10">
        <f t="shared" si="14"/>
        <v>2357.9</v>
      </c>
      <c r="EI9" s="10">
        <f t="shared" si="14"/>
        <v>13.25</v>
      </c>
      <c r="EJ9" s="10">
        <f t="shared" ref="EJ9:EJ12" si="67">SUM(EK9:EL9)</f>
        <v>-1230.0712323685746</v>
      </c>
      <c r="EK9" s="12">
        <f t="shared" si="15"/>
        <v>-1221.1767323685744</v>
      </c>
      <c r="EL9" s="12">
        <f t="shared" si="15"/>
        <v>-8.8945000000000007</v>
      </c>
      <c r="EM9" s="7">
        <f>SUM(EN9:EO9)</f>
        <v>251.66697026317493</v>
      </c>
      <c r="EN9" s="7">
        <f t="shared" si="16"/>
        <v>250.1947480409527</v>
      </c>
      <c r="EO9" s="7">
        <f t="shared" si="16"/>
        <v>1.4722222222222223</v>
      </c>
      <c r="EP9" s="7">
        <f t="shared" ref="EP9:EP12" si="68">SUM(EQ9:ER9)</f>
        <v>0</v>
      </c>
      <c r="EQ9" s="8">
        <f>SUM('[19]ПОЛНАЯ СЕБЕСТОИМОСТЬ СТОКИ 2019'!BQ9)</f>
        <v>0</v>
      </c>
      <c r="ER9" s="8">
        <f>SUM('[19]ПОЛНАЯ СЕБЕСТОИМОСТЬ СТОКИ 2019'!BR9)</f>
        <v>0</v>
      </c>
      <c r="ES9" s="14">
        <f>SUM(ES10:ES12)</f>
        <v>260.77999999999997</v>
      </c>
      <c r="ET9" s="14">
        <f t="shared" ref="ET9:EU9" si="69">SUM(ET10:ET12)</f>
        <v>260.24</v>
      </c>
      <c r="EU9" s="14">
        <f t="shared" si="69"/>
        <v>0.54</v>
      </c>
      <c r="EV9" s="7">
        <f>SUM(EW9:EX9)</f>
        <v>251.66697026317493</v>
      </c>
      <c r="EW9" s="7">
        <f t="shared" si="17"/>
        <v>250.1947480409527</v>
      </c>
      <c r="EX9" s="7">
        <f t="shared" si="17"/>
        <v>1.4722222222222223</v>
      </c>
      <c r="EY9" s="7">
        <f t="shared" ref="EY9:EY12" si="70">SUM(EZ9:FA9)</f>
        <v>0</v>
      </c>
      <c r="EZ9" s="8">
        <f>SUM('[19]ПОЛНАЯ СЕБЕСТОИМОСТЬ СТОКИ 2019'!BT9)</f>
        <v>0</v>
      </c>
      <c r="FA9" s="8">
        <f>SUM('[19]ПОЛНАЯ СЕБЕСТОИМОСТЬ СТОКИ 2019'!BU9)</f>
        <v>0</v>
      </c>
      <c r="FB9" s="14">
        <f>SUM(FB10:FB12)</f>
        <v>261.19</v>
      </c>
      <c r="FC9" s="14">
        <f t="shared" ref="FC9:FD9" si="71">SUM(FC10:FC12)</f>
        <v>260.63</v>
      </c>
      <c r="FD9" s="14">
        <f t="shared" si="71"/>
        <v>0.56000000000000005</v>
      </c>
      <c r="FE9" s="7">
        <f>SUM(FF9:FG9)</f>
        <v>251.66697026317493</v>
      </c>
      <c r="FF9" s="7">
        <f t="shared" si="18"/>
        <v>250.1947480409527</v>
      </c>
      <c r="FG9" s="7">
        <f t="shared" si="18"/>
        <v>1.4722222222222223</v>
      </c>
      <c r="FH9" s="7">
        <f t="shared" ref="FH9:FH12" si="72">SUM(FI9:FJ9)</f>
        <v>0</v>
      </c>
      <c r="FI9" s="8">
        <f>SUM('[19]ПОЛНАЯ СЕБЕСТОИМОСТЬ СТОКИ 2019'!BW9)</f>
        <v>0</v>
      </c>
      <c r="FJ9" s="8">
        <f>SUM('[19]ПОЛНАЯ СЕБЕСТОИМОСТЬ СТОКИ 2019'!BX9)</f>
        <v>0</v>
      </c>
      <c r="FK9" s="14">
        <f>SUM(FK10:FK12)</f>
        <v>257.25</v>
      </c>
      <c r="FL9" s="14">
        <f t="shared" ref="FL9:FM9" si="73">SUM(FL10:FL12)</f>
        <v>253.35</v>
      </c>
      <c r="FM9" s="14">
        <f t="shared" si="73"/>
        <v>3.9</v>
      </c>
      <c r="FN9" s="10">
        <f t="shared" ref="FN9:FN12" si="74">SUM(FO9:FP9)</f>
        <v>755.00091078952471</v>
      </c>
      <c r="FO9" s="10">
        <f t="shared" ref="FO9:FP12" si="75">SUM(EN9+EW9+FF9)</f>
        <v>750.58424412285808</v>
      </c>
      <c r="FP9" s="10">
        <f t="shared" si="75"/>
        <v>4.416666666666667</v>
      </c>
      <c r="FQ9" s="10">
        <f t="shared" ref="FQ9:FQ12" si="76">SUM(FR9:FS9)</f>
        <v>0</v>
      </c>
      <c r="FR9" s="10">
        <f t="shared" ref="FR9:FS12" si="77">SUM(EQ9+EZ9+FI9)</f>
        <v>0</v>
      </c>
      <c r="FS9" s="10">
        <f t="shared" si="77"/>
        <v>0</v>
      </c>
      <c r="FT9" s="11">
        <f t="shared" si="19"/>
        <v>779.22</v>
      </c>
      <c r="FU9" s="11">
        <f t="shared" si="19"/>
        <v>774.22</v>
      </c>
      <c r="FV9" s="11">
        <f t="shared" si="19"/>
        <v>5</v>
      </c>
      <c r="FW9" s="10">
        <f t="shared" ref="FW9:FW12" si="78">SUM(FX9:FY9)</f>
        <v>-755.00091078952471</v>
      </c>
      <c r="FX9" s="12">
        <f t="shared" si="20"/>
        <v>-750.58424412285808</v>
      </c>
      <c r="FY9" s="12">
        <f t="shared" si="20"/>
        <v>-4.416666666666667</v>
      </c>
      <c r="FZ9" s="10">
        <f t="shared" ref="FZ9:FZ12" si="79">SUM(GA9:GB9)</f>
        <v>3020.0036431580988</v>
      </c>
      <c r="GA9" s="10">
        <f>SUM([19]объемы!AX58)</f>
        <v>3002.3369764914323</v>
      </c>
      <c r="GB9" s="10">
        <f>SUM([19]объемы!AY58)</f>
        <v>17.666666666666668</v>
      </c>
      <c r="GC9" s="10">
        <f t="shared" ref="GC9:GC12" si="80">SUM(GD9:GE9)</f>
        <v>1034.9314999999999</v>
      </c>
      <c r="GD9" s="11">
        <f t="shared" si="21"/>
        <v>1030.576</v>
      </c>
      <c r="GE9" s="11">
        <f t="shared" si="21"/>
        <v>4.3555000000000001</v>
      </c>
      <c r="GF9" s="11">
        <f t="shared" si="21"/>
        <v>3150.37</v>
      </c>
      <c r="GG9" s="11">
        <f t="shared" si="22"/>
        <v>3132.12</v>
      </c>
      <c r="GH9" s="11">
        <f t="shared" si="22"/>
        <v>18.25</v>
      </c>
      <c r="GI9" s="10">
        <f t="shared" ref="GI9:GI12" si="81">SUM(GJ9:GK9)</f>
        <v>-1985.0721431580989</v>
      </c>
      <c r="GJ9" s="12">
        <f t="shared" si="23"/>
        <v>-1971.7609764914323</v>
      </c>
      <c r="GK9" s="12">
        <f t="shared" si="23"/>
        <v>-13.311166666666669</v>
      </c>
    </row>
    <row r="10" spans="1:193" ht="18.75" customHeight="1" x14ac:dyDescent="0.3">
      <c r="A10" s="15" t="s">
        <v>32</v>
      </c>
      <c r="B10" s="16">
        <f t="shared" si="24"/>
        <v>190</v>
      </c>
      <c r="C10" s="16">
        <f t="shared" si="25"/>
        <v>190</v>
      </c>
      <c r="D10" s="16">
        <f t="shared" si="25"/>
        <v>0</v>
      </c>
      <c r="E10" s="16">
        <f t="shared" si="26"/>
        <v>208.13900000000001</v>
      </c>
      <c r="F10" s="17">
        <f>SUM('[19]ПОЛНАЯ СЕБЕСТОИМОСТЬ СТОКИ 2019'!F10)</f>
        <v>208.13900000000001</v>
      </c>
      <c r="G10" s="17">
        <f>SUM('[19]ПОЛНАЯ СЕБЕСТОИМОСТЬ СТОКИ 2019'!G10)</f>
        <v>0</v>
      </c>
      <c r="H10" s="18">
        <v>209.85</v>
      </c>
      <c r="I10" s="18">
        <f>SUM(H10)</f>
        <v>209.85</v>
      </c>
      <c r="J10" s="18"/>
      <c r="K10" s="16">
        <f>SUM(L10:M10)</f>
        <v>190</v>
      </c>
      <c r="L10" s="16">
        <f t="shared" si="0"/>
        <v>190</v>
      </c>
      <c r="M10" s="16">
        <f t="shared" si="0"/>
        <v>0</v>
      </c>
      <c r="N10" s="16">
        <f t="shared" si="28"/>
        <v>194.65</v>
      </c>
      <c r="O10" s="17">
        <f>SUM('[19]ПОЛНАЯ СЕБЕСТОИМОСТЬ СТОКИ 2019'!I10)</f>
        <v>194.65</v>
      </c>
      <c r="P10" s="17">
        <f>SUM('[19]ПОЛНАЯ СЕБЕСТОИМОСТЬ СТОКИ 2019'!J10)</f>
        <v>0</v>
      </c>
      <c r="Q10" s="18">
        <v>199.96</v>
      </c>
      <c r="R10" s="18">
        <f>SUM(Q10)</f>
        <v>199.96</v>
      </c>
      <c r="S10" s="18"/>
      <c r="T10" s="16">
        <f>SUM(U10:V10)</f>
        <v>190</v>
      </c>
      <c r="U10" s="16">
        <f t="shared" si="1"/>
        <v>190</v>
      </c>
      <c r="V10" s="16">
        <f t="shared" si="1"/>
        <v>0</v>
      </c>
      <c r="W10" s="16">
        <f t="shared" si="30"/>
        <v>188.65</v>
      </c>
      <c r="X10" s="17">
        <f>SUM('[19]ПОЛНАЯ СЕБЕСТОИМОСТЬ СТОКИ 2019'!L10)</f>
        <v>188.65</v>
      </c>
      <c r="Y10" s="17">
        <f>SUM('[19]ПОЛНАЯ СЕБЕСТОИМОСТЬ СТОКИ 2019'!M10)</f>
        <v>0</v>
      </c>
      <c r="Z10" s="18">
        <v>197.46</v>
      </c>
      <c r="AA10" s="18">
        <f>SUM(Z10)</f>
        <v>197.46</v>
      </c>
      <c r="AB10" s="18"/>
      <c r="AC10" s="19">
        <f t="shared" si="32"/>
        <v>570</v>
      </c>
      <c r="AD10" s="19">
        <f t="shared" si="33"/>
        <v>570</v>
      </c>
      <c r="AE10" s="19">
        <f t="shared" si="33"/>
        <v>0</v>
      </c>
      <c r="AF10" s="19">
        <f t="shared" si="34"/>
        <v>591.43899999999996</v>
      </c>
      <c r="AG10" s="19">
        <f t="shared" si="35"/>
        <v>591.43899999999996</v>
      </c>
      <c r="AH10" s="19">
        <f t="shared" si="35"/>
        <v>0</v>
      </c>
      <c r="AI10" s="20">
        <f t="shared" si="2"/>
        <v>607.27</v>
      </c>
      <c r="AJ10" s="20">
        <f t="shared" si="2"/>
        <v>607.27</v>
      </c>
      <c r="AK10" s="20">
        <f t="shared" si="2"/>
        <v>0</v>
      </c>
      <c r="AL10" s="19">
        <f t="shared" si="36"/>
        <v>21.438999999999965</v>
      </c>
      <c r="AM10" s="19">
        <f t="shared" si="37"/>
        <v>21.438999999999965</v>
      </c>
      <c r="AN10" s="19">
        <f t="shared" si="37"/>
        <v>0</v>
      </c>
      <c r="AO10" s="16">
        <f>SUM(AP10:AQ10)</f>
        <v>190</v>
      </c>
      <c r="AP10" s="16">
        <f t="shared" si="3"/>
        <v>190</v>
      </c>
      <c r="AQ10" s="16">
        <f t="shared" si="3"/>
        <v>0</v>
      </c>
      <c r="AR10" s="16">
        <f t="shared" si="38"/>
        <v>194.28100000000001</v>
      </c>
      <c r="AS10" s="17">
        <f>SUM('[19]ПОЛНАЯ СЕБЕСТОИМОСТЬ СТОКИ 2019'!U10)</f>
        <v>194.28100000000001</v>
      </c>
      <c r="AT10" s="17">
        <f>SUM('[19]ПОЛНАЯ СЕБЕСТОИМОСТЬ СТОКИ 2019'!V10)</f>
        <v>0</v>
      </c>
      <c r="AU10" s="18">
        <v>206.13</v>
      </c>
      <c r="AV10" s="18">
        <f>SUM(AU10)</f>
        <v>206.13</v>
      </c>
      <c r="AW10" s="18"/>
      <c r="AX10" s="16">
        <f>SUM(AY10:AZ10)</f>
        <v>190</v>
      </c>
      <c r="AY10" s="16">
        <f t="shared" si="4"/>
        <v>190</v>
      </c>
      <c r="AZ10" s="16">
        <f t="shared" si="4"/>
        <v>0</v>
      </c>
      <c r="BA10" s="16">
        <f t="shared" si="40"/>
        <v>0</v>
      </c>
      <c r="BB10" s="17">
        <f>SUM('[19]ПОЛНАЯ СЕБЕСТОИМОСТЬ СТОКИ 2019'!X10)</f>
        <v>0</v>
      </c>
      <c r="BC10" s="17">
        <f>SUM('[19]ПОЛНАЯ СЕБЕСТОИМОСТЬ СТОКИ 2019'!Y10)</f>
        <v>0</v>
      </c>
      <c r="BD10" s="18">
        <v>199.51</v>
      </c>
      <c r="BE10" s="18">
        <f>SUM(BD10)</f>
        <v>199.51</v>
      </c>
      <c r="BF10" s="18"/>
      <c r="BG10" s="16">
        <f>SUM(BH10:BI10)</f>
        <v>190</v>
      </c>
      <c r="BH10" s="16">
        <f t="shared" si="5"/>
        <v>190</v>
      </c>
      <c r="BI10" s="16">
        <f t="shared" si="5"/>
        <v>0</v>
      </c>
      <c r="BJ10" s="16">
        <f t="shared" si="42"/>
        <v>0</v>
      </c>
      <c r="BK10" s="17">
        <f>SUM('[19]ПОЛНАЯ СЕБЕСТОИМОСТЬ СТОКИ 2019'!AA10)</f>
        <v>0</v>
      </c>
      <c r="BL10" s="17">
        <f>SUM('[19]ПОЛНАЯ СЕБЕСТОИМОСТЬ СТОКИ 2019'!AB10)</f>
        <v>0</v>
      </c>
      <c r="BM10" s="18">
        <v>213.38</v>
      </c>
      <c r="BN10" s="18">
        <f>SUM(BM10)</f>
        <v>213.38</v>
      </c>
      <c r="BO10" s="18"/>
      <c r="BP10" s="19">
        <f t="shared" si="44"/>
        <v>570</v>
      </c>
      <c r="BQ10" s="19">
        <f t="shared" si="45"/>
        <v>570</v>
      </c>
      <c r="BR10" s="19">
        <f t="shared" si="45"/>
        <v>0</v>
      </c>
      <c r="BS10" s="19">
        <f t="shared" si="46"/>
        <v>194.28100000000001</v>
      </c>
      <c r="BT10" s="19">
        <f t="shared" si="47"/>
        <v>194.28100000000001</v>
      </c>
      <c r="BU10" s="19">
        <f t="shared" si="47"/>
        <v>0</v>
      </c>
      <c r="BV10" s="20">
        <f t="shared" si="6"/>
        <v>619.02</v>
      </c>
      <c r="BW10" s="19">
        <f t="shared" si="6"/>
        <v>619.02</v>
      </c>
      <c r="BX10" s="19">
        <f t="shared" si="6"/>
        <v>0</v>
      </c>
      <c r="BY10" s="19">
        <f t="shared" si="48"/>
        <v>-375.71899999999999</v>
      </c>
      <c r="BZ10" s="19">
        <f t="shared" si="49"/>
        <v>-375.71899999999999</v>
      </c>
      <c r="CA10" s="19">
        <f t="shared" si="49"/>
        <v>0</v>
      </c>
      <c r="CB10" s="19">
        <f t="shared" si="50"/>
        <v>1140</v>
      </c>
      <c r="CC10" s="19">
        <f t="shared" si="51"/>
        <v>1140</v>
      </c>
      <c r="CD10" s="19">
        <f t="shared" si="51"/>
        <v>0</v>
      </c>
      <c r="CE10" s="19">
        <f t="shared" ref="CE10:CE12" si="82">SUM(CF10:CG10)</f>
        <v>785.72</v>
      </c>
      <c r="CF10" s="19">
        <f t="shared" si="7"/>
        <v>785.72</v>
      </c>
      <c r="CG10" s="19">
        <f t="shared" si="7"/>
        <v>0</v>
      </c>
      <c r="CH10" s="20">
        <f t="shared" si="7"/>
        <v>1226.29</v>
      </c>
      <c r="CI10" s="20">
        <f t="shared" si="7"/>
        <v>1226.29</v>
      </c>
      <c r="CJ10" s="20">
        <f t="shared" si="7"/>
        <v>0</v>
      </c>
      <c r="CK10" s="19">
        <f t="shared" si="52"/>
        <v>-354.28</v>
      </c>
      <c r="CL10" s="21">
        <f t="shared" si="8"/>
        <v>-354.28</v>
      </c>
      <c r="CM10" s="21">
        <f t="shared" si="8"/>
        <v>0</v>
      </c>
      <c r="CN10" s="16">
        <f>SUM(CO10:CP10)</f>
        <v>190</v>
      </c>
      <c r="CO10" s="16">
        <f t="shared" si="9"/>
        <v>190</v>
      </c>
      <c r="CP10" s="16">
        <f t="shared" si="9"/>
        <v>0</v>
      </c>
      <c r="CQ10" s="16">
        <f t="shared" si="53"/>
        <v>0</v>
      </c>
      <c r="CR10" s="17">
        <f>SUM('[19]ПОЛНАЯ СЕБЕСТОИМОСТЬ СТОКИ 2019'!AS10)</f>
        <v>0</v>
      </c>
      <c r="CS10" s="17">
        <f>SUM('[19]ПОЛНАЯ СЕБЕСТОИМОСТЬ СТОКИ 2019'!AT10)</f>
        <v>0</v>
      </c>
      <c r="CT10" s="18">
        <v>185.22</v>
      </c>
      <c r="CU10" s="18">
        <f>SUM(CT10)</f>
        <v>185.22</v>
      </c>
      <c r="CV10" s="18"/>
      <c r="CW10" s="16">
        <f>SUM(CX10:CY10)</f>
        <v>190</v>
      </c>
      <c r="CX10" s="16">
        <f t="shared" si="10"/>
        <v>190</v>
      </c>
      <c r="CY10" s="16">
        <f t="shared" si="10"/>
        <v>0</v>
      </c>
      <c r="CZ10" s="16">
        <f t="shared" si="55"/>
        <v>0</v>
      </c>
      <c r="DA10" s="17">
        <f>SUM('[19]ПОЛНАЯ СЕБЕСТОИМОСТЬ СТОКИ 2019'!AV10)</f>
        <v>0</v>
      </c>
      <c r="DB10" s="17">
        <f>SUM('[19]ПОЛНАЯ СЕБЕСТОИМОСТЬ СТОКИ 2019'!AW10)</f>
        <v>0</v>
      </c>
      <c r="DC10" s="18">
        <v>203.57</v>
      </c>
      <c r="DD10" s="18">
        <f>SUM(DC10)</f>
        <v>203.57</v>
      </c>
      <c r="DE10" s="18"/>
      <c r="DF10" s="16">
        <f>SUM(DG10:DH10)</f>
        <v>190</v>
      </c>
      <c r="DG10" s="16">
        <f t="shared" si="11"/>
        <v>190</v>
      </c>
      <c r="DH10" s="16">
        <f t="shared" si="11"/>
        <v>0</v>
      </c>
      <c r="DI10" s="16">
        <f t="shared" si="57"/>
        <v>0</v>
      </c>
      <c r="DJ10" s="17">
        <f>SUM('[19]ПОЛНАЯ СЕБЕСТОИМОСТЬ СТОКИ 2019'!AY10)</f>
        <v>0</v>
      </c>
      <c r="DK10" s="17">
        <f>SUM('[19]ПОЛНАЯ СЕБЕСТОИМОСТЬ СТОКИ 2019'!AZ10)</f>
        <v>0</v>
      </c>
      <c r="DL10" s="18">
        <v>190.82</v>
      </c>
      <c r="DM10" s="18">
        <f>SUM(DL10)</f>
        <v>190.82</v>
      </c>
      <c r="DN10" s="18"/>
      <c r="DO10" s="19">
        <f t="shared" si="59"/>
        <v>570</v>
      </c>
      <c r="DP10" s="19">
        <f t="shared" si="60"/>
        <v>570</v>
      </c>
      <c r="DQ10" s="19">
        <f t="shared" si="60"/>
        <v>0</v>
      </c>
      <c r="DR10" s="19">
        <f t="shared" si="61"/>
        <v>0</v>
      </c>
      <c r="DS10" s="19">
        <f t="shared" si="62"/>
        <v>0</v>
      </c>
      <c r="DT10" s="19">
        <f t="shared" si="62"/>
        <v>0</v>
      </c>
      <c r="DU10" s="20">
        <f t="shared" si="12"/>
        <v>579.6099999999999</v>
      </c>
      <c r="DV10" s="19">
        <f t="shared" si="12"/>
        <v>579.6099999999999</v>
      </c>
      <c r="DW10" s="19">
        <f t="shared" si="12"/>
        <v>0</v>
      </c>
      <c r="DX10" s="19">
        <f t="shared" si="63"/>
        <v>-570</v>
      </c>
      <c r="DY10" s="21">
        <f t="shared" si="13"/>
        <v>-570</v>
      </c>
      <c r="DZ10" s="21">
        <f t="shared" si="13"/>
        <v>0</v>
      </c>
      <c r="EA10" s="19">
        <f t="shared" si="64"/>
        <v>1710</v>
      </c>
      <c r="EB10" s="19">
        <f t="shared" si="65"/>
        <v>1710</v>
      </c>
      <c r="EC10" s="19">
        <f t="shared" si="65"/>
        <v>0</v>
      </c>
      <c r="ED10" s="19">
        <f t="shared" si="66"/>
        <v>785.72</v>
      </c>
      <c r="EE10" s="19">
        <f t="shared" si="14"/>
        <v>785.72</v>
      </c>
      <c r="EF10" s="19">
        <f t="shared" si="14"/>
        <v>0</v>
      </c>
      <c r="EG10" s="19">
        <f t="shared" si="14"/>
        <v>1805.8999999999999</v>
      </c>
      <c r="EH10" s="19">
        <f t="shared" si="14"/>
        <v>1805.8999999999999</v>
      </c>
      <c r="EI10" s="19">
        <f t="shared" si="14"/>
        <v>0</v>
      </c>
      <c r="EJ10" s="19">
        <f t="shared" si="67"/>
        <v>-924.28</v>
      </c>
      <c r="EK10" s="21">
        <f t="shared" si="15"/>
        <v>-924.28</v>
      </c>
      <c r="EL10" s="21">
        <f t="shared" si="15"/>
        <v>0</v>
      </c>
      <c r="EM10" s="16">
        <f>SUM(EN10:EO10)</f>
        <v>190</v>
      </c>
      <c r="EN10" s="16">
        <f t="shared" si="16"/>
        <v>190</v>
      </c>
      <c r="EO10" s="16">
        <f t="shared" si="16"/>
        <v>0</v>
      </c>
      <c r="EP10" s="16">
        <f t="shared" si="68"/>
        <v>0</v>
      </c>
      <c r="EQ10" s="17">
        <f>SUM('[19]ПОЛНАЯ СЕБЕСТОИМОСТЬ СТОКИ 2019'!BQ10)</f>
        <v>0</v>
      </c>
      <c r="ER10" s="17">
        <f>SUM('[19]ПОЛНАЯ СЕБЕСТОИМОСТЬ СТОКИ 2019'!BR10)</f>
        <v>0</v>
      </c>
      <c r="ES10" s="18">
        <v>200.35</v>
      </c>
      <c r="ET10" s="18">
        <f>SUM(ES10)</f>
        <v>200.35</v>
      </c>
      <c r="EU10" s="18"/>
      <c r="EV10" s="16">
        <f>SUM(EW10:EX10)</f>
        <v>190</v>
      </c>
      <c r="EW10" s="16">
        <f t="shared" si="17"/>
        <v>190</v>
      </c>
      <c r="EX10" s="16">
        <f t="shared" si="17"/>
        <v>0</v>
      </c>
      <c r="EY10" s="16">
        <f t="shared" si="70"/>
        <v>0</v>
      </c>
      <c r="EZ10" s="17">
        <f>SUM('[19]ПОЛНАЯ СЕБЕСТОИМОСТЬ СТОКИ 2019'!BT10)</f>
        <v>0</v>
      </c>
      <c r="FA10" s="17">
        <f>SUM('[19]ПОЛНАЯ СЕБЕСТОИМОСТЬ СТОКИ 2019'!BU10)</f>
        <v>0</v>
      </c>
      <c r="FB10" s="18">
        <v>191.89</v>
      </c>
      <c r="FC10" s="18">
        <f>SUM(FB10)</f>
        <v>191.89</v>
      </c>
      <c r="FD10" s="18"/>
      <c r="FE10" s="16">
        <f>SUM(FF10:FG10)</f>
        <v>190</v>
      </c>
      <c r="FF10" s="16">
        <f t="shared" si="18"/>
        <v>190</v>
      </c>
      <c r="FG10" s="16">
        <f t="shared" si="18"/>
        <v>0</v>
      </c>
      <c r="FH10" s="16">
        <f t="shared" si="72"/>
        <v>0</v>
      </c>
      <c r="FI10" s="17">
        <f>SUM('[19]ПОЛНАЯ СЕБЕСТОИМОСТЬ СТОКИ 2019'!BW10)</f>
        <v>0</v>
      </c>
      <c r="FJ10" s="17">
        <f>SUM('[19]ПОЛНАЯ СЕБЕСТОИМОСТЬ СТОКИ 2019'!BX10)</f>
        <v>0</v>
      </c>
      <c r="FK10" s="18">
        <v>186.78</v>
      </c>
      <c r="FL10" s="18">
        <f>SUM(FK10)</f>
        <v>186.78</v>
      </c>
      <c r="FM10" s="18"/>
      <c r="FN10" s="19">
        <f t="shared" si="74"/>
        <v>570</v>
      </c>
      <c r="FO10" s="19">
        <f t="shared" si="75"/>
        <v>570</v>
      </c>
      <c r="FP10" s="19">
        <f t="shared" si="75"/>
        <v>0</v>
      </c>
      <c r="FQ10" s="19">
        <f t="shared" si="76"/>
        <v>0</v>
      </c>
      <c r="FR10" s="19">
        <f t="shared" si="77"/>
        <v>0</v>
      </c>
      <c r="FS10" s="19">
        <f t="shared" si="77"/>
        <v>0</v>
      </c>
      <c r="FT10" s="20">
        <f t="shared" si="19"/>
        <v>579.02</v>
      </c>
      <c r="FU10" s="20">
        <f t="shared" si="19"/>
        <v>579.02</v>
      </c>
      <c r="FV10" s="20">
        <f t="shared" si="19"/>
        <v>0</v>
      </c>
      <c r="FW10" s="19">
        <f t="shared" si="78"/>
        <v>-570</v>
      </c>
      <c r="FX10" s="21">
        <f t="shared" si="20"/>
        <v>-570</v>
      </c>
      <c r="FY10" s="21">
        <f t="shared" si="20"/>
        <v>0</v>
      </c>
      <c r="FZ10" s="19">
        <f t="shared" si="79"/>
        <v>2280</v>
      </c>
      <c r="GA10" s="19">
        <f>SUM([19]объемы!AX59)</f>
        <v>2280</v>
      </c>
      <c r="GB10" s="19">
        <v>0</v>
      </c>
      <c r="GC10" s="19">
        <f t="shared" si="80"/>
        <v>785.72</v>
      </c>
      <c r="GD10" s="20">
        <f t="shared" si="21"/>
        <v>785.72</v>
      </c>
      <c r="GE10" s="20">
        <f t="shared" si="21"/>
        <v>0</v>
      </c>
      <c r="GF10" s="20">
        <f t="shared" si="21"/>
        <v>2384.92</v>
      </c>
      <c r="GG10" s="20">
        <f t="shared" si="22"/>
        <v>2384.92</v>
      </c>
      <c r="GH10" s="20">
        <f t="shared" si="22"/>
        <v>0</v>
      </c>
      <c r="GI10" s="19">
        <f t="shared" si="81"/>
        <v>-1494.28</v>
      </c>
      <c r="GJ10" s="21">
        <f t="shared" si="23"/>
        <v>-1494.28</v>
      </c>
      <c r="GK10" s="21">
        <f t="shared" si="23"/>
        <v>0</v>
      </c>
    </row>
    <row r="11" spans="1:193" ht="18.75" customHeight="1" x14ac:dyDescent="0.3">
      <c r="A11" s="15" t="s">
        <v>33</v>
      </c>
      <c r="B11" s="16">
        <f t="shared" si="24"/>
        <v>1.4722222222222223</v>
      </c>
      <c r="C11" s="16">
        <f>SUM(GA11/12)</f>
        <v>0</v>
      </c>
      <c r="D11" s="16">
        <f t="shared" si="25"/>
        <v>1.4722222222222223</v>
      </c>
      <c r="E11" s="16">
        <f t="shared" si="26"/>
        <v>0.20250000000000001</v>
      </c>
      <c r="F11" s="17">
        <f>SUM('[19]ПОЛНАЯ СЕБЕСТОИМОСТЬ СТОКИ 2019'!F11)</f>
        <v>0</v>
      </c>
      <c r="G11" s="17">
        <f>SUM('[19]ПОЛНАЯ СЕБЕСТОИМОСТЬ СТОКИ 2019'!G11)</f>
        <v>0.20250000000000001</v>
      </c>
      <c r="H11" s="18">
        <v>0.24</v>
      </c>
      <c r="I11" s="18"/>
      <c r="J11" s="18">
        <f>SUM(H11)</f>
        <v>0.24</v>
      </c>
      <c r="K11" s="16">
        <f>SUM(L11:M11)</f>
        <v>1.4722222222222223</v>
      </c>
      <c r="L11" s="16">
        <f t="shared" si="0"/>
        <v>0</v>
      </c>
      <c r="M11" s="16">
        <f t="shared" si="0"/>
        <v>1.4722222222222223</v>
      </c>
      <c r="N11" s="16">
        <f t="shared" si="28"/>
        <v>0.17299999999999999</v>
      </c>
      <c r="O11" s="17">
        <f>SUM('[19]ПОЛНАЯ СЕБЕСТОИМОСТЬ СТОКИ 2019'!I11)</f>
        <v>0</v>
      </c>
      <c r="P11" s="17">
        <f>SUM('[19]ПОЛНАЯ СЕБЕСТОИМОСТЬ СТОКИ 2019'!J11)</f>
        <v>0.17299999999999999</v>
      </c>
      <c r="Q11" s="18">
        <v>0.19</v>
      </c>
      <c r="R11" s="18"/>
      <c r="S11" s="18">
        <f>SUM(Q11)</f>
        <v>0.19</v>
      </c>
      <c r="T11" s="16">
        <f>SUM(U11:V11)</f>
        <v>1.4722222222222223</v>
      </c>
      <c r="U11" s="16">
        <f t="shared" si="1"/>
        <v>0</v>
      </c>
      <c r="V11" s="16">
        <f t="shared" si="1"/>
        <v>1.4722222222222223</v>
      </c>
      <c r="W11" s="16">
        <f t="shared" si="30"/>
        <v>3.68</v>
      </c>
      <c r="X11" s="17">
        <f>SUM('[19]ПОЛНАЯ СЕБЕСТОИМОСТЬ СТОКИ 2019'!L11)</f>
        <v>0</v>
      </c>
      <c r="Y11" s="17">
        <f>SUM('[19]ПОЛНАЯ СЕБЕСТОИМОСТЬ СТОКИ 2019'!M11)</f>
        <v>3.68</v>
      </c>
      <c r="Z11" s="18">
        <v>3.68</v>
      </c>
      <c r="AA11" s="18"/>
      <c r="AB11" s="18">
        <f>SUM(Z11)</f>
        <v>3.68</v>
      </c>
      <c r="AC11" s="19">
        <f t="shared" si="32"/>
        <v>4.416666666666667</v>
      </c>
      <c r="AD11" s="19">
        <f t="shared" si="33"/>
        <v>0</v>
      </c>
      <c r="AE11" s="19">
        <f t="shared" si="33"/>
        <v>4.416666666666667</v>
      </c>
      <c r="AF11" s="19">
        <f t="shared" si="34"/>
        <v>4.0555000000000003</v>
      </c>
      <c r="AG11" s="19">
        <f t="shared" si="35"/>
        <v>0</v>
      </c>
      <c r="AH11" s="19">
        <f t="shared" si="35"/>
        <v>4.0555000000000003</v>
      </c>
      <c r="AI11" s="20">
        <f t="shared" si="2"/>
        <v>4.1100000000000003</v>
      </c>
      <c r="AJ11" s="20">
        <f t="shared" si="2"/>
        <v>0</v>
      </c>
      <c r="AK11" s="20">
        <f t="shared" si="2"/>
        <v>4.1100000000000003</v>
      </c>
      <c r="AL11" s="19">
        <f t="shared" si="36"/>
        <v>-0.36116666666666664</v>
      </c>
      <c r="AM11" s="19">
        <f t="shared" si="37"/>
        <v>0</v>
      </c>
      <c r="AN11" s="19">
        <f t="shared" si="37"/>
        <v>-0.36116666666666664</v>
      </c>
      <c r="AO11" s="16">
        <f>SUM(AP11:AQ11)</f>
        <v>1.4722222222222223</v>
      </c>
      <c r="AP11" s="16">
        <f t="shared" si="3"/>
        <v>0</v>
      </c>
      <c r="AQ11" s="16">
        <f t="shared" si="3"/>
        <v>1.4722222222222223</v>
      </c>
      <c r="AR11" s="16">
        <f t="shared" si="38"/>
        <v>0.3</v>
      </c>
      <c r="AS11" s="17">
        <f>SUM('[19]ПОЛНАЯ СЕБЕСТОИМОСТЬ СТОКИ 2019'!U11)</f>
        <v>0</v>
      </c>
      <c r="AT11" s="17">
        <f>SUM('[19]ПОЛНАЯ СЕБЕСТОИМОСТЬ СТОКИ 2019'!V11)</f>
        <v>0.3</v>
      </c>
      <c r="AU11" s="18">
        <v>0.26</v>
      </c>
      <c r="AV11" s="18"/>
      <c r="AW11" s="18">
        <f>SUM(AU11)</f>
        <v>0.26</v>
      </c>
      <c r="AX11" s="16">
        <f>SUM(AY11:AZ11)</f>
        <v>1.4722222222222223</v>
      </c>
      <c r="AY11" s="16">
        <f t="shared" si="4"/>
        <v>0</v>
      </c>
      <c r="AZ11" s="16">
        <f t="shared" si="4"/>
        <v>1.4722222222222223</v>
      </c>
      <c r="BA11" s="16">
        <f t="shared" si="40"/>
        <v>0</v>
      </c>
      <c r="BB11" s="17">
        <f>SUM('[19]ПОЛНАЯ СЕБЕСТОИМОСТЬ СТОКИ 2019'!X11)</f>
        <v>0</v>
      </c>
      <c r="BC11" s="17">
        <f>SUM('[19]ПОЛНАЯ СЕБЕСТОИМОСТЬ СТОКИ 2019'!Y11)</f>
        <v>0</v>
      </c>
      <c r="BD11" s="18">
        <v>0.59</v>
      </c>
      <c r="BE11" s="18"/>
      <c r="BF11" s="18">
        <f>SUM(BD11)</f>
        <v>0.59</v>
      </c>
      <c r="BG11" s="16">
        <f>SUM(BH11:BI11)</f>
        <v>1.4722222222222223</v>
      </c>
      <c r="BH11" s="16">
        <f t="shared" si="5"/>
        <v>0</v>
      </c>
      <c r="BI11" s="16">
        <f t="shared" si="5"/>
        <v>1.4722222222222223</v>
      </c>
      <c r="BJ11" s="16">
        <f t="shared" si="42"/>
        <v>0</v>
      </c>
      <c r="BK11" s="17">
        <f>SUM('[19]ПОЛНАЯ СЕБЕСТОИМОСТЬ СТОКИ 2019'!AA11)</f>
        <v>0</v>
      </c>
      <c r="BL11" s="17">
        <f>SUM('[19]ПОЛНАЯ СЕБЕСТОИМОСТЬ СТОКИ 2019'!AB11)</f>
        <v>0</v>
      </c>
      <c r="BM11" s="18">
        <v>3.75</v>
      </c>
      <c r="BN11" s="18"/>
      <c r="BO11" s="18">
        <f>SUM(BM11)</f>
        <v>3.75</v>
      </c>
      <c r="BP11" s="19">
        <f t="shared" si="44"/>
        <v>4.416666666666667</v>
      </c>
      <c r="BQ11" s="19">
        <f t="shared" si="45"/>
        <v>0</v>
      </c>
      <c r="BR11" s="19">
        <f t="shared" si="45"/>
        <v>4.416666666666667</v>
      </c>
      <c r="BS11" s="19">
        <f t="shared" si="46"/>
        <v>0.3</v>
      </c>
      <c r="BT11" s="19">
        <f t="shared" si="47"/>
        <v>0</v>
      </c>
      <c r="BU11" s="19">
        <f t="shared" si="47"/>
        <v>0.3</v>
      </c>
      <c r="BV11" s="20">
        <f t="shared" si="6"/>
        <v>4.5999999999999996</v>
      </c>
      <c r="BW11" s="19">
        <f t="shared" si="6"/>
        <v>0</v>
      </c>
      <c r="BX11" s="19">
        <f t="shared" si="6"/>
        <v>4.5999999999999996</v>
      </c>
      <c r="BY11" s="19">
        <f t="shared" si="48"/>
        <v>-4.1166666666666671</v>
      </c>
      <c r="BZ11" s="19">
        <f t="shared" si="49"/>
        <v>0</v>
      </c>
      <c r="CA11" s="19">
        <f t="shared" si="49"/>
        <v>-4.1166666666666671</v>
      </c>
      <c r="CB11" s="19">
        <f t="shared" si="50"/>
        <v>8.8333333333333339</v>
      </c>
      <c r="CC11" s="19">
        <f t="shared" si="51"/>
        <v>0</v>
      </c>
      <c r="CD11" s="19">
        <f t="shared" si="51"/>
        <v>8.8333333333333339</v>
      </c>
      <c r="CE11" s="19">
        <f t="shared" si="82"/>
        <v>4.3555000000000001</v>
      </c>
      <c r="CF11" s="19">
        <f t="shared" si="7"/>
        <v>0</v>
      </c>
      <c r="CG11" s="19">
        <f t="shared" si="7"/>
        <v>4.3555000000000001</v>
      </c>
      <c r="CH11" s="20">
        <f t="shared" si="7"/>
        <v>8.7100000000000009</v>
      </c>
      <c r="CI11" s="20">
        <f t="shared" si="7"/>
        <v>0</v>
      </c>
      <c r="CJ11" s="20">
        <f t="shared" si="7"/>
        <v>8.7100000000000009</v>
      </c>
      <c r="CK11" s="19">
        <f t="shared" si="52"/>
        <v>-4.4778333333333338</v>
      </c>
      <c r="CL11" s="21">
        <f t="shared" si="8"/>
        <v>0</v>
      </c>
      <c r="CM11" s="21">
        <f t="shared" si="8"/>
        <v>-4.4778333333333338</v>
      </c>
      <c r="CN11" s="16">
        <f>SUM(CO11:CP11)</f>
        <v>1.4722222222222223</v>
      </c>
      <c r="CO11" s="16">
        <f t="shared" si="9"/>
        <v>0</v>
      </c>
      <c r="CP11" s="16">
        <f t="shared" si="9"/>
        <v>1.4722222222222223</v>
      </c>
      <c r="CQ11" s="16">
        <f t="shared" si="53"/>
        <v>0</v>
      </c>
      <c r="CR11" s="17">
        <f>SUM('[19]ПОЛНАЯ СЕБЕСТОИМОСТЬ СТОКИ 2019'!AS11)</f>
        <v>0</v>
      </c>
      <c r="CS11" s="17">
        <f>SUM('[19]ПОЛНАЯ СЕБЕСТОИМОСТЬ СТОКИ 2019'!AT11)</f>
        <v>0</v>
      </c>
      <c r="CT11" s="18">
        <v>0.34</v>
      </c>
      <c r="CU11" s="18"/>
      <c r="CV11" s="18">
        <f>SUM(CT11)</f>
        <v>0.34</v>
      </c>
      <c r="CW11" s="16">
        <f>SUM(CX11:CY11)</f>
        <v>1.4722222222222223</v>
      </c>
      <c r="CX11" s="16">
        <f t="shared" si="10"/>
        <v>0</v>
      </c>
      <c r="CY11" s="16">
        <f t="shared" si="10"/>
        <v>1.4722222222222223</v>
      </c>
      <c r="CZ11" s="16">
        <f t="shared" si="55"/>
        <v>0</v>
      </c>
      <c r="DA11" s="17">
        <f>SUM('[19]ПОЛНАЯ СЕБЕСТОИМОСТЬ СТОКИ 2019'!AV11)</f>
        <v>0</v>
      </c>
      <c r="DB11" s="17">
        <f>SUM('[19]ПОЛНАЯ СЕБЕСТОИМОСТЬ СТОКИ 2019'!AW11)</f>
        <v>0</v>
      </c>
      <c r="DC11" s="18">
        <v>0.52</v>
      </c>
      <c r="DD11" s="18"/>
      <c r="DE11" s="18">
        <f>SUM(DC11)</f>
        <v>0.52</v>
      </c>
      <c r="DF11" s="16">
        <f>SUM(DG11:DH11)</f>
        <v>1.4722222222222223</v>
      </c>
      <c r="DG11" s="16">
        <f t="shared" si="11"/>
        <v>0</v>
      </c>
      <c r="DH11" s="16">
        <f t="shared" si="11"/>
        <v>1.4722222222222223</v>
      </c>
      <c r="DI11" s="16">
        <f t="shared" si="57"/>
        <v>0</v>
      </c>
      <c r="DJ11" s="17">
        <f>SUM('[19]ПОЛНАЯ СЕБЕСТОИМОСТЬ СТОКИ 2019'!AY11)</f>
        <v>0</v>
      </c>
      <c r="DK11" s="17">
        <f>SUM('[19]ПОЛНАЯ СЕБЕСТОИМОСТЬ СТОКИ 2019'!AZ11)</f>
        <v>0</v>
      </c>
      <c r="DL11" s="18">
        <v>3.68</v>
      </c>
      <c r="DM11" s="18"/>
      <c r="DN11" s="18">
        <f>SUM(DL11)</f>
        <v>3.68</v>
      </c>
      <c r="DO11" s="19">
        <f t="shared" si="59"/>
        <v>4.416666666666667</v>
      </c>
      <c r="DP11" s="19">
        <f t="shared" si="60"/>
        <v>0</v>
      </c>
      <c r="DQ11" s="19">
        <f t="shared" si="60"/>
        <v>4.416666666666667</v>
      </c>
      <c r="DR11" s="19">
        <f t="shared" si="61"/>
        <v>0</v>
      </c>
      <c r="DS11" s="19">
        <f t="shared" si="62"/>
        <v>0</v>
      </c>
      <c r="DT11" s="19">
        <f t="shared" si="62"/>
        <v>0</v>
      </c>
      <c r="DU11" s="20">
        <f t="shared" si="12"/>
        <v>4.54</v>
      </c>
      <c r="DV11" s="19">
        <f t="shared" si="12"/>
        <v>0</v>
      </c>
      <c r="DW11" s="19">
        <f t="shared" si="12"/>
        <v>4.54</v>
      </c>
      <c r="DX11" s="19">
        <f t="shared" si="63"/>
        <v>-4.416666666666667</v>
      </c>
      <c r="DY11" s="21">
        <f t="shared" si="13"/>
        <v>0</v>
      </c>
      <c r="DZ11" s="21">
        <f t="shared" si="13"/>
        <v>-4.416666666666667</v>
      </c>
      <c r="EA11" s="19">
        <f t="shared" si="64"/>
        <v>13.25</v>
      </c>
      <c r="EB11" s="19">
        <f t="shared" si="65"/>
        <v>0</v>
      </c>
      <c r="EC11" s="19">
        <f t="shared" si="65"/>
        <v>13.25</v>
      </c>
      <c r="ED11" s="19">
        <f t="shared" si="66"/>
        <v>4.3555000000000001</v>
      </c>
      <c r="EE11" s="19">
        <f t="shared" si="14"/>
        <v>0</v>
      </c>
      <c r="EF11" s="19">
        <f t="shared" si="14"/>
        <v>4.3555000000000001</v>
      </c>
      <c r="EG11" s="19">
        <f t="shared" si="14"/>
        <v>13.25</v>
      </c>
      <c r="EH11" s="19">
        <f t="shared" si="14"/>
        <v>0</v>
      </c>
      <c r="EI11" s="19">
        <f t="shared" si="14"/>
        <v>13.25</v>
      </c>
      <c r="EJ11" s="19">
        <f t="shared" si="67"/>
        <v>-8.8945000000000007</v>
      </c>
      <c r="EK11" s="21">
        <f t="shared" si="15"/>
        <v>0</v>
      </c>
      <c r="EL11" s="21">
        <f t="shared" si="15"/>
        <v>-8.8945000000000007</v>
      </c>
      <c r="EM11" s="16">
        <f>SUM(EN11:EO11)</f>
        <v>1.4722222222222223</v>
      </c>
      <c r="EN11" s="16">
        <f t="shared" si="16"/>
        <v>0</v>
      </c>
      <c r="EO11" s="16">
        <f t="shared" si="16"/>
        <v>1.4722222222222223</v>
      </c>
      <c r="EP11" s="16">
        <f t="shared" si="68"/>
        <v>0</v>
      </c>
      <c r="EQ11" s="17">
        <f>SUM('[19]ПОЛНАЯ СЕБЕСТОИМОСТЬ СТОКИ 2019'!BQ11)</f>
        <v>0</v>
      </c>
      <c r="ER11" s="17">
        <f>SUM('[19]ПОЛНАЯ СЕБЕСТОИМОСТЬ СТОКИ 2019'!BR11)</f>
        <v>0</v>
      </c>
      <c r="ES11" s="18">
        <v>0.54</v>
      </c>
      <c r="ET11" s="18"/>
      <c r="EU11" s="18">
        <f>SUM(ES11)</f>
        <v>0.54</v>
      </c>
      <c r="EV11" s="16">
        <f>SUM(EW11:EX11)</f>
        <v>1.4722222222222223</v>
      </c>
      <c r="EW11" s="16">
        <f t="shared" si="17"/>
        <v>0</v>
      </c>
      <c r="EX11" s="16">
        <f t="shared" si="17"/>
        <v>1.4722222222222223</v>
      </c>
      <c r="EY11" s="16">
        <f t="shared" si="70"/>
        <v>0</v>
      </c>
      <c r="EZ11" s="17">
        <f>SUM('[19]ПОЛНАЯ СЕБЕСТОИМОСТЬ СТОКИ 2019'!BT11)</f>
        <v>0</v>
      </c>
      <c r="FA11" s="17">
        <f>SUM('[19]ПОЛНАЯ СЕБЕСТОИМОСТЬ СТОКИ 2019'!BU11)</f>
        <v>0</v>
      </c>
      <c r="FB11" s="18">
        <v>0.56000000000000005</v>
      </c>
      <c r="FC11" s="18"/>
      <c r="FD11" s="18">
        <f>SUM(FB11)</f>
        <v>0.56000000000000005</v>
      </c>
      <c r="FE11" s="16">
        <f>SUM(FF11:FG11)</f>
        <v>1.4722222222222223</v>
      </c>
      <c r="FF11" s="16">
        <f t="shared" si="18"/>
        <v>0</v>
      </c>
      <c r="FG11" s="16">
        <f t="shared" si="18"/>
        <v>1.4722222222222223</v>
      </c>
      <c r="FH11" s="16">
        <f t="shared" si="72"/>
        <v>0</v>
      </c>
      <c r="FI11" s="17">
        <f>SUM('[19]ПОЛНАЯ СЕБЕСТОИМОСТЬ СТОКИ 2019'!BW11)</f>
        <v>0</v>
      </c>
      <c r="FJ11" s="17">
        <f>SUM('[19]ПОЛНАЯ СЕБЕСТОИМОСТЬ СТОКИ 2019'!BX11)</f>
        <v>0</v>
      </c>
      <c r="FK11" s="18">
        <v>3.9</v>
      </c>
      <c r="FL11" s="18"/>
      <c r="FM11" s="18">
        <f>SUM(FK11)</f>
        <v>3.9</v>
      </c>
      <c r="FN11" s="19">
        <f t="shared" si="74"/>
        <v>4.416666666666667</v>
      </c>
      <c r="FO11" s="19">
        <f t="shared" si="75"/>
        <v>0</v>
      </c>
      <c r="FP11" s="19">
        <f t="shared" si="75"/>
        <v>4.416666666666667</v>
      </c>
      <c r="FQ11" s="19">
        <f t="shared" si="76"/>
        <v>0</v>
      </c>
      <c r="FR11" s="19">
        <f t="shared" si="77"/>
        <v>0</v>
      </c>
      <c r="FS11" s="19">
        <f t="shared" si="77"/>
        <v>0</v>
      </c>
      <c r="FT11" s="20">
        <f t="shared" si="19"/>
        <v>5</v>
      </c>
      <c r="FU11" s="20">
        <f t="shared" si="19"/>
        <v>0</v>
      </c>
      <c r="FV11" s="20">
        <f t="shared" si="19"/>
        <v>5</v>
      </c>
      <c r="FW11" s="19">
        <f t="shared" si="78"/>
        <v>-4.416666666666667</v>
      </c>
      <c r="FX11" s="21">
        <f t="shared" si="20"/>
        <v>0</v>
      </c>
      <c r="FY11" s="21">
        <f t="shared" si="20"/>
        <v>-4.416666666666667</v>
      </c>
      <c r="FZ11" s="19">
        <f t="shared" si="79"/>
        <v>17.666666666666668</v>
      </c>
      <c r="GA11" s="19">
        <v>0</v>
      </c>
      <c r="GB11" s="19">
        <f>SUM([19]объемы!AY58)</f>
        <v>17.666666666666668</v>
      </c>
      <c r="GC11" s="19">
        <f t="shared" si="80"/>
        <v>4.3555000000000001</v>
      </c>
      <c r="GD11" s="20">
        <f t="shared" si="21"/>
        <v>0</v>
      </c>
      <c r="GE11" s="20">
        <f t="shared" si="21"/>
        <v>4.3555000000000001</v>
      </c>
      <c r="GF11" s="20">
        <f t="shared" si="21"/>
        <v>18.25</v>
      </c>
      <c r="GG11" s="20">
        <f t="shared" si="22"/>
        <v>0</v>
      </c>
      <c r="GH11" s="20">
        <f t="shared" si="22"/>
        <v>18.25</v>
      </c>
      <c r="GI11" s="19">
        <f t="shared" si="81"/>
        <v>-13.311166666666669</v>
      </c>
      <c r="GJ11" s="21">
        <f t="shared" si="23"/>
        <v>0</v>
      </c>
      <c r="GK11" s="21">
        <f t="shared" si="23"/>
        <v>-13.311166666666669</v>
      </c>
    </row>
    <row r="12" spans="1:193" ht="18.75" customHeight="1" x14ac:dyDescent="0.3">
      <c r="A12" s="15" t="s">
        <v>34</v>
      </c>
      <c r="B12" s="16">
        <f t="shared" si="24"/>
        <v>60.194748040952696</v>
      </c>
      <c r="C12" s="16">
        <f t="shared" si="25"/>
        <v>60.194748040952696</v>
      </c>
      <c r="D12" s="16">
        <f t="shared" si="25"/>
        <v>0</v>
      </c>
      <c r="E12" s="16">
        <f t="shared" si="26"/>
        <v>58.154000000000003</v>
      </c>
      <c r="F12" s="17">
        <f>SUM('[19]ПОЛНАЯ СЕБЕСТОИМОСТЬ СТОКИ 2019'!F12)</f>
        <v>58.154000000000003</v>
      </c>
      <c r="G12" s="17">
        <f>SUM('[19]ПОЛНАЯ СЕБЕСТОИМОСТЬ СТОКИ 2019'!G12)</f>
        <v>0</v>
      </c>
      <c r="H12" s="18">
        <v>60.6</v>
      </c>
      <c r="I12" s="18">
        <f>SUM(H12)</f>
        <v>60.6</v>
      </c>
      <c r="J12" s="18"/>
      <c r="K12" s="16">
        <f>SUM(L12:M12)</f>
        <v>60.194748040952696</v>
      </c>
      <c r="L12" s="16">
        <f t="shared" si="0"/>
        <v>60.194748040952696</v>
      </c>
      <c r="M12" s="16">
        <f t="shared" si="0"/>
        <v>0</v>
      </c>
      <c r="N12" s="16">
        <f t="shared" si="28"/>
        <v>61.482999999999997</v>
      </c>
      <c r="O12" s="17">
        <f>SUM('[19]ПОЛНАЯ СЕБЕСТОИМОСТЬ СТОКИ 2019'!I12)</f>
        <v>61.482999999999997</v>
      </c>
      <c r="P12" s="17">
        <f>SUM('[19]ПОЛНАЯ СЕБЕСТОИМОСТЬ СТОКИ 2019'!J12)</f>
        <v>0</v>
      </c>
      <c r="Q12" s="18">
        <v>64.5</v>
      </c>
      <c r="R12" s="18">
        <f>SUM(Q12)</f>
        <v>64.5</v>
      </c>
      <c r="S12" s="18"/>
      <c r="T12" s="16">
        <f>SUM(U12:V12)</f>
        <v>60.194748040952696</v>
      </c>
      <c r="U12" s="16">
        <f t="shared" si="1"/>
        <v>60.194748040952696</v>
      </c>
      <c r="V12" s="16">
        <f t="shared" si="1"/>
        <v>0</v>
      </c>
      <c r="W12" s="16">
        <f t="shared" si="30"/>
        <v>59.713000000000001</v>
      </c>
      <c r="X12" s="17">
        <f>SUM('[19]ПОЛНАЯ СЕБЕСТОИМОСТЬ СТОКИ 2019'!L12)</f>
        <v>59.713000000000001</v>
      </c>
      <c r="Y12" s="17">
        <f>SUM('[19]ПОЛНАЯ СЕБЕСТОИМОСТЬ СТОКИ 2019'!M12)</f>
        <v>0</v>
      </c>
      <c r="Z12" s="18">
        <v>60.23</v>
      </c>
      <c r="AA12" s="18">
        <f>SUM(Z12)</f>
        <v>60.23</v>
      </c>
      <c r="AB12" s="18"/>
      <c r="AC12" s="19">
        <f t="shared" si="32"/>
        <v>180.58424412285808</v>
      </c>
      <c r="AD12" s="19">
        <f t="shared" si="33"/>
        <v>180.58424412285808</v>
      </c>
      <c r="AE12" s="19">
        <f t="shared" si="33"/>
        <v>0</v>
      </c>
      <c r="AF12" s="19">
        <f t="shared" si="34"/>
        <v>179.35</v>
      </c>
      <c r="AG12" s="19">
        <f t="shared" si="35"/>
        <v>179.35</v>
      </c>
      <c r="AH12" s="19">
        <f t="shared" si="35"/>
        <v>0</v>
      </c>
      <c r="AI12" s="20">
        <f t="shared" si="2"/>
        <v>185.32999999999998</v>
      </c>
      <c r="AJ12" s="20">
        <f t="shared" si="2"/>
        <v>185.32999999999998</v>
      </c>
      <c r="AK12" s="20">
        <f t="shared" si="2"/>
        <v>0</v>
      </c>
      <c r="AL12" s="19">
        <f t="shared" si="36"/>
        <v>-1.2342441228580867</v>
      </c>
      <c r="AM12" s="19">
        <f t="shared" si="37"/>
        <v>-1.2342441228580867</v>
      </c>
      <c r="AN12" s="19">
        <f t="shared" si="37"/>
        <v>0</v>
      </c>
      <c r="AO12" s="16">
        <f>SUM(AP12:AQ12)</f>
        <v>60.194748040952696</v>
      </c>
      <c r="AP12" s="16">
        <f t="shared" si="3"/>
        <v>60.194748040952696</v>
      </c>
      <c r="AQ12" s="16">
        <f t="shared" si="3"/>
        <v>0</v>
      </c>
      <c r="AR12" s="16">
        <f t="shared" si="38"/>
        <v>65.506</v>
      </c>
      <c r="AS12" s="17">
        <f>SUM('[19]ПОЛНАЯ СЕБЕСТОИМОСТЬ СТОКИ 2019'!U12)</f>
        <v>65.506</v>
      </c>
      <c r="AT12" s="17">
        <f>SUM('[19]ПОЛНАЯ СЕБЕСТОИМОСТЬ СТОКИ 2019'!V12)</f>
        <v>0</v>
      </c>
      <c r="AU12" s="18">
        <v>67.64</v>
      </c>
      <c r="AV12" s="18">
        <f>SUM(AU12)</f>
        <v>67.64</v>
      </c>
      <c r="AW12" s="18"/>
      <c r="AX12" s="16">
        <f>SUM(AY12:AZ12)</f>
        <v>60.194748040952696</v>
      </c>
      <c r="AY12" s="16">
        <f t="shared" si="4"/>
        <v>60.194748040952696</v>
      </c>
      <c r="AZ12" s="16">
        <f t="shared" si="4"/>
        <v>0</v>
      </c>
      <c r="BA12" s="16">
        <f t="shared" si="40"/>
        <v>0</v>
      </c>
      <c r="BB12" s="17">
        <f>SUM('[19]ПОЛНАЯ СЕБЕСТОИМОСТЬ СТОКИ 2019'!X12)</f>
        <v>0</v>
      </c>
      <c r="BC12" s="17">
        <f>SUM('[19]ПОЛНАЯ СЕБЕСТОИМОСТЬ СТОКИ 2019'!Y12)</f>
        <v>0</v>
      </c>
      <c r="BD12" s="18">
        <v>61.69</v>
      </c>
      <c r="BE12" s="18">
        <f>SUM(BD12)</f>
        <v>61.69</v>
      </c>
      <c r="BF12" s="18"/>
      <c r="BG12" s="16">
        <f>SUM(BH12:BI12)</f>
        <v>60.194748040952696</v>
      </c>
      <c r="BH12" s="16">
        <f t="shared" si="5"/>
        <v>60.194748040952696</v>
      </c>
      <c r="BI12" s="16">
        <f t="shared" si="5"/>
        <v>0</v>
      </c>
      <c r="BJ12" s="16">
        <f t="shared" si="42"/>
        <v>0</v>
      </c>
      <c r="BK12" s="17">
        <f>SUM('[19]ПОЛНАЯ СЕБЕСТОИМОСТЬ СТОКИ 2019'!AA12)</f>
        <v>0</v>
      </c>
      <c r="BL12" s="17">
        <f>SUM('[19]ПОЛНАЯ СЕБЕСТОИМОСТЬ СТОКИ 2019'!AB12)</f>
        <v>0</v>
      </c>
      <c r="BM12" s="18">
        <v>63.9</v>
      </c>
      <c r="BN12" s="18">
        <f>SUM(BM12)</f>
        <v>63.9</v>
      </c>
      <c r="BO12" s="18"/>
      <c r="BP12" s="19">
        <f t="shared" si="44"/>
        <v>180.58424412285808</v>
      </c>
      <c r="BQ12" s="19">
        <f t="shared" si="45"/>
        <v>180.58424412285808</v>
      </c>
      <c r="BR12" s="19">
        <f t="shared" si="45"/>
        <v>0</v>
      </c>
      <c r="BS12" s="19">
        <f t="shared" si="46"/>
        <v>65.506</v>
      </c>
      <c r="BT12" s="19">
        <f t="shared" si="47"/>
        <v>65.506</v>
      </c>
      <c r="BU12" s="19">
        <f t="shared" si="47"/>
        <v>0</v>
      </c>
      <c r="BV12" s="20">
        <f t="shared" si="6"/>
        <v>193.23</v>
      </c>
      <c r="BW12" s="19">
        <f t="shared" si="6"/>
        <v>193.23</v>
      </c>
      <c r="BX12" s="19">
        <f t="shared" si="6"/>
        <v>0</v>
      </c>
      <c r="BY12" s="19">
        <f t="shared" si="48"/>
        <v>-115.07824412285808</v>
      </c>
      <c r="BZ12" s="19">
        <f t="shared" si="49"/>
        <v>-115.07824412285808</v>
      </c>
      <c r="CA12" s="19">
        <f t="shared" si="49"/>
        <v>0</v>
      </c>
      <c r="CB12" s="19">
        <f t="shared" si="50"/>
        <v>361.16848824571616</v>
      </c>
      <c r="CC12" s="19">
        <f t="shared" si="51"/>
        <v>361.16848824571616</v>
      </c>
      <c r="CD12" s="19">
        <f t="shared" si="51"/>
        <v>0</v>
      </c>
      <c r="CE12" s="19">
        <f t="shared" si="82"/>
        <v>244.85599999999999</v>
      </c>
      <c r="CF12" s="19">
        <f t="shared" si="7"/>
        <v>244.85599999999999</v>
      </c>
      <c r="CG12" s="19">
        <f t="shared" si="7"/>
        <v>0</v>
      </c>
      <c r="CH12" s="20">
        <f t="shared" si="7"/>
        <v>378.55999999999995</v>
      </c>
      <c r="CI12" s="20">
        <f t="shared" si="7"/>
        <v>378.55999999999995</v>
      </c>
      <c r="CJ12" s="20">
        <f t="shared" si="7"/>
        <v>0</v>
      </c>
      <c r="CK12" s="19">
        <f t="shared" si="52"/>
        <v>-116.31248824571617</v>
      </c>
      <c r="CL12" s="21">
        <f t="shared" si="8"/>
        <v>-116.31248824571617</v>
      </c>
      <c r="CM12" s="21">
        <f t="shared" si="8"/>
        <v>0</v>
      </c>
      <c r="CN12" s="16">
        <f>SUM(CO12:CP12)</f>
        <v>60.194748040952696</v>
      </c>
      <c r="CO12" s="16">
        <f t="shared" si="9"/>
        <v>60.194748040952696</v>
      </c>
      <c r="CP12" s="16">
        <f t="shared" si="9"/>
        <v>0</v>
      </c>
      <c r="CQ12" s="16">
        <f t="shared" si="53"/>
        <v>0</v>
      </c>
      <c r="CR12" s="17">
        <f>SUM('[19]ПОЛНАЯ СЕБЕСТОИМОСТЬ СТОКИ 2019'!AS12)</f>
        <v>0</v>
      </c>
      <c r="CS12" s="17">
        <f>SUM('[19]ПОЛНАЯ СЕБЕСТОИМОСТЬ СТОКИ 2019'!AT12)</f>
        <v>0</v>
      </c>
      <c r="CT12" s="18">
        <v>56.38</v>
      </c>
      <c r="CU12" s="18">
        <f>SUM(CT12)</f>
        <v>56.38</v>
      </c>
      <c r="CV12" s="18"/>
      <c r="CW12" s="16">
        <f>SUM(CX12:CY12)</f>
        <v>60.194748040952696</v>
      </c>
      <c r="CX12" s="16">
        <f t="shared" si="10"/>
        <v>60.194748040952696</v>
      </c>
      <c r="CY12" s="16">
        <f t="shared" si="10"/>
        <v>0</v>
      </c>
      <c r="CZ12" s="16">
        <f t="shared" si="55"/>
        <v>0</v>
      </c>
      <c r="DA12" s="17">
        <f>SUM('[19]ПОЛНАЯ СЕБЕСТОИМОСТЬ СТОКИ 2019'!AV12)</f>
        <v>0</v>
      </c>
      <c r="DB12" s="17">
        <f>SUM('[19]ПОЛНАЯ СЕБЕСТОИМОСТЬ СТОКИ 2019'!AW12)</f>
        <v>0</v>
      </c>
      <c r="DC12" s="18">
        <v>54.43</v>
      </c>
      <c r="DD12" s="18">
        <f>SUM(DC12)</f>
        <v>54.43</v>
      </c>
      <c r="DE12" s="18"/>
      <c r="DF12" s="16">
        <f>SUM(DG12:DH12)</f>
        <v>60.194748040952696</v>
      </c>
      <c r="DG12" s="16">
        <f t="shared" si="11"/>
        <v>60.194748040952696</v>
      </c>
      <c r="DH12" s="16">
        <f t="shared" si="11"/>
        <v>0</v>
      </c>
      <c r="DI12" s="16">
        <f t="shared" si="57"/>
        <v>0</v>
      </c>
      <c r="DJ12" s="17">
        <f>SUM('[19]ПОЛНАЯ СЕБЕСТОИМОСТЬ СТОКИ 2019'!AY12)</f>
        <v>0</v>
      </c>
      <c r="DK12" s="17">
        <f>SUM('[19]ПОЛНАЯ СЕБЕСТОИМОСТЬ СТОКИ 2019'!AZ12)</f>
        <v>0</v>
      </c>
      <c r="DL12" s="18">
        <v>62.63</v>
      </c>
      <c r="DM12" s="18">
        <f>SUM(DL12)</f>
        <v>62.63</v>
      </c>
      <c r="DN12" s="18"/>
      <c r="DO12" s="19">
        <f t="shared" si="59"/>
        <v>180.58424412285808</v>
      </c>
      <c r="DP12" s="19">
        <f t="shared" si="60"/>
        <v>180.58424412285808</v>
      </c>
      <c r="DQ12" s="19">
        <f t="shared" si="60"/>
        <v>0</v>
      </c>
      <c r="DR12" s="19">
        <f t="shared" si="61"/>
        <v>0</v>
      </c>
      <c r="DS12" s="19">
        <f t="shared" si="62"/>
        <v>0</v>
      </c>
      <c r="DT12" s="19">
        <f t="shared" si="62"/>
        <v>0</v>
      </c>
      <c r="DU12" s="20">
        <f t="shared" si="12"/>
        <v>173.44</v>
      </c>
      <c r="DV12" s="19">
        <f t="shared" si="12"/>
        <v>173.44</v>
      </c>
      <c r="DW12" s="19">
        <f t="shared" si="12"/>
        <v>0</v>
      </c>
      <c r="DX12" s="19">
        <f t="shared" si="63"/>
        <v>-180.58424412285808</v>
      </c>
      <c r="DY12" s="21">
        <f t="shared" si="13"/>
        <v>-180.58424412285808</v>
      </c>
      <c r="DZ12" s="21">
        <f t="shared" si="13"/>
        <v>0</v>
      </c>
      <c r="EA12" s="19">
        <f t="shared" si="64"/>
        <v>541.75273236857424</v>
      </c>
      <c r="EB12" s="19">
        <f t="shared" si="65"/>
        <v>541.75273236857424</v>
      </c>
      <c r="EC12" s="19">
        <f t="shared" si="65"/>
        <v>0</v>
      </c>
      <c r="ED12" s="19">
        <f t="shared" si="66"/>
        <v>244.85599999999999</v>
      </c>
      <c r="EE12" s="19">
        <f t="shared" si="14"/>
        <v>244.85599999999999</v>
      </c>
      <c r="EF12" s="19">
        <f t="shared" si="14"/>
        <v>0</v>
      </c>
      <c r="EG12" s="19">
        <f t="shared" si="14"/>
        <v>552</v>
      </c>
      <c r="EH12" s="19">
        <f t="shared" si="14"/>
        <v>552</v>
      </c>
      <c r="EI12" s="19">
        <f t="shared" si="14"/>
        <v>0</v>
      </c>
      <c r="EJ12" s="19">
        <f t="shared" si="67"/>
        <v>-296.89673236857425</v>
      </c>
      <c r="EK12" s="21">
        <f t="shared" si="15"/>
        <v>-296.89673236857425</v>
      </c>
      <c r="EL12" s="21">
        <f t="shared" si="15"/>
        <v>0</v>
      </c>
      <c r="EM12" s="16">
        <f>SUM(EN12:EO12)</f>
        <v>60.194748040952696</v>
      </c>
      <c r="EN12" s="16">
        <f t="shared" si="16"/>
        <v>60.194748040952696</v>
      </c>
      <c r="EO12" s="16">
        <f t="shared" si="16"/>
        <v>0</v>
      </c>
      <c r="EP12" s="16">
        <f t="shared" si="68"/>
        <v>0</v>
      </c>
      <c r="EQ12" s="17">
        <f>SUM('[19]ПОЛНАЯ СЕБЕСТОИМОСТЬ СТОКИ 2019'!BQ12)</f>
        <v>0</v>
      </c>
      <c r="ER12" s="17">
        <f>SUM('[19]ПОЛНАЯ СЕБЕСТОИМОСТЬ СТОКИ 2019'!BR12)</f>
        <v>0</v>
      </c>
      <c r="ES12" s="18">
        <v>59.89</v>
      </c>
      <c r="ET12" s="18">
        <f>SUM(ES12)</f>
        <v>59.89</v>
      </c>
      <c r="EU12" s="18"/>
      <c r="EV12" s="16">
        <f>SUM(EW12:EX12)</f>
        <v>60.194748040952696</v>
      </c>
      <c r="EW12" s="16">
        <f t="shared" si="17"/>
        <v>60.194748040952696</v>
      </c>
      <c r="EX12" s="16">
        <f t="shared" si="17"/>
        <v>0</v>
      </c>
      <c r="EY12" s="16">
        <f t="shared" si="70"/>
        <v>0</v>
      </c>
      <c r="EZ12" s="17">
        <f>SUM('[19]ПОЛНАЯ СЕБЕСТОИМОСТЬ СТОКИ 2019'!BT12)</f>
        <v>0</v>
      </c>
      <c r="FA12" s="17">
        <f>SUM('[19]ПОЛНАЯ СЕБЕСТОИМОСТЬ СТОКИ 2019'!BU12)</f>
        <v>0</v>
      </c>
      <c r="FB12" s="18">
        <v>68.739999999999995</v>
      </c>
      <c r="FC12" s="18">
        <f>SUM(FB12)</f>
        <v>68.739999999999995</v>
      </c>
      <c r="FD12" s="18"/>
      <c r="FE12" s="16">
        <f>SUM(FF12:FG12)</f>
        <v>60.194748040952696</v>
      </c>
      <c r="FF12" s="16">
        <f t="shared" si="18"/>
        <v>60.194748040952696</v>
      </c>
      <c r="FG12" s="16">
        <f t="shared" si="18"/>
        <v>0</v>
      </c>
      <c r="FH12" s="16">
        <f t="shared" si="72"/>
        <v>0</v>
      </c>
      <c r="FI12" s="17">
        <f>SUM('[19]ПОЛНАЯ СЕБЕСТОИМОСТЬ СТОКИ 2019'!BW12)</f>
        <v>0</v>
      </c>
      <c r="FJ12" s="17">
        <f>SUM('[19]ПОЛНАЯ СЕБЕСТОИМОСТЬ СТОКИ 2019'!BX12)</f>
        <v>0</v>
      </c>
      <c r="FK12" s="18">
        <v>66.569999999999993</v>
      </c>
      <c r="FL12" s="18">
        <f>SUM(FK12)</f>
        <v>66.569999999999993</v>
      </c>
      <c r="FM12" s="18"/>
      <c r="FN12" s="19">
        <f t="shared" si="74"/>
        <v>180.58424412285808</v>
      </c>
      <c r="FO12" s="19">
        <f t="shared" si="75"/>
        <v>180.58424412285808</v>
      </c>
      <c r="FP12" s="19">
        <f t="shared" si="75"/>
        <v>0</v>
      </c>
      <c r="FQ12" s="19">
        <f t="shared" si="76"/>
        <v>0</v>
      </c>
      <c r="FR12" s="19">
        <f t="shared" si="77"/>
        <v>0</v>
      </c>
      <c r="FS12" s="19">
        <f t="shared" si="77"/>
        <v>0</v>
      </c>
      <c r="FT12" s="20">
        <f t="shared" si="19"/>
        <v>195.2</v>
      </c>
      <c r="FU12" s="20">
        <f t="shared" si="19"/>
        <v>195.2</v>
      </c>
      <c r="FV12" s="20">
        <f t="shared" si="19"/>
        <v>0</v>
      </c>
      <c r="FW12" s="19">
        <f t="shared" si="78"/>
        <v>-180.58424412285808</v>
      </c>
      <c r="FX12" s="21">
        <f t="shared" si="20"/>
        <v>-180.58424412285808</v>
      </c>
      <c r="FY12" s="21">
        <f t="shared" si="20"/>
        <v>0</v>
      </c>
      <c r="FZ12" s="19">
        <f t="shared" si="79"/>
        <v>722.33697649143232</v>
      </c>
      <c r="GA12" s="19">
        <f>SUM([19]объемы!AX60)</f>
        <v>722.33697649143232</v>
      </c>
      <c r="GB12" s="19">
        <v>0</v>
      </c>
      <c r="GC12" s="19">
        <f t="shared" si="80"/>
        <v>244.85599999999999</v>
      </c>
      <c r="GD12" s="20">
        <f t="shared" si="21"/>
        <v>244.85599999999999</v>
      </c>
      <c r="GE12" s="20">
        <f t="shared" si="21"/>
        <v>0</v>
      </c>
      <c r="GF12" s="20">
        <f t="shared" si="21"/>
        <v>747.2</v>
      </c>
      <c r="GG12" s="20">
        <f t="shared" si="22"/>
        <v>747.2</v>
      </c>
      <c r="GH12" s="20">
        <f t="shared" si="22"/>
        <v>0</v>
      </c>
      <c r="GI12" s="19">
        <f t="shared" si="81"/>
        <v>-477.48097649143233</v>
      </c>
      <c r="GJ12" s="21">
        <f t="shared" si="23"/>
        <v>-477.48097649143233</v>
      </c>
      <c r="GK12" s="21">
        <f t="shared" si="23"/>
        <v>0</v>
      </c>
    </row>
    <row r="13" spans="1:193" ht="18.75" customHeight="1" x14ac:dyDescent="0.3">
      <c r="A13" s="22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6"/>
    </row>
    <row r="14" spans="1:193" ht="18.75" customHeight="1" x14ac:dyDescent="0.2">
      <c r="A14" s="189" t="s">
        <v>3</v>
      </c>
      <c r="B14" s="185" t="s">
        <v>4</v>
      </c>
      <c r="C14" s="186"/>
      <c r="D14" s="186"/>
      <c r="E14" s="187"/>
      <c r="F14" s="187"/>
      <c r="G14" s="187"/>
      <c r="H14" s="187"/>
      <c r="I14" s="184"/>
      <c r="J14" s="188"/>
      <c r="K14" s="185" t="s">
        <v>5</v>
      </c>
      <c r="L14" s="186"/>
      <c r="M14" s="186"/>
      <c r="N14" s="187"/>
      <c r="O14" s="187"/>
      <c r="P14" s="187"/>
      <c r="Q14" s="187"/>
      <c r="R14" s="184"/>
      <c r="S14" s="188"/>
      <c r="T14" s="185" t="s">
        <v>6</v>
      </c>
      <c r="U14" s="186"/>
      <c r="V14" s="186"/>
      <c r="W14" s="187"/>
      <c r="X14" s="187"/>
      <c r="Y14" s="187"/>
      <c r="Z14" s="187"/>
      <c r="AA14" s="190"/>
      <c r="AB14" s="191"/>
      <c r="AC14" s="181" t="s">
        <v>7</v>
      </c>
      <c r="AD14" s="182"/>
      <c r="AE14" s="182"/>
      <c r="AF14" s="183"/>
      <c r="AG14" s="183"/>
      <c r="AH14" s="183"/>
      <c r="AI14" s="183"/>
      <c r="AJ14" s="183"/>
      <c r="AK14" s="183"/>
      <c r="AL14" s="183"/>
      <c r="AM14" s="183"/>
      <c r="AN14" s="183"/>
      <c r="AO14" s="185" t="s">
        <v>8</v>
      </c>
      <c r="AP14" s="186"/>
      <c r="AQ14" s="186"/>
      <c r="AR14" s="187"/>
      <c r="AS14" s="187"/>
      <c r="AT14" s="187"/>
      <c r="AU14" s="187"/>
      <c r="AV14" s="190"/>
      <c r="AW14" s="191"/>
      <c r="AX14" s="185" t="s">
        <v>9</v>
      </c>
      <c r="AY14" s="186"/>
      <c r="AZ14" s="186"/>
      <c r="BA14" s="187"/>
      <c r="BB14" s="187"/>
      <c r="BC14" s="187"/>
      <c r="BD14" s="187"/>
      <c r="BE14" s="184"/>
      <c r="BF14" s="188"/>
      <c r="BG14" s="185" t="s">
        <v>10</v>
      </c>
      <c r="BH14" s="186"/>
      <c r="BI14" s="186"/>
      <c r="BJ14" s="187"/>
      <c r="BK14" s="187"/>
      <c r="BL14" s="187"/>
      <c r="BM14" s="187"/>
      <c r="BN14" s="184"/>
      <c r="BO14" s="188"/>
      <c r="BP14" s="181" t="s">
        <v>11</v>
      </c>
      <c r="BQ14" s="182"/>
      <c r="BR14" s="182"/>
      <c r="BS14" s="183"/>
      <c r="BT14" s="183"/>
      <c r="BU14" s="183"/>
      <c r="BV14" s="183"/>
      <c r="BW14" s="183"/>
      <c r="BX14" s="183"/>
      <c r="BY14" s="184"/>
      <c r="BZ14" s="184"/>
      <c r="CA14" s="184"/>
      <c r="CB14" s="181" t="s">
        <v>12</v>
      </c>
      <c r="CC14" s="182"/>
      <c r="CD14" s="182"/>
      <c r="CE14" s="183"/>
      <c r="CF14" s="183"/>
      <c r="CG14" s="183"/>
      <c r="CH14" s="183"/>
      <c r="CI14" s="183"/>
      <c r="CJ14" s="183"/>
      <c r="CK14" s="184"/>
      <c r="CL14" s="184"/>
      <c r="CM14" s="184"/>
      <c r="CN14" s="185" t="s">
        <v>13</v>
      </c>
      <c r="CO14" s="186"/>
      <c r="CP14" s="186"/>
      <c r="CQ14" s="187"/>
      <c r="CR14" s="187"/>
      <c r="CS14" s="187"/>
      <c r="CT14" s="187"/>
      <c r="CU14" s="184"/>
      <c r="CV14" s="188"/>
      <c r="CW14" s="185" t="s">
        <v>14</v>
      </c>
      <c r="CX14" s="186"/>
      <c r="CY14" s="186"/>
      <c r="CZ14" s="187"/>
      <c r="DA14" s="187"/>
      <c r="DB14" s="187"/>
      <c r="DC14" s="187"/>
      <c r="DD14" s="184"/>
      <c r="DE14" s="188"/>
      <c r="DF14" s="185" t="s">
        <v>15</v>
      </c>
      <c r="DG14" s="186"/>
      <c r="DH14" s="186"/>
      <c r="DI14" s="187"/>
      <c r="DJ14" s="187"/>
      <c r="DK14" s="187"/>
      <c r="DL14" s="187"/>
      <c r="DM14" s="184"/>
      <c r="DN14" s="188"/>
      <c r="DO14" s="181" t="s">
        <v>16</v>
      </c>
      <c r="DP14" s="182"/>
      <c r="DQ14" s="182"/>
      <c r="DR14" s="183"/>
      <c r="DS14" s="183"/>
      <c r="DT14" s="183"/>
      <c r="DU14" s="183"/>
      <c r="DV14" s="183"/>
      <c r="DW14" s="183"/>
      <c r="DX14" s="184"/>
      <c r="DY14" s="184"/>
      <c r="DZ14" s="184"/>
      <c r="EA14" s="181" t="s">
        <v>17</v>
      </c>
      <c r="EB14" s="182"/>
      <c r="EC14" s="182"/>
      <c r="ED14" s="183"/>
      <c r="EE14" s="183"/>
      <c r="EF14" s="183"/>
      <c r="EG14" s="183"/>
      <c r="EH14" s="183"/>
      <c r="EI14" s="183"/>
      <c r="EJ14" s="184"/>
      <c r="EK14" s="184"/>
      <c r="EL14" s="184"/>
      <c r="EM14" s="185" t="s">
        <v>18</v>
      </c>
      <c r="EN14" s="186"/>
      <c r="EO14" s="186"/>
      <c r="EP14" s="187"/>
      <c r="EQ14" s="187"/>
      <c r="ER14" s="187"/>
      <c r="ES14" s="187"/>
      <c r="ET14" s="184"/>
      <c r="EU14" s="188"/>
      <c r="EV14" s="185" t="s">
        <v>19</v>
      </c>
      <c r="EW14" s="186"/>
      <c r="EX14" s="186"/>
      <c r="EY14" s="187"/>
      <c r="EZ14" s="187"/>
      <c r="FA14" s="187"/>
      <c r="FB14" s="187"/>
      <c r="FC14" s="184"/>
      <c r="FD14" s="188"/>
      <c r="FE14" s="185" t="s">
        <v>20</v>
      </c>
      <c r="FF14" s="186"/>
      <c r="FG14" s="186"/>
      <c r="FH14" s="187"/>
      <c r="FI14" s="187"/>
      <c r="FJ14" s="187"/>
      <c r="FK14" s="187"/>
      <c r="FL14" s="184"/>
      <c r="FM14" s="188"/>
      <c r="FN14" s="181" t="s">
        <v>21</v>
      </c>
      <c r="FO14" s="182"/>
      <c r="FP14" s="182"/>
      <c r="FQ14" s="183"/>
      <c r="FR14" s="183"/>
      <c r="FS14" s="183"/>
      <c r="FT14" s="183"/>
      <c r="FU14" s="183"/>
      <c r="FV14" s="183"/>
      <c r="FW14" s="184"/>
      <c r="FX14" s="184"/>
      <c r="FY14" s="184"/>
      <c r="FZ14" s="181" t="s">
        <v>22</v>
      </c>
      <c r="GA14" s="182"/>
      <c r="GB14" s="182"/>
      <c r="GC14" s="183"/>
      <c r="GD14" s="183"/>
      <c r="GE14" s="183"/>
      <c r="GF14" s="183"/>
      <c r="GG14" s="183"/>
      <c r="GH14" s="183"/>
      <c r="GI14" s="184"/>
      <c r="GJ14" s="184"/>
      <c r="GK14" s="188"/>
    </row>
    <row r="15" spans="1:193" ht="18.75" customHeight="1" x14ac:dyDescent="0.2">
      <c r="A15" s="189"/>
      <c r="B15" s="175" t="s">
        <v>23</v>
      </c>
      <c r="C15" s="176"/>
      <c r="D15" s="177"/>
      <c r="E15" s="175" t="s">
        <v>24</v>
      </c>
      <c r="F15" s="176"/>
      <c r="G15" s="177"/>
      <c r="H15" s="175" t="s">
        <v>25</v>
      </c>
      <c r="I15" s="176"/>
      <c r="J15" s="177"/>
      <c r="K15" s="175" t="s">
        <v>23</v>
      </c>
      <c r="L15" s="176"/>
      <c r="M15" s="177"/>
      <c r="N15" s="175" t="s">
        <v>24</v>
      </c>
      <c r="O15" s="176"/>
      <c r="P15" s="177"/>
      <c r="Q15" s="175" t="s">
        <v>25</v>
      </c>
      <c r="R15" s="176"/>
      <c r="S15" s="177"/>
      <c r="T15" s="175" t="s">
        <v>23</v>
      </c>
      <c r="U15" s="176"/>
      <c r="V15" s="177"/>
      <c r="W15" s="175" t="s">
        <v>24</v>
      </c>
      <c r="X15" s="176"/>
      <c r="Y15" s="177"/>
      <c r="Z15" s="175" t="s">
        <v>25</v>
      </c>
      <c r="AA15" s="176"/>
      <c r="AB15" s="177"/>
      <c r="AC15" s="169" t="s">
        <v>23</v>
      </c>
      <c r="AD15" s="170"/>
      <c r="AE15" s="171"/>
      <c r="AF15" s="172" t="s">
        <v>24</v>
      </c>
      <c r="AG15" s="173"/>
      <c r="AH15" s="174"/>
      <c r="AI15" s="172" t="s">
        <v>25</v>
      </c>
      <c r="AJ15" s="173"/>
      <c r="AK15" s="174"/>
      <c r="AL15" s="169" t="s">
        <v>26</v>
      </c>
      <c r="AM15" s="170"/>
      <c r="AN15" s="171"/>
      <c r="AO15" s="175" t="s">
        <v>23</v>
      </c>
      <c r="AP15" s="176"/>
      <c r="AQ15" s="177"/>
      <c r="AR15" s="175" t="s">
        <v>24</v>
      </c>
      <c r="AS15" s="176"/>
      <c r="AT15" s="177"/>
      <c r="AU15" s="175" t="s">
        <v>25</v>
      </c>
      <c r="AV15" s="176"/>
      <c r="AW15" s="177"/>
      <c r="AX15" s="175" t="s">
        <v>23</v>
      </c>
      <c r="AY15" s="176"/>
      <c r="AZ15" s="177"/>
      <c r="BA15" s="175" t="s">
        <v>24</v>
      </c>
      <c r="BB15" s="176"/>
      <c r="BC15" s="177"/>
      <c r="BD15" s="175" t="s">
        <v>25</v>
      </c>
      <c r="BE15" s="176"/>
      <c r="BF15" s="177"/>
      <c r="BG15" s="175" t="s">
        <v>23</v>
      </c>
      <c r="BH15" s="176"/>
      <c r="BI15" s="177"/>
      <c r="BJ15" s="175" t="s">
        <v>24</v>
      </c>
      <c r="BK15" s="176"/>
      <c r="BL15" s="177"/>
      <c r="BM15" s="175" t="s">
        <v>25</v>
      </c>
      <c r="BN15" s="176"/>
      <c r="BO15" s="177"/>
      <c r="BP15" s="169" t="s">
        <v>23</v>
      </c>
      <c r="BQ15" s="170"/>
      <c r="BR15" s="171"/>
      <c r="BS15" s="172" t="s">
        <v>24</v>
      </c>
      <c r="BT15" s="173"/>
      <c r="BU15" s="174"/>
      <c r="BV15" s="172" t="s">
        <v>25</v>
      </c>
      <c r="BW15" s="173"/>
      <c r="BX15" s="174"/>
      <c r="BY15" s="169" t="s">
        <v>26</v>
      </c>
      <c r="BZ15" s="170"/>
      <c r="CA15" s="171"/>
      <c r="CB15" s="169" t="s">
        <v>23</v>
      </c>
      <c r="CC15" s="170"/>
      <c r="CD15" s="171"/>
      <c r="CE15" s="172" t="s">
        <v>24</v>
      </c>
      <c r="CF15" s="173"/>
      <c r="CG15" s="174"/>
      <c r="CH15" s="172" t="s">
        <v>25</v>
      </c>
      <c r="CI15" s="173"/>
      <c r="CJ15" s="174"/>
      <c r="CK15" s="169" t="s">
        <v>26</v>
      </c>
      <c r="CL15" s="170"/>
      <c r="CM15" s="171"/>
      <c r="CN15" s="175" t="s">
        <v>23</v>
      </c>
      <c r="CO15" s="176"/>
      <c r="CP15" s="177"/>
      <c r="CQ15" s="175" t="s">
        <v>24</v>
      </c>
      <c r="CR15" s="176"/>
      <c r="CS15" s="177"/>
      <c r="CT15" s="175" t="s">
        <v>25</v>
      </c>
      <c r="CU15" s="176"/>
      <c r="CV15" s="177"/>
      <c r="CW15" s="175" t="s">
        <v>23</v>
      </c>
      <c r="CX15" s="176"/>
      <c r="CY15" s="177"/>
      <c r="CZ15" s="175" t="s">
        <v>24</v>
      </c>
      <c r="DA15" s="176"/>
      <c r="DB15" s="177"/>
      <c r="DC15" s="175" t="s">
        <v>25</v>
      </c>
      <c r="DD15" s="176"/>
      <c r="DE15" s="177"/>
      <c r="DF15" s="175" t="s">
        <v>23</v>
      </c>
      <c r="DG15" s="176"/>
      <c r="DH15" s="177"/>
      <c r="DI15" s="175" t="s">
        <v>24</v>
      </c>
      <c r="DJ15" s="176"/>
      <c r="DK15" s="177"/>
      <c r="DL15" s="175" t="s">
        <v>25</v>
      </c>
      <c r="DM15" s="176"/>
      <c r="DN15" s="177"/>
      <c r="DO15" s="169" t="s">
        <v>23</v>
      </c>
      <c r="DP15" s="170"/>
      <c r="DQ15" s="171"/>
      <c r="DR15" s="172" t="s">
        <v>24</v>
      </c>
      <c r="DS15" s="173"/>
      <c r="DT15" s="174"/>
      <c r="DU15" s="172" t="s">
        <v>25</v>
      </c>
      <c r="DV15" s="173"/>
      <c r="DW15" s="174"/>
      <c r="DX15" s="169" t="s">
        <v>26</v>
      </c>
      <c r="DY15" s="170"/>
      <c r="DZ15" s="171"/>
      <c r="EA15" s="169" t="s">
        <v>23</v>
      </c>
      <c r="EB15" s="170"/>
      <c r="EC15" s="171"/>
      <c r="ED15" s="172" t="s">
        <v>24</v>
      </c>
      <c r="EE15" s="173"/>
      <c r="EF15" s="174"/>
      <c r="EG15" s="172" t="s">
        <v>25</v>
      </c>
      <c r="EH15" s="173"/>
      <c r="EI15" s="174"/>
      <c r="EJ15" s="169" t="s">
        <v>26</v>
      </c>
      <c r="EK15" s="170"/>
      <c r="EL15" s="171"/>
      <c r="EM15" s="175" t="s">
        <v>23</v>
      </c>
      <c r="EN15" s="176"/>
      <c r="EO15" s="177"/>
      <c r="EP15" s="175" t="s">
        <v>24</v>
      </c>
      <c r="EQ15" s="176"/>
      <c r="ER15" s="177"/>
      <c r="ES15" s="175" t="s">
        <v>25</v>
      </c>
      <c r="ET15" s="176"/>
      <c r="EU15" s="177"/>
      <c r="EV15" s="175" t="s">
        <v>23</v>
      </c>
      <c r="EW15" s="176"/>
      <c r="EX15" s="177"/>
      <c r="EY15" s="175" t="s">
        <v>24</v>
      </c>
      <c r="EZ15" s="176"/>
      <c r="FA15" s="177"/>
      <c r="FB15" s="175" t="s">
        <v>25</v>
      </c>
      <c r="FC15" s="176"/>
      <c r="FD15" s="177"/>
      <c r="FE15" s="175" t="s">
        <v>23</v>
      </c>
      <c r="FF15" s="176"/>
      <c r="FG15" s="177"/>
      <c r="FH15" s="175" t="s">
        <v>24</v>
      </c>
      <c r="FI15" s="176"/>
      <c r="FJ15" s="177"/>
      <c r="FK15" s="175" t="s">
        <v>25</v>
      </c>
      <c r="FL15" s="176"/>
      <c r="FM15" s="177"/>
      <c r="FN15" s="169" t="s">
        <v>23</v>
      </c>
      <c r="FO15" s="170"/>
      <c r="FP15" s="171"/>
      <c r="FQ15" s="172" t="s">
        <v>24</v>
      </c>
      <c r="FR15" s="173"/>
      <c r="FS15" s="174"/>
      <c r="FT15" s="172" t="s">
        <v>25</v>
      </c>
      <c r="FU15" s="173"/>
      <c r="FV15" s="174"/>
      <c r="FW15" s="169" t="s">
        <v>26</v>
      </c>
      <c r="FX15" s="170"/>
      <c r="FY15" s="171"/>
      <c r="FZ15" s="169" t="s">
        <v>23</v>
      </c>
      <c r="GA15" s="170"/>
      <c r="GB15" s="171"/>
      <c r="GC15" s="172" t="s">
        <v>24</v>
      </c>
      <c r="GD15" s="173"/>
      <c r="GE15" s="174"/>
      <c r="GF15" s="172" t="s">
        <v>25</v>
      </c>
      <c r="GG15" s="173"/>
      <c r="GH15" s="174"/>
      <c r="GI15" s="169" t="s">
        <v>26</v>
      </c>
      <c r="GJ15" s="170"/>
      <c r="GK15" s="171"/>
    </row>
    <row r="16" spans="1:193" ht="24.75" customHeight="1" x14ac:dyDescent="0.2">
      <c r="A16" s="189"/>
      <c r="B16" s="4" t="s">
        <v>27</v>
      </c>
      <c r="C16" s="4" t="s">
        <v>28</v>
      </c>
      <c r="D16" s="4" t="s">
        <v>29</v>
      </c>
      <c r="E16" s="4" t="s">
        <v>27</v>
      </c>
      <c r="F16" s="4" t="s">
        <v>28</v>
      </c>
      <c r="G16" s="4" t="s">
        <v>29</v>
      </c>
      <c r="H16" s="4" t="s">
        <v>27</v>
      </c>
      <c r="I16" s="4" t="s">
        <v>28</v>
      </c>
      <c r="J16" s="4" t="s">
        <v>29</v>
      </c>
      <c r="K16" s="4" t="s">
        <v>27</v>
      </c>
      <c r="L16" s="4" t="s">
        <v>28</v>
      </c>
      <c r="M16" s="4" t="s">
        <v>29</v>
      </c>
      <c r="N16" s="4" t="s">
        <v>27</v>
      </c>
      <c r="O16" s="4" t="s">
        <v>28</v>
      </c>
      <c r="P16" s="4" t="s">
        <v>29</v>
      </c>
      <c r="Q16" s="4" t="s">
        <v>27</v>
      </c>
      <c r="R16" s="4" t="s">
        <v>28</v>
      </c>
      <c r="S16" s="4" t="s">
        <v>29</v>
      </c>
      <c r="T16" s="4" t="s">
        <v>27</v>
      </c>
      <c r="U16" s="4" t="s">
        <v>28</v>
      </c>
      <c r="V16" s="4" t="s">
        <v>29</v>
      </c>
      <c r="W16" s="4" t="s">
        <v>27</v>
      </c>
      <c r="X16" s="4" t="s">
        <v>28</v>
      </c>
      <c r="Y16" s="4" t="s">
        <v>29</v>
      </c>
      <c r="Z16" s="4" t="s">
        <v>27</v>
      </c>
      <c r="AA16" s="4" t="s">
        <v>28</v>
      </c>
      <c r="AB16" s="4" t="s">
        <v>29</v>
      </c>
      <c r="AC16" s="5" t="s">
        <v>27</v>
      </c>
      <c r="AD16" s="5" t="s">
        <v>28</v>
      </c>
      <c r="AE16" s="5" t="s">
        <v>29</v>
      </c>
      <c r="AF16" s="5" t="s">
        <v>27</v>
      </c>
      <c r="AG16" s="5" t="s">
        <v>28</v>
      </c>
      <c r="AH16" s="5" t="s">
        <v>29</v>
      </c>
      <c r="AI16" s="5" t="s">
        <v>27</v>
      </c>
      <c r="AJ16" s="5" t="s">
        <v>28</v>
      </c>
      <c r="AK16" s="5" t="s">
        <v>29</v>
      </c>
      <c r="AL16" s="5" t="s">
        <v>27</v>
      </c>
      <c r="AM16" s="5" t="s">
        <v>28</v>
      </c>
      <c r="AN16" s="5" t="s">
        <v>29</v>
      </c>
      <c r="AO16" s="4" t="s">
        <v>27</v>
      </c>
      <c r="AP16" s="4" t="s">
        <v>28</v>
      </c>
      <c r="AQ16" s="4" t="s">
        <v>29</v>
      </c>
      <c r="AR16" s="4" t="s">
        <v>27</v>
      </c>
      <c r="AS16" s="4" t="s">
        <v>28</v>
      </c>
      <c r="AT16" s="4" t="s">
        <v>29</v>
      </c>
      <c r="AU16" s="4" t="s">
        <v>27</v>
      </c>
      <c r="AV16" s="4" t="s">
        <v>28</v>
      </c>
      <c r="AW16" s="4" t="s">
        <v>29</v>
      </c>
      <c r="AX16" s="4" t="s">
        <v>27</v>
      </c>
      <c r="AY16" s="4" t="s">
        <v>28</v>
      </c>
      <c r="AZ16" s="4" t="s">
        <v>29</v>
      </c>
      <c r="BA16" s="4" t="s">
        <v>27</v>
      </c>
      <c r="BB16" s="4" t="s">
        <v>28</v>
      </c>
      <c r="BC16" s="4" t="s">
        <v>29</v>
      </c>
      <c r="BD16" s="4" t="s">
        <v>27</v>
      </c>
      <c r="BE16" s="4" t="s">
        <v>28</v>
      </c>
      <c r="BF16" s="4" t="s">
        <v>29</v>
      </c>
      <c r="BG16" s="4" t="s">
        <v>27</v>
      </c>
      <c r="BH16" s="4" t="s">
        <v>28</v>
      </c>
      <c r="BI16" s="4" t="s">
        <v>29</v>
      </c>
      <c r="BJ16" s="4" t="s">
        <v>27</v>
      </c>
      <c r="BK16" s="4" t="s">
        <v>28</v>
      </c>
      <c r="BL16" s="4" t="s">
        <v>29</v>
      </c>
      <c r="BM16" s="4" t="s">
        <v>27</v>
      </c>
      <c r="BN16" s="4" t="s">
        <v>28</v>
      </c>
      <c r="BO16" s="4" t="s">
        <v>29</v>
      </c>
      <c r="BP16" s="5" t="s">
        <v>27</v>
      </c>
      <c r="BQ16" s="5" t="s">
        <v>28</v>
      </c>
      <c r="BR16" s="5" t="s">
        <v>29</v>
      </c>
      <c r="BS16" s="5" t="s">
        <v>27</v>
      </c>
      <c r="BT16" s="5" t="s">
        <v>28</v>
      </c>
      <c r="BU16" s="5" t="s">
        <v>29</v>
      </c>
      <c r="BV16" s="5" t="s">
        <v>27</v>
      </c>
      <c r="BW16" s="5" t="s">
        <v>28</v>
      </c>
      <c r="BX16" s="5" t="s">
        <v>29</v>
      </c>
      <c r="BY16" s="5" t="s">
        <v>27</v>
      </c>
      <c r="BZ16" s="5" t="s">
        <v>28</v>
      </c>
      <c r="CA16" s="5" t="s">
        <v>29</v>
      </c>
      <c r="CB16" s="5" t="s">
        <v>27</v>
      </c>
      <c r="CC16" s="5" t="s">
        <v>28</v>
      </c>
      <c r="CD16" s="5" t="s">
        <v>29</v>
      </c>
      <c r="CE16" s="5" t="s">
        <v>27</v>
      </c>
      <c r="CF16" s="5" t="s">
        <v>28</v>
      </c>
      <c r="CG16" s="5" t="s">
        <v>29</v>
      </c>
      <c r="CH16" s="5" t="s">
        <v>27</v>
      </c>
      <c r="CI16" s="5" t="s">
        <v>28</v>
      </c>
      <c r="CJ16" s="5" t="s">
        <v>29</v>
      </c>
      <c r="CK16" s="5" t="s">
        <v>27</v>
      </c>
      <c r="CL16" s="5" t="s">
        <v>28</v>
      </c>
      <c r="CM16" s="5" t="s">
        <v>29</v>
      </c>
      <c r="CN16" s="4" t="s">
        <v>27</v>
      </c>
      <c r="CO16" s="4" t="s">
        <v>28</v>
      </c>
      <c r="CP16" s="4" t="s">
        <v>29</v>
      </c>
      <c r="CQ16" s="4" t="s">
        <v>27</v>
      </c>
      <c r="CR16" s="4" t="s">
        <v>28</v>
      </c>
      <c r="CS16" s="4" t="s">
        <v>29</v>
      </c>
      <c r="CT16" s="4" t="s">
        <v>27</v>
      </c>
      <c r="CU16" s="4" t="s">
        <v>28</v>
      </c>
      <c r="CV16" s="4" t="s">
        <v>29</v>
      </c>
      <c r="CW16" s="4" t="s">
        <v>27</v>
      </c>
      <c r="CX16" s="4" t="s">
        <v>28</v>
      </c>
      <c r="CY16" s="4" t="s">
        <v>29</v>
      </c>
      <c r="CZ16" s="4" t="s">
        <v>27</v>
      </c>
      <c r="DA16" s="4" t="s">
        <v>28</v>
      </c>
      <c r="DB16" s="4" t="s">
        <v>29</v>
      </c>
      <c r="DC16" s="4" t="s">
        <v>27</v>
      </c>
      <c r="DD16" s="4" t="s">
        <v>28</v>
      </c>
      <c r="DE16" s="4" t="s">
        <v>29</v>
      </c>
      <c r="DF16" s="4" t="s">
        <v>27</v>
      </c>
      <c r="DG16" s="4" t="s">
        <v>28</v>
      </c>
      <c r="DH16" s="4" t="s">
        <v>29</v>
      </c>
      <c r="DI16" s="4" t="s">
        <v>27</v>
      </c>
      <c r="DJ16" s="4" t="s">
        <v>28</v>
      </c>
      <c r="DK16" s="4" t="s">
        <v>29</v>
      </c>
      <c r="DL16" s="4" t="s">
        <v>27</v>
      </c>
      <c r="DM16" s="4" t="s">
        <v>28</v>
      </c>
      <c r="DN16" s="4" t="s">
        <v>29</v>
      </c>
      <c r="DO16" s="5" t="s">
        <v>27</v>
      </c>
      <c r="DP16" s="5" t="s">
        <v>28</v>
      </c>
      <c r="DQ16" s="5" t="s">
        <v>29</v>
      </c>
      <c r="DR16" s="5" t="s">
        <v>27</v>
      </c>
      <c r="DS16" s="5" t="s">
        <v>28</v>
      </c>
      <c r="DT16" s="5" t="s">
        <v>29</v>
      </c>
      <c r="DU16" s="5" t="s">
        <v>27</v>
      </c>
      <c r="DV16" s="5" t="s">
        <v>28</v>
      </c>
      <c r="DW16" s="5" t="s">
        <v>29</v>
      </c>
      <c r="DX16" s="5" t="s">
        <v>27</v>
      </c>
      <c r="DY16" s="5" t="s">
        <v>28</v>
      </c>
      <c r="DZ16" s="5" t="s">
        <v>29</v>
      </c>
      <c r="EA16" s="5" t="s">
        <v>27</v>
      </c>
      <c r="EB16" s="5" t="s">
        <v>28</v>
      </c>
      <c r="EC16" s="5" t="s">
        <v>29</v>
      </c>
      <c r="ED16" s="5" t="s">
        <v>27</v>
      </c>
      <c r="EE16" s="5" t="s">
        <v>28</v>
      </c>
      <c r="EF16" s="5" t="s">
        <v>29</v>
      </c>
      <c r="EG16" s="5" t="s">
        <v>27</v>
      </c>
      <c r="EH16" s="5" t="s">
        <v>28</v>
      </c>
      <c r="EI16" s="5" t="s">
        <v>29</v>
      </c>
      <c r="EJ16" s="5" t="s">
        <v>27</v>
      </c>
      <c r="EK16" s="5" t="s">
        <v>28</v>
      </c>
      <c r="EL16" s="5" t="s">
        <v>29</v>
      </c>
      <c r="EM16" s="4" t="s">
        <v>27</v>
      </c>
      <c r="EN16" s="4" t="s">
        <v>28</v>
      </c>
      <c r="EO16" s="4" t="s">
        <v>29</v>
      </c>
      <c r="EP16" s="4" t="s">
        <v>27</v>
      </c>
      <c r="EQ16" s="4" t="s">
        <v>28</v>
      </c>
      <c r="ER16" s="4" t="s">
        <v>29</v>
      </c>
      <c r="ES16" s="4" t="s">
        <v>27</v>
      </c>
      <c r="ET16" s="4" t="s">
        <v>28</v>
      </c>
      <c r="EU16" s="4" t="s">
        <v>29</v>
      </c>
      <c r="EV16" s="4" t="s">
        <v>27</v>
      </c>
      <c r="EW16" s="4" t="s">
        <v>28</v>
      </c>
      <c r="EX16" s="4" t="s">
        <v>29</v>
      </c>
      <c r="EY16" s="4" t="s">
        <v>27</v>
      </c>
      <c r="EZ16" s="4" t="s">
        <v>28</v>
      </c>
      <c r="FA16" s="4" t="s">
        <v>29</v>
      </c>
      <c r="FB16" s="4" t="s">
        <v>27</v>
      </c>
      <c r="FC16" s="4" t="s">
        <v>28</v>
      </c>
      <c r="FD16" s="4" t="s">
        <v>29</v>
      </c>
      <c r="FE16" s="4" t="s">
        <v>27</v>
      </c>
      <c r="FF16" s="4" t="s">
        <v>28</v>
      </c>
      <c r="FG16" s="4" t="s">
        <v>29</v>
      </c>
      <c r="FH16" s="4" t="s">
        <v>27</v>
      </c>
      <c r="FI16" s="4" t="s">
        <v>28</v>
      </c>
      <c r="FJ16" s="4" t="s">
        <v>29</v>
      </c>
      <c r="FK16" s="4" t="s">
        <v>27</v>
      </c>
      <c r="FL16" s="4" t="s">
        <v>28</v>
      </c>
      <c r="FM16" s="4" t="s">
        <v>29</v>
      </c>
      <c r="FN16" s="5" t="s">
        <v>27</v>
      </c>
      <c r="FO16" s="5" t="s">
        <v>28</v>
      </c>
      <c r="FP16" s="5" t="s">
        <v>29</v>
      </c>
      <c r="FQ16" s="5" t="s">
        <v>27</v>
      </c>
      <c r="FR16" s="5" t="s">
        <v>28</v>
      </c>
      <c r="FS16" s="5" t="s">
        <v>29</v>
      </c>
      <c r="FT16" s="5" t="s">
        <v>27</v>
      </c>
      <c r="FU16" s="5" t="s">
        <v>28</v>
      </c>
      <c r="FV16" s="5" t="s">
        <v>29</v>
      </c>
      <c r="FW16" s="5" t="s">
        <v>27</v>
      </c>
      <c r="FX16" s="5" t="s">
        <v>28</v>
      </c>
      <c r="FY16" s="5" t="s">
        <v>29</v>
      </c>
      <c r="FZ16" s="5" t="s">
        <v>27</v>
      </c>
      <c r="GA16" s="5" t="s">
        <v>28</v>
      </c>
      <c r="GB16" s="5" t="s">
        <v>29</v>
      </c>
      <c r="GC16" s="5" t="s">
        <v>27</v>
      </c>
      <c r="GD16" s="5" t="s">
        <v>28</v>
      </c>
      <c r="GE16" s="5" t="s">
        <v>29</v>
      </c>
      <c r="GF16" s="5" t="s">
        <v>27</v>
      </c>
      <c r="GG16" s="5" t="s">
        <v>28</v>
      </c>
      <c r="GH16" s="5" t="s">
        <v>29</v>
      </c>
      <c r="GI16" s="5" t="s">
        <v>27</v>
      </c>
      <c r="GJ16" s="5" t="s">
        <v>28</v>
      </c>
      <c r="GK16" s="5" t="s">
        <v>29</v>
      </c>
    </row>
    <row r="17" spans="1:193" ht="18.75" customHeight="1" x14ac:dyDescent="0.3">
      <c r="A17" s="15" t="s">
        <v>36</v>
      </c>
      <c r="B17" s="27">
        <f>SUM(C17:D17)</f>
        <v>4725.3</v>
      </c>
      <c r="C17" s="27">
        <f>SUM(C10*C23)</f>
        <v>4725.3</v>
      </c>
      <c r="D17" s="27"/>
      <c r="E17" s="27">
        <f>SUM(F17:G17)</f>
        <v>5175.7299999999996</v>
      </c>
      <c r="F17" s="28">
        <v>5175.7299999999996</v>
      </c>
      <c r="G17" s="28"/>
      <c r="H17" s="28">
        <v>4924.45</v>
      </c>
      <c r="I17" s="28">
        <f>SUM(H17)</f>
        <v>4924.45</v>
      </c>
      <c r="J17" s="28"/>
      <c r="K17" s="27">
        <f>SUM(L17:M17)</f>
        <v>4725.3</v>
      </c>
      <c r="L17" s="27">
        <f>SUM(L10*L23)</f>
        <v>4725.3</v>
      </c>
      <c r="M17" s="27"/>
      <c r="N17" s="27">
        <f>SUM(O17:P17)</f>
        <v>4840.32</v>
      </c>
      <c r="O17" s="28">
        <v>4840.32</v>
      </c>
      <c r="P17" s="28"/>
      <c r="Q17" s="28">
        <v>4692.26</v>
      </c>
      <c r="R17" s="28">
        <f>SUM(Q17)</f>
        <v>4692.26</v>
      </c>
      <c r="S17" s="28"/>
      <c r="T17" s="27">
        <f>SUM(U17:V17)</f>
        <v>4725.3</v>
      </c>
      <c r="U17" s="27">
        <f>SUM(U10*U23)</f>
        <v>4725.3</v>
      </c>
      <c r="V17" s="27"/>
      <c r="W17" s="27">
        <f>SUM(X17:Y17)</f>
        <v>4690.96</v>
      </c>
      <c r="X17" s="28">
        <v>4690.96</v>
      </c>
      <c r="Y17" s="28"/>
      <c r="Z17" s="28">
        <v>4633.6400000000003</v>
      </c>
      <c r="AA17" s="28">
        <f>SUM(Z17)</f>
        <v>4633.6400000000003</v>
      </c>
      <c r="AB17" s="28"/>
      <c r="AC17" s="29">
        <f t="shared" ref="AC17:AK21" si="83">SUM(B17+K17+T17)</f>
        <v>14175.900000000001</v>
      </c>
      <c r="AD17" s="29">
        <f t="shared" si="83"/>
        <v>14175.900000000001</v>
      </c>
      <c r="AE17" s="29">
        <f t="shared" si="83"/>
        <v>0</v>
      </c>
      <c r="AF17" s="29">
        <f t="shared" si="83"/>
        <v>14707.009999999998</v>
      </c>
      <c r="AG17" s="29">
        <f t="shared" si="83"/>
        <v>14707.009999999998</v>
      </c>
      <c r="AH17" s="29">
        <f t="shared" si="83"/>
        <v>0</v>
      </c>
      <c r="AI17" s="29">
        <f t="shared" si="83"/>
        <v>14250.349999999999</v>
      </c>
      <c r="AJ17" s="29">
        <f t="shared" si="83"/>
        <v>14250.349999999999</v>
      </c>
      <c r="AK17" s="29">
        <f t="shared" si="83"/>
        <v>0</v>
      </c>
      <c r="AL17" s="30">
        <f t="shared" ref="AL17:AN26" si="84">SUM(AF17-AC17)</f>
        <v>531.10999999999694</v>
      </c>
      <c r="AM17" s="30">
        <f t="shared" si="84"/>
        <v>531.10999999999694</v>
      </c>
      <c r="AN17" s="30">
        <f t="shared" si="84"/>
        <v>0</v>
      </c>
      <c r="AO17" s="27">
        <f>SUM(AP17:AQ17)</f>
        <v>4725.3</v>
      </c>
      <c r="AP17" s="27">
        <f>SUM(AP10*AP23)</f>
        <v>4725.3</v>
      </c>
      <c r="AQ17" s="27"/>
      <c r="AR17" s="27">
        <f>SUM(AS17:AT17)</f>
        <v>4831.13</v>
      </c>
      <c r="AS17" s="28">
        <v>4831.13</v>
      </c>
      <c r="AT17" s="28"/>
      <c r="AU17" s="28">
        <v>4837.08</v>
      </c>
      <c r="AV17" s="28">
        <f>SUM(AU17)</f>
        <v>4837.08</v>
      </c>
      <c r="AW17" s="28"/>
      <c r="AX17" s="27">
        <f>SUM(AY17:AZ17)</f>
        <v>4725.3</v>
      </c>
      <c r="AY17" s="27">
        <f>SUM(AY10*AY23)</f>
        <v>4725.3</v>
      </c>
      <c r="AZ17" s="27"/>
      <c r="BA17" s="27">
        <f>SUM(BB17:BC17)</f>
        <v>0</v>
      </c>
      <c r="BB17" s="28"/>
      <c r="BC17" s="28"/>
      <c r="BD17" s="28">
        <v>4681.66</v>
      </c>
      <c r="BE17" s="28">
        <f>SUM(BD17)</f>
        <v>4681.66</v>
      </c>
      <c r="BF17" s="28"/>
      <c r="BG17" s="27">
        <f>SUM(BH17:BI17)</f>
        <v>4725.3</v>
      </c>
      <c r="BH17" s="27">
        <f>SUM(BH10*BH23)</f>
        <v>4725.3</v>
      </c>
      <c r="BI17" s="27"/>
      <c r="BJ17" s="27">
        <f>SUM(BK17:BL17)</f>
        <v>0</v>
      </c>
      <c r="BK17" s="28"/>
      <c r="BL17" s="28"/>
      <c r="BM17" s="28">
        <v>5007.08</v>
      </c>
      <c r="BN17" s="28">
        <f>SUM(BM17)</f>
        <v>5007.08</v>
      </c>
      <c r="BO17" s="28"/>
      <c r="BP17" s="29">
        <f t="shared" ref="BP17:BX21" si="85">SUM(AO17+AX17+BG17)</f>
        <v>14175.900000000001</v>
      </c>
      <c r="BQ17" s="29">
        <f t="shared" si="85"/>
        <v>14175.900000000001</v>
      </c>
      <c r="BR17" s="29">
        <f t="shared" si="85"/>
        <v>0</v>
      </c>
      <c r="BS17" s="29">
        <f t="shared" si="85"/>
        <v>4831.13</v>
      </c>
      <c r="BT17" s="29">
        <f t="shared" si="85"/>
        <v>4831.13</v>
      </c>
      <c r="BU17" s="29">
        <f t="shared" si="85"/>
        <v>0</v>
      </c>
      <c r="BV17" s="29">
        <f t="shared" si="85"/>
        <v>14525.82</v>
      </c>
      <c r="BW17" s="29">
        <f t="shared" si="85"/>
        <v>14525.82</v>
      </c>
      <c r="BX17" s="29">
        <f t="shared" si="85"/>
        <v>0</v>
      </c>
      <c r="BY17" s="30">
        <f t="shared" ref="BY17:CA26" si="86">SUM(BS17-BP17)</f>
        <v>-9344.77</v>
      </c>
      <c r="BZ17" s="30">
        <f t="shared" si="86"/>
        <v>-9344.77</v>
      </c>
      <c r="CA17" s="30">
        <f t="shared" si="86"/>
        <v>0</v>
      </c>
      <c r="CB17" s="29">
        <f t="shared" ref="CB17:CJ21" si="87">SUM(AC17+BP17)</f>
        <v>28351.800000000003</v>
      </c>
      <c r="CC17" s="29">
        <f t="shared" si="87"/>
        <v>28351.800000000003</v>
      </c>
      <c r="CD17" s="29">
        <f t="shared" si="87"/>
        <v>0</v>
      </c>
      <c r="CE17" s="29">
        <f t="shared" si="87"/>
        <v>19538.14</v>
      </c>
      <c r="CF17" s="29">
        <f t="shared" si="87"/>
        <v>19538.14</v>
      </c>
      <c r="CG17" s="29">
        <f t="shared" si="87"/>
        <v>0</v>
      </c>
      <c r="CH17" s="29">
        <f t="shared" si="87"/>
        <v>28776.17</v>
      </c>
      <c r="CI17" s="29">
        <f t="shared" si="87"/>
        <v>28776.17</v>
      </c>
      <c r="CJ17" s="29">
        <f t="shared" si="87"/>
        <v>0</v>
      </c>
      <c r="CK17" s="30">
        <f t="shared" ref="CK17:CM26" si="88">SUM(CE17-CB17)</f>
        <v>-8813.6600000000035</v>
      </c>
      <c r="CL17" s="30">
        <f t="shared" si="88"/>
        <v>-8813.6600000000035</v>
      </c>
      <c r="CM17" s="30">
        <f t="shared" si="88"/>
        <v>0</v>
      </c>
      <c r="CN17" s="27">
        <f>SUM(CO17:CP17)</f>
        <v>4833.9818999999998</v>
      </c>
      <c r="CO17" s="27">
        <f>SUM(CO10*CO23)</f>
        <v>4833.9818999999998</v>
      </c>
      <c r="CP17" s="27"/>
      <c r="CQ17" s="27">
        <f>SUM(CR17:CS17)</f>
        <v>0</v>
      </c>
      <c r="CR17" s="28"/>
      <c r="CS17" s="28"/>
      <c r="CT17" s="28">
        <v>4606.63</v>
      </c>
      <c r="CU17" s="28">
        <f>SUM(CT17)</f>
        <v>4606.63</v>
      </c>
      <c r="CV17" s="28"/>
      <c r="CW17" s="27">
        <f>SUM(CX17:CY17)</f>
        <v>4833.9818999999998</v>
      </c>
      <c r="CX17" s="27">
        <f>SUM(CX10*CX23)</f>
        <v>4833.9818999999998</v>
      </c>
      <c r="CY17" s="27"/>
      <c r="CZ17" s="27">
        <f>SUM(DA17:DB17)</f>
        <v>0</v>
      </c>
      <c r="DA17" s="28"/>
      <c r="DB17" s="28"/>
      <c r="DC17" s="28">
        <v>5063.24</v>
      </c>
      <c r="DD17" s="28">
        <f>SUM(DC17)</f>
        <v>5063.24</v>
      </c>
      <c r="DE17" s="28"/>
      <c r="DF17" s="27">
        <f>SUM(DG17:DH17)</f>
        <v>4833.9818999999998</v>
      </c>
      <c r="DG17" s="27">
        <f>SUM(DG10*DG23)</f>
        <v>4833.9818999999998</v>
      </c>
      <c r="DH17" s="27"/>
      <c r="DI17" s="27">
        <f>SUM(DJ17:DK17)</f>
        <v>0</v>
      </c>
      <c r="DJ17" s="28"/>
      <c r="DK17" s="28"/>
      <c r="DL17" s="28">
        <v>4746.17</v>
      </c>
      <c r="DM17" s="28">
        <f>SUM(DL17)</f>
        <v>4746.17</v>
      </c>
      <c r="DN17" s="28"/>
      <c r="DO17" s="29">
        <f t="shared" ref="DO17:DW21" si="89">SUM(CN17+CW17+DF17)</f>
        <v>14501.9457</v>
      </c>
      <c r="DP17" s="29">
        <f t="shared" si="89"/>
        <v>14501.9457</v>
      </c>
      <c r="DQ17" s="29">
        <f t="shared" si="89"/>
        <v>0</v>
      </c>
      <c r="DR17" s="29">
        <f t="shared" si="89"/>
        <v>0</v>
      </c>
      <c r="DS17" s="29">
        <f t="shared" si="89"/>
        <v>0</v>
      </c>
      <c r="DT17" s="29">
        <f t="shared" si="89"/>
        <v>0</v>
      </c>
      <c r="DU17" s="29">
        <f t="shared" si="89"/>
        <v>14416.039999999999</v>
      </c>
      <c r="DV17" s="29">
        <f t="shared" si="89"/>
        <v>14416.039999999999</v>
      </c>
      <c r="DW17" s="29">
        <f t="shared" si="89"/>
        <v>0</v>
      </c>
      <c r="DX17" s="30">
        <f t="shared" ref="DX17:DZ26" si="90">SUM(DR17-DO17)</f>
        <v>-14501.9457</v>
      </c>
      <c r="DY17" s="30">
        <f t="shared" si="90"/>
        <v>-14501.9457</v>
      </c>
      <c r="DZ17" s="30">
        <f t="shared" si="90"/>
        <v>0</v>
      </c>
      <c r="EA17" s="29">
        <f t="shared" ref="EA17:EI21" si="91">SUM(CB17+DO17)</f>
        <v>42853.745699999999</v>
      </c>
      <c r="EB17" s="29">
        <f t="shared" si="91"/>
        <v>42853.745699999999</v>
      </c>
      <c r="EC17" s="29">
        <f t="shared" si="91"/>
        <v>0</v>
      </c>
      <c r="ED17" s="29">
        <f t="shared" si="91"/>
        <v>19538.14</v>
      </c>
      <c r="EE17" s="29">
        <f t="shared" si="91"/>
        <v>19538.14</v>
      </c>
      <c r="EF17" s="29">
        <f t="shared" si="91"/>
        <v>0</v>
      </c>
      <c r="EG17" s="29">
        <f t="shared" si="91"/>
        <v>43192.21</v>
      </c>
      <c r="EH17" s="29">
        <f t="shared" si="91"/>
        <v>43192.21</v>
      </c>
      <c r="EI17" s="29">
        <f t="shared" si="91"/>
        <v>0</v>
      </c>
      <c r="EJ17" s="30">
        <f t="shared" ref="EJ17:EL26" si="92">SUM(ED17-EA17)</f>
        <v>-23315.6057</v>
      </c>
      <c r="EK17" s="30">
        <f t="shared" si="92"/>
        <v>-23315.6057</v>
      </c>
      <c r="EL17" s="30">
        <f t="shared" si="92"/>
        <v>0</v>
      </c>
      <c r="EM17" s="27">
        <f>SUM(EN17:EO17)</f>
        <v>4833.9818999999998</v>
      </c>
      <c r="EN17" s="27">
        <f>SUM(EN10*EN23)</f>
        <v>4833.9818999999998</v>
      </c>
      <c r="EO17" s="27"/>
      <c r="EP17" s="27">
        <f>SUM(EQ17:ER17)</f>
        <v>0</v>
      </c>
      <c r="EQ17" s="28"/>
      <c r="ER17" s="28"/>
      <c r="ES17" s="28">
        <v>4983.43</v>
      </c>
      <c r="ET17" s="28">
        <f>SUM(ES17)</f>
        <v>4983.43</v>
      </c>
      <c r="EU17" s="28"/>
      <c r="EV17" s="27">
        <f>SUM(EW17:EX17)</f>
        <v>4833.9818999999998</v>
      </c>
      <c r="EW17" s="27">
        <f>SUM(EW10*EW23)</f>
        <v>4833.9818999999998</v>
      </c>
      <c r="EX17" s="27"/>
      <c r="EY17" s="27">
        <f>SUM(EZ17:FA17)</f>
        <v>0</v>
      </c>
      <c r="EZ17" s="28"/>
      <c r="FA17" s="28"/>
      <c r="FB17" s="28">
        <v>4772.83</v>
      </c>
      <c r="FC17" s="28">
        <f>SUM(FB17)</f>
        <v>4772.83</v>
      </c>
      <c r="FD17" s="28"/>
      <c r="FE17" s="27">
        <f>SUM(FF17:FG17)</f>
        <v>4833.9818999999998</v>
      </c>
      <c r="FF17" s="27">
        <f>SUM(FF10*FF23)</f>
        <v>4833.9818999999998</v>
      </c>
      <c r="FG17" s="27"/>
      <c r="FH17" s="27">
        <f>SUM(FI17:FJ17)</f>
        <v>0</v>
      </c>
      <c r="FI17" s="28"/>
      <c r="FJ17" s="28"/>
      <c r="FK17" s="28">
        <v>4645.78</v>
      </c>
      <c r="FL17" s="28">
        <f>SUM(FK17)</f>
        <v>4645.78</v>
      </c>
      <c r="FM17" s="28"/>
      <c r="FN17" s="29">
        <f t="shared" ref="FN17:FV21" si="93">SUM(EM17+EV17+FE17)</f>
        <v>14501.9457</v>
      </c>
      <c r="FO17" s="29">
        <f t="shared" si="93"/>
        <v>14501.9457</v>
      </c>
      <c r="FP17" s="29">
        <f t="shared" si="93"/>
        <v>0</v>
      </c>
      <c r="FQ17" s="29">
        <f t="shared" si="93"/>
        <v>0</v>
      </c>
      <c r="FR17" s="29">
        <f t="shared" si="93"/>
        <v>0</v>
      </c>
      <c r="FS17" s="29">
        <f t="shared" si="93"/>
        <v>0</v>
      </c>
      <c r="FT17" s="29">
        <f t="shared" si="93"/>
        <v>14402.04</v>
      </c>
      <c r="FU17" s="29">
        <f t="shared" si="93"/>
        <v>14402.04</v>
      </c>
      <c r="FV17" s="29">
        <f t="shared" si="93"/>
        <v>0</v>
      </c>
      <c r="FW17" s="30">
        <f t="shared" ref="FW17:FY26" si="94">SUM(FQ17-FN17)</f>
        <v>-14501.9457</v>
      </c>
      <c r="FX17" s="30">
        <f t="shared" si="94"/>
        <v>-14501.9457</v>
      </c>
      <c r="FY17" s="30">
        <f t="shared" si="94"/>
        <v>0</v>
      </c>
      <c r="FZ17" s="29">
        <f t="shared" ref="FZ17:GH21" si="95">SUM(EA17+FN17)</f>
        <v>57355.691399999996</v>
      </c>
      <c r="GA17" s="29">
        <f t="shared" si="95"/>
        <v>57355.691399999996</v>
      </c>
      <c r="GB17" s="29">
        <f t="shared" si="95"/>
        <v>0</v>
      </c>
      <c r="GC17" s="29">
        <f t="shared" si="95"/>
        <v>19538.14</v>
      </c>
      <c r="GD17" s="29">
        <f t="shared" si="95"/>
        <v>19538.14</v>
      </c>
      <c r="GE17" s="29">
        <f t="shared" si="95"/>
        <v>0</v>
      </c>
      <c r="GF17" s="29">
        <f t="shared" si="95"/>
        <v>57594.25</v>
      </c>
      <c r="GG17" s="29">
        <f t="shared" si="95"/>
        <v>57594.25</v>
      </c>
      <c r="GH17" s="29">
        <f t="shared" si="95"/>
        <v>0</v>
      </c>
      <c r="GI17" s="30">
        <f t="shared" ref="GI17:GK26" si="96">SUM(GC17-FZ17)</f>
        <v>-37817.551399999997</v>
      </c>
      <c r="GJ17" s="30">
        <f t="shared" si="96"/>
        <v>-37817.551399999997</v>
      </c>
      <c r="GK17" s="30">
        <f t="shared" si="96"/>
        <v>0</v>
      </c>
    </row>
    <row r="18" spans="1:193" ht="18.75" customHeight="1" x14ac:dyDescent="0.3">
      <c r="A18" s="15" t="s">
        <v>37</v>
      </c>
      <c r="B18" s="27">
        <f t="shared" ref="B18:B21" si="97">SUM(C18:D18)</f>
        <v>1366.6960851192634</v>
      </c>
      <c r="C18" s="27">
        <f>SUM(C10*C24)</f>
        <v>1366.6960851192634</v>
      </c>
      <c r="D18" s="27"/>
      <c r="E18" s="27">
        <f t="shared" ref="E18:E21" si="98">SUM(F18:G18)</f>
        <v>1496.52</v>
      </c>
      <c r="F18" s="28">
        <v>1496.52</v>
      </c>
      <c r="G18" s="28"/>
      <c r="H18" s="28">
        <v>665.24</v>
      </c>
      <c r="I18" s="28">
        <f>SUM(H18)</f>
        <v>665.24</v>
      </c>
      <c r="J18" s="28"/>
      <c r="K18" s="27">
        <f t="shared" ref="K18:K21" si="99">SUM(L18:M18)</f>
        <v>1366.6960851192634</v>
      </c>
      <c r="L18" s="27">
        <f>SUM(L10*L24)</f>
        <v>1366.6960851192634</v>
      </c>
      <c r="M18" s="27"/>
      <c r="N18" s="27">
        <f t="shared" ref="N18:N21" si="100">SUM(O18:P18)</f>
        <v>1399.54</v>
      </c>
      <c r="O18" s="28">
        <v>1399.54</v>
      </c>
      <c r="P18" s="28"/>
      <c r="Q18" s="28">
        <v>633.87</v>
      </c>
      <c r="R18" s="28">
        <f>SUM(Q18)</f>
        <v>633.87</v>
      </c>
      <c r="S18" s="28"/>
      <c r="T18" s="27">
        <f t="shared" ref="T18:T21" si="101">SUM(U18:V18)</f>
        <v>1366.6960851192634</v>
      </c>
      <c r="U18" s="27">
        <f>SUM(U10*U24)</f>
        <v>1366.6960851192634</v>
      </c>
      <c r="V18" s="27"/>
      <c r="W18" s="27">
        <f t="shared" ref="W18:W21" si="102">SUM(X18:Y18)</f>
        <v>1356.36</v>
      </c>
      <c r="X18" s="28">
        <v>1356.36</v>
      </c>
      <c r="Y18" s="28"/>
      <c r="Z18" s="28">
        <v>625.95000000000005</v>
      </c>
      <c r="AA18" s="28">
        <f>SUM(Z18)</f>
        <v>625.95000000000005</v>
      </c>
      <c r="AB18" s="28"/>
      <c r="AC18" s="29">
        <f t="shared" si="83"/>
        <v>4100.0882553577903</v>
      </c>
      <c r="AD18" s="29">
        <f t="shared" si="83"/>
        <v>4100.0882553577903</v>
      </c>
      <c r="AE18" s="29">
        <f t="shared" si="83"/>
        <v>0</v>
      </c>
      <c r="AF18" s="29">
        <f t="shared" si="83"/>
        <v>4252.42</v>
      </c>
      <c r="AG18" s="29">
        <f t="shared" si="83"/>
        <v>4252.42</v>
      </c>
      <c r="AH18" s="29">
        <f t="shared" si="83"/>
        <v>0</v>
      </c>
      <c r="AI18" s="29">
        <f t="shared" si="83"/>
        <v>1925.0600000000002</v>
      </c>
      <c r="AJ18" s="29">
        <f t="shared" si="83"/>
        <v>1925.0600000000002</v>
      </c>
      <c r="AK18" s="29">
        <f t="shared" si="83"/>
        <v>0</v>
      </c>
      <c r="AL18" s="30">
        <f t="shared" si="84"/>
        <v>152.33174464220974</v>
      </c>
      <c r="AM18" s="30">
        <f t="shared" si="84"/>
        <v>152.33174464220974</v>
      </c>
      <c r="AN18" s="30">
        <f t="shared" si="84"/>
        <v>0</v>
      </c>
      <c r="AO18" s="27">
        <f t="shared" ref="AO18:AO21" si="103">SUM(AP18:AQ18)</f>
        <v>1366.6960851192634</v>
      </c>
      <c r="AP18" s="27">
        <f>SUM(AP10*AP24)</f>
        <v>1366.6960851192634</v>
      </c>
      <c r="AQ18" s="27"/>
      <c r="AR18" s="27">
        <f t="shared" ref="AR18:AR21" si="104">SUM(AS18:AT18)</f>
        <v>1396.88</v>
      </c>
      <c r="AS18" s="28">
        <v>1396.88</v>
      </c>
      <c r="AT18" s="28"/>
      <c r="AU18" s="28">
        <v>653.42999999999995</v>
      </c>
      <c r="AV18" s="28">
        <f>SUM(AU18)</f>
        <v>653.42999999999995</v>
      </c>
      <c r="AW18" s="28"/>
      <c r="AX18" s="27">
        <f t="shared" ref="AX18:AX21" si="105">SUM(AY18:AZ18)</f>
        <v>1366.6960851192634</v>
      </c>
      <c r="AY18" s="27">
        <f>SUM(AY10*AY24)</f>
        <v>1366.6960851192634</v>
      </c>
      <c r="AZ18" s="27"/>
      <c r="BA18" s="27">
        <f t="shared" ref="BA18:BA21" si="106">SUM(BB18:BC18)</f>
        <v>0</v>
      </c>
      <c r="BB18" s="28"/>
      <c r="BC18" s="28"/>
      <c r="BD18" s="28">
        <v>632.44000000000005</v>
      </c>
      <c r="BE18" s="28">
        <f>SUM(BD18)</f>
        <v>632.44000000000005</v>
      </c>
      <c r="BF18" s="28"/>
      <c r="BG18" s="27">
        <f t="shared" ref="BG18:BG21" si="107">SUM(BH18:BI18)</f>
        <v>1366.6960851192634</v>
      </c>
      <c r="BH18" s="27">
        <f>SUM(BH10*BH24)</f>
        <v>1366.6960851192634</v>
      </c>
      <c r="BI18" s="27"/>
      <c r="BJ18" s="27">
        <f t="shared" ref="BJ18:BJ21" si="108">SUM(BK18:BL18)</f>
        <v>0</v>
      </c>
      <c r="BK18" s="28"/>
      <c r="BL18" s="28"/>
      <c r="BM18" s="28">
        <v>676.4</v>
      </c>
      <c r="BN18" s="28">
        <f>SUM(BM18)</f>
        <v>676.4</v>
      </c>
      <c r="BO18" s="28"/>
      <c r="BP18" s="29">
        <f t="shared" si="85"/>
        <v>4100.0882553577903</v>
      </c>
      <c r="BQ18" s="29">
        <f t="shared" si="85"/>
        <v>4100.0882553577903</v>
      </c>
      <c r="BR18" s="29">
        <f t="shared" si="85"/>
        <v>0</v>
      </c>
      <c r="BS18" s="29">
        <f t="shared" si="85"/>
        <v>1396.88</v>
      </c>
      <c r="BT18" s="29">
        <f t="shared" si="85"/>
        <v>1396.88</v>
      </c>
      <c r="BU18" s="29">
        <f t="shared" si="85"/>
        <v>0</v>
      </c>
      <c r="BV18" s="29">
        <f t="shared" si="85"/>
        <v>1962.27</v>
      </c>
      <c r="BW18" s="29">
        <f t="shared" si="85"/>
        <v>1962.27</v>
      </c>
      <c r="BX18" s="29">
        <f t="shared" si="85"/>
        <v>0</v>
      </c>
      <c r="BY18" s="30">
        <f t="shared" si="86"/>
        <v>-2703.2082553577902</v>
      </c>
      <c r="BZ18" s="30">
        <f t="shared" si="86"/>
        <v>-2703.2082553577902</v>
      </c>
      <c r="CA18" s="30">
        <f t="shared" si="86"/>
        <v>0</v>
      </c>
      <c r="CB18" s="29">
        <f t="shared" si="87"/>
        <v>8200.1765107155807</v>
      </c>
      <c r="CC18" s="29">
        <f t="shared" si="87"/>
        <v>8200.1765107155807</v>
      </c>
      <c r="CD18" s="29">
        <f t="shared" si="87"/>
        <v>0</v>
      </c>
      <c r="CE18" s="29">
        <f t="shared" si="87"/>
        <v>5649.3</v>
      </c>
      <c r="CF18" s="29">
        <f t="shared" si="87"/>
        <v>5649.3</v>
      </c>
      <c r="CG18" s="29">
        <f t="shared" si="87"/>
        <v>0</v>
      </c>
      <c r="CH18" s="29">
        <f t="shared" si="87"/>
        <v>3887.33</v>
      </c>
      <c r="CI18" s="29">
        <f t="shared" si="87"/>
        <v>3887.33</v>
      </c>
      <c r="CJ18" s="29">
        <f t="shared" si="87"/>
        <v>0</v>
      </c>
      <c r="CK18" s="30">
        <f t="shared" si="88"/>
        <v>-2550.8765107155805</v>
      </c>
      <c r="CL18" s="30">
        <f t="shared" si="88"/>
        <v>-2550.8765107155805</v>
      </c>
      <c r="CM18" s="30">
        <f t="shared" si="88"/>
        <v>0</v>
      </c>
      <c r="CN18" s="27">
        <f t="shared" ref="CN18:CN21" si="109">SUM(CO18:CP18)</f>
        <v>1258.0141851192636</v>
      </c>
      <c r="CO18" s="27">
        <f>SUM(CO10*CO24)</f>
        <v>1258.0141851192636</v>
      </c>
      <c r="CP18" s="27"/>
      <c r="CQ18" s="27">
        <f t="shared" ref="CQ18:CQ21" si="110">SUM(CR18:CS18)</f>
        <v>0</v>
      </c>
      <c r="CR18" s="28"/>
      <c r="CS18" s="28"/>
      <c r="CT18" s="28">
        <v>1813.39</v>
      </c>
      <c r="CU18" s="28">
        <f>SUM(CT18)</f>
        <v>1813.39</v>
      </c>
      <c r="CV18" s="28"/>
      <c r="CW18" s="27">
        <f t="shared" ref="CW18:CW21" si="111">SUM(CX18:CY18)</f>
        <v>1258.0141851192636</v>
      </c>
      <c r="CX18" s="27">
        <f>SUM(CX10*CX24)</f>
        <v>1258.0141851192636</v>
      </c>
      <c r="CY18" s="27"/>
      <c r="CZ18" s="27">
        <f t="shared" ref="CZ18:CZ21" si="112">SUM(DA18:DB18)</f>
        <v>0</v>
      </c>
      <c r="DA18" s="28"/>
      <c r="DB18" s="28"/>
      <c r="DC18" s="28">
        <v>1992.9</v>
      </c>
      <c r="DD18" s="28">
        <f>SUM(DC18)</f>
        <v>1992.9</v>
      </c>
      <c r="DE18" s="28"/>
      <c r="DF18" s="27">
        <f t="shared" ref="DF18:DF21" si="113">SUM(DG18:DH18)</f>
        <v>1258.0141851192636</v>
      </c>
      <c r="DG18" s="27">
        <f>SUM(DG10*DG24)</f>
        <v>1258.0141851192636</v>
      </c>
      <c r="DH18" s="27"/>
      <c r="DI18" s="27">
        <f t="shared" ref="DI18:DI21" si="114">SUM(DJ18:DK18)</f>
        <v>0</v>
      </c>
      <c r="DJ18" s="28"/>
      <c r="DK18" s="28"/>
      <c r="DL18" s="28">
        <v>1868.09</v>
      </c>
      <c r="DM18" s="28">
        <f>SUM(DL18)</f>
        <v>1868.09</v>
      </c>
      <c r="DN18" s="28"/>
      <c r="DO18" s="29">
        <f t="shared" si="89"/>
        <v>3774.0425553577907</v>
      </c>
      <c r="DP18" s="29">
        <f t="shared" si="89"/>
        <v>3774.0425553577907</v>
      </c>
      <c r="DQ18" s="29">
        <f t="shared" si="89"/>
        <v>0</v>
      </c>
      <c r="DR18" s="29">
        <f t="shared" si="89"/>
        <v>0</v>
      </c>
      <c r="DS18" s="29">
        <f t="shared" si="89"/>
        <v>0</v>
      </c>
      <c r="DT18" s="29">
        <f t="shared" si="89"/>
        <v>0</v>
      </c>
      <c r="DU18" s="29">
        <f t="shared" si="89"/>
        <v>5674.38</v>
      </c>
      <c r="DV18" s="29">
        <f t="shared" si="89"/>
        <v>5674.38</v>
      </c>
      <c r="DW18" s="29">
        <f t="shared" si="89"/>
        <v>0</v>
      </c>
      <c r="DX18" s="30">
        <f t="shared" si="90"/>
        <v>-3774.0425553577907</v>
      </c>
      <c r="DY18" s="30">
        <f t="shared" si="90"/>
        <v>-3774.0425553577907</v>
      </c>
      <c r="DZ18" s="30">
        <f t="shared" si="90"/>
        <v>0</v>
      </c>
      <c r="EA18" s="29">
        <f t="shared" si="91"/>
        <v>11974.219066073372</v>
      </c>
      <c r="EB18" s="29">
        <f t="shared" si="91"/>
        <v>11974.219066073372</v>
      </c>
      <c r="EC18" s="29">
        <f t="shared" si="91"/>
        <v>0</v>
      </c>
      <c r="ED18" s="29">
        <f t="shared" si="91"/>
        <v>5649.3</v>
      </c>
      <c r="EE18" s="29">
        <f t="shared" si="91"/>
        <v>5649.3</v>
      </c>
      <c r="EF18" s="29">
        <f t="shared" si="91"/>
        <v>0</v>
      </c>
      <c r="EG18" s="29">
        <f t="shared" si="91"/>
        <v>9561.7099999999991</v>
      </c>
      <c r="EH18" s="29">
        <f t="shared" si="91"/>
        <v>9561.7099999999991</v>
      </c>
      <c r="EI18" s="29">
        <f t="shared" si="91"/>
        <v>0</v>
      </c>
      <c r="EJ18" s="30">
        <f t="shared" si="92"/>
        <v>-6324.9190660733721</v>
      </c>
      <c r="EK18" s="30">
        <f t="shared" si="92"/>
        <v>-6324.9190660733721</v>
      </c>
      <c r="EL18" s="30">
        <f t="shared" si="92"/>
        <v>0</v>
      </c>
      <c r="EM18" s="27">
        <f t="shared" ref="EM18:EM21" si="115">SUM(EN18:EO18)</f>
        <v>1258.0141851192636</v>
      </c>
      <c r="EN18" s="27">
        <f>SUM(EN10*EN24)</f>
        <v>1258.0141851192636</v>
      </c>
      <c r="EO18" s="27"/>
      <c r="EP18" s="27">
        <f t="shared" ref="EP18:EP21" si="116">SUM(EQ18:ER18)</f>
        <v>0</v>
      </c>
      <c r="EQ18" s="28"/>
      <c r="ER18" s="28"/>
      <c r="ES18" s="28">
        <v>1961.49</v>
      </c>
      <c r="ET18" s="28">
        <f>SUM(ES18)</f>
        <v>1961.49</v>
      </c>
      <c r="EU18" s="28"/>
      <c r="EV18" s="27">
        <f t="shared" ref="EV18:EV21" si="117">SUM(EW18:EX18)</f>
        <v>1258.0141851192636</v>
      </c>
      <c r="EW18" s="27">
        <f>SUM(EW10*EW24)</f>
        <v>1258.0141851192636</v>
      </c>
      <c r="EX18" s="27"/>
      <c r="EY18" s="27">
        <f t="shared" ref="EY18:EY21" si="118">SUM(EZ18:FA18)</f>
        <v>0</v>
      </c>
      <c r="EZ18" s="28"/>
      <c r="FA18" s="28"/>
      <c r="FB18" s="28">
        <v>1878.59</v>
      </c>
      <c r="FC18" s="28">
        <f>SUM(FB18)</f>
        <v>1878.59</v>
      </c>
      <c r="FD18" s="28"/>
      <c r="FE18" s="27">
        <f t="shared" ref="FE18:FE21" si="119">SUM(FF18:FG18)</f>
        <v>1258.0141851192636</v>
      </c>
      <c r="FF18" s="27">
        <f>SUM(FF10*FF24)</f>
        <v>1258.0141851192636</v>
      </c>
      <c r="FG18" s="27"/>
      <c r="FH18" s="27">
        <f t="shared" ref="FH18:FH21" si="120">SUM(FI18:FJ18)</f>
        <v>0</v>
      </c>
      <c r="FI18" s="28"/>
      <c r="FJ18" s="28"/>
      <c r="FK18" s="28">
        <v>1828.58</v>
      </c>
      <c r="FL18" s="28">
        <f>SUM(FK18)</f>
        <v>1828.58</v>
      </c>
      <c r="FM18" s="28"/>
      <c r="FN18" s="29">
        <f t="shared" si="93"/>
        <v>3774.0425553577907</v>
      </c>
      <c r="FO18" s="29">
        <f t="shared" si="93"/>
        <v>3774.0425553577907</v>
      </c>
      <c r="FP18" s="29">
        <f t="shared" si="93"/>
        <v>0</v>
      </c>
      <c r="FQ18" s="29">
        <f t="shared" si="93"/>
        <v>0</v>
      </c>
      <c r="FR18" s="29">
        <f t="shared" si="93"/>
        <v>0</v>
      </c>
      <c r="FS18" s="29">
        <f t="shared" si="93"/>
        <v>0</v>
      </c>
      <c r="FT18" s="29">
        <f t="shared" si="93"/>
        <v>5668.66</v>
      </c>
      <c r="FU18" s="29">
        <f t="shared" si="93"/>
        <v>5668.66</v>
      </c>
      <c r="FV18" s="29">
        <f t="shared" si="93"/>
        <v>0</v>
      </c>
      <c r="FW18" s="30">
        <f t="shared" si="94"/>
        <v>-3774.0425553577907</v>
      </c>
      <c r="FX18" s="30">
        <f t="shared" si="94"/>
        <v>-3774.0425553577907</v>
      </c>
      <c r="FY18" s="30">
        <f t="shared" si="94"/>
        <v>0</v>
      </c>
      <c r="FZ18" s="29">
        <f t="shared" si="95"/>
        <v>15748.261621431164</v>
      </c>
      <c r="GA18" s="29">
        <f t="shared" si="95"/>
        <v>15748.261621431164</v>
      </c>
      <c r="GB18" s="29">
        <f t="shared" si="95"/>
        <v>0</v>
      </c>
      <c r="GC18" s="29">
        <f t="shared" si="95"/>
        <v>5649.3</v>
      </c>
      <c r="GD18" s="29">
        <f t="shared" si="95"/>
        <v>5649.3</v>
      </c>
      <c r="GE18" s="29">
        <f t="shared" si="95"/>
        <v>0</v>
      </c>
      <c r="GF18" s="29">
        <f t="shared" si="95"/>
        <v>15230.369999999999</v>
      </c>
      <c r="GG18" s="29">
        <f t="shared" si="95"/>
        <v>15230.369999999999</v>
      </c>
      <c r="GH18" s="29">
        <f t="shared" si="95"/>
        <v>0</v>
      </c>
      <c r="GI18" s="30">
        <f t="shared" si="96"/>
        <v>-10098.961621431165</v>
      </c>
      <c r="GJ18" s="30">
        <f t="shared" si="96"/>
        <v>-10098.961621431165</v>
      </c>
      <c r="GK18" s="30">
        <f t="shared" si="96"/>
        <v>0</v>
      </c>
    </row>
    <row r="19" spans="1:193" ht="18.75" customHeight="1" x14ac:dyDescent="0.3">
      <c r="A19" s="15" t="s">
        <v>38</v>
      </c>
      <c r="B19" s="27">
        <f t="shared" si="97"/>
        <v>20.967941991226851</v>
      </c>
      <c r="C19" s="27"/>
      <c r="D19" s="27">
        <f>SUM(D11*D25)</f>
        <v>20.967941991226851</v>
      </c>
      <c r="E19" s="27">
        <f t="shared" si="98"/>
        <v>2.88</v>
      </c>
      <c r="F19" s="28"/>
      <c r="G19" s="28">
        <v>2.88</v>
      </c>
      <c r="H19" s="28">
        <v>3.54</v>
      </c>
      <c r="I19" s="28"/>
      <c r="J19" s="28">
        <f>SUM(H19)</f>
        <v>3.54</v>
      </c>
      <c r="K19" s="27">
        <f t="shared" si="99"/>
        <v>20.967941991226851</v>
      </c>
      <c r="L19" s="27"/>
      <c r="M19" s="27">
        <f>SUM(M11*M25)</f>
        <v>20.967941991226851</v>
      </c>
      <c r="N19" s="27">
        <f t="shared" si="100"/>
        <v>2.46</v>
      </c>
      <c r="O19" s="28"/>
      <c r="P19" s="28">
        <v>2.46</v>
      </c>
      <c r="Q19" s="28">
        <v>2.84</v>
      </c>
      <c r="R19" s="28"/>
      <c r="S19" s="28">
        <f>SUM(Q19)</f>
        <v>2.84</v>
      </c>
      <c r="T19" s="27">
        <f t="shared" si="101"/>
        <v>20.967941991226851</v>
      </c>
      <c r="U19" s="27"/>
      <c r="V19" s="27">
        <f>SUM(V11*V25)</f>
        <v>20.967941991226851</v>
      </c>
      <c r="W19" s="27">
        <f t="shared" si="102"/>
        <v>52.42</v>
      </c>
      <c r="X19" s="28"/>
      <c r="Y19" s="28">
        <v>52.42</v>
      </c>
      <c r="Z19" s="28">
        <v>54.71</v>
      </c>
      <c r="AA19" s="28"/>
      <c r="AB19" s="28">
        <f>SUM(Z19)</f>
        <v>54.71</v>
      </c>
      <c r="AC19" s="29">
        <f t="shared" si="83"/>
        <v>62.903825973680554</v>
      </c>
      <c r="AD19" s="29">
        <f t="shared" si="83"/>
        <v>0</v>
      </c>
      <c r="AE19" s="29">
        <f t="shared" si="83"/>
        <v>62.903825973680554</v>
      </c>
      <c r="AF19" s="29">
        <f t="shared" si="83"/>
        <v>57.760000000000005</v>
      </c>
      <c r="AG19" s="29">
        <f t="shared" si="83"/>
        <v>0</v>
      </c>
      <c r="AH19" s="29">
        <f t="shared" si="83"/>
        <v>57.760000000000005</v>
      </c>
      <c r="AI19" s="29">
        <f t="shared" si="83"/>
        <v>61.09</v>
      </c>
      <c r="AJ19" s="29">
        <f t="shared" si="83"/>
        <v>0</v>
      </c>
      <c r="AK19" s="29">
        <f t="shared" si="83"/>
        <v>61.09</v>
      </c>
      <c r="AL19" s="30">
        <f t="shared" si="84"/>
        <v>-5.1438259736805492</v>
      </c>
      <c r="AM19" s="30">
        <f t="shared" si="84"/>
        <v>0</v>
      </c>
      <c r="AN19" s="30">
        <f t="shared" si="84"/>
        <v>-5.1438259736805492</v>
      </c>
      <c r="AO19" s="27">
        <f t="shared" si="103"/>
        <v>20.967941991226851</v>
      </c>
      <c r="AP19" s="27"/>
      <c r="AQ19" s="27">
        <f>SUM(AQ11*AQ25)</f>
        <v>20.967941991226851</v>
      </c>
      <c r="AR19" s="27">
        <f t="shared" si="104"/>
        <v>4.2699999999999996</v>
      </c>
      <c r="AS19" s="28">
        <v>0</v>
      </c>
      <c r="AT19" s="28">
        <v>4.2699999999999996</v>
      </c>
      <c r="AU19" s="28">
        <v>1.0900000000000001</v>
      </c>
      <c r="AV19" s="28"/>
      <c r="AW19" s="28">
        <f>SUM(AU19)</f>
        <v>1.0900000000000001</v>
      </c>
      <c r="AX19" s="27">
        <f t="shared" si="105"/>
        <v>20.967941991226851</v>
      </c>
      <c r="AY19" s="27"/>
      <c r="AZ19" s="27">
        <f>SUM(AZ11*AZ25)</f>
        <v>20.967941991226851</v>
      </c>
      <c r="BA19" s="27">
        <f t="shared" si="106"/>
        <v>0</v>
      </c>
      <c r="BB19" s="28"/>
      <c r="BC19" s="28"/>
      <c r="BD19" s="28">
        <v>8.44</v>
      </c>
      <c r="BE19" s="28"/>
      <c r="BF19" s="28">
        <f>SUM(BD19)</f>
        <v>8.44</v>
      </c>
      <c r="BG19" s="27">
        <f t="shared" si="107"/>
        <v>20.967941991226851</v>
      </c>
      <c r="BH19" s="27"/>
      <c r="BI19" s="27">
        <f>SUM(BI11*BI25)</f>
        <v>20.967941991226851</v>
      </c>
      <c r="BJ19" s="27">
        <f t="shared" si="108"/>
        <v>0</v>
      </c>
      <c r="BK19" s="28"/>
      <c r="BL19" s="28"/>
      <c r="BM19" s="28">
        <v>53.43</v>
      </c>
      <c r="BN19" s="28"/>
      <c r="BO19" s="28">
        <f>SUM(BM19)</f>
        <v>53.43</v>
      </c>
      <c r="BP19" s="29">
        <f t="shared" si="85"/>
        <v>62.903825973680554</v>
      </c>
      <c r="BQ19" s="29">
        <f t="shared" si="85"/>
        <v>0</v>
      </c>
      <c r="BR19" s="29">
        <f t="shared" si="85"/>
        <v>62.903825973680554</v>
      </c>
      <c r="BS19" s="29">
        <f t="shared" si="85"/>
        <v>4.2699999999999996</v>
      </c>
      <c r="BT19" s="29">
        <f t="shared" si="85"/>
        <v>0</v>
      </c>
      <c r="BU19" s="29">
        <f t="shared" si="85"/>
        <v>4.2699999999999996</v>
      </c>
      <c r="BV19" s="29">
        <f t="shared" si="85"/>
        <v>62.96</v>
      </c>
      <c r="BW19" s="29">
        <f t="shared" si="85"/>
        <v>0</v>
      </c>
      <c r="BX19" s="29">
        <f t="shared" si="85"/>
        <v>62.96</v>
      </c>
      <c r="BY19" s="30">
        <f t="shared" si="86"/>
        <v>-58.633825973680558</v>
      </c>
      <c r="BZ19" s="30">
        <f t="shared" si="86"/>
        <v>0</v>
      </c>
      <c r="CA19" s="30">
        <f t="shared" si="86"/>
        <v>-58.633825973680558</v>
      </c>
      <c r="CB19" s="29">
        <f t="shared" si="87"/>
        <v>125.80765194736111</v>
      </c>
      <c r="CC19" s="29">
        <f t="shared" si="87"/>
        <v>0</v>
      </c>
      <c r="CD19" s="29">
        <f t="shared" si="87"/>
        <v>125.80765194736111</v>
      </c>
      <c r="CE19" s="29">
        <f t="shared" si="87"/>
        <v>62.03</v>
      </c>
      <c r="CF19" s="29">
        <f t="shared" si="87"/>
        <v>0</v>
      </c>
      <c r="CG19" s="29">
        <f t="shared" si="87"/>
        <v>62.03</v>
      </c>
      <c r="CH19" s="29">
        <f t="shared" si="87"/>
        <v>124.05000000000001</v>
      </c>
      <c r="CI19" s="29">
        <f t="shared" si="87"/>
        <v>0</v>
      </c>
      <c r="CJ19" s="29">
        <f t="shared" si="87"/>
        <v>124.05000000000001</v>
      </c>
      <c r="CK19" s="30">
        <f t="shared" si="88"/>
        <v>-63.777651947361107</v>
      </c>
      <c r="CL19" s="30">
        <f t="shared" si="88"/>
        <v>0</v>
      </c>
      <c r="CM19" s="30">
        <f t="shared" si="88"/>
        <v>-63.777651947361107</v>
      </c>
      <c r="CN19" s="27">
        <f t="shared" si="109"/>
        <v>21.431554521660093</v>
      </c>
      <c r="CO19" s="27"/>
      <c r="CP19" s="27">
        <f>SUM(CP11*CP25)</f>
        <v>21.431554521660093</v>
      </c>
      <c r="CQ19" s="27">
        <f t="shared" si="110"/>
        <v>0</v>
      </c>
      <c r="CR19" s="28"/>
      <c r="CS19" s="28"/>
      <c r="CT19" s="28">
        <v>4.82</v>
      </c>
      <c r="CU19" s="28"/>
      <c r="CV19" s="28">
        <f>SUM(CT19)</f>
        <v>4.82</v>
      </c>
      <c r="CW19" s="27">
        <f t="shared" si="111"/>
        <v>21.431554521660093</v>
      </c>
      <c r="CX19" s="27"/>
      <c r="CY19" s="27">
        <f>SUM(CY11*CY25)</f>
        <v>21.431554521660093</v>
      </c>
      <c r="CZ19" s="27">
        <f t="shared" si="112"/>
        <v>0</v>
      </c>
      <c r="DA19" s="28"/>
      <c r="DB19" s="28"/>
      <c r="DC19" s="28">
        <v>7.37</v>
      </c>
      <c r="DD19" s="28"/>
      <c r="DE19" s="28">
        <f>SUM(DC19)</f>
        <v>7.37</v>
      </c>
      <c r="DF19" s="27">
        <f t="shared" si="113"/>
        <v>21.431554521660093</v>
      </c>
      <c r="DG19" s="27"/>
      <c r="DH19" s="27">
        <f>SUM(DH11*DH25)</f>
        <v>21.431554521660093</v>
      </c>
      <c r="DI19" s="27">
        <f t="shared" si="114"/>
        <v>0</v>
      </c>
      <c r="DJ19" s="28"/>
      <c r="DK19" s="28"/>
      <c r="DL19" s="28">
        <v>52.5</v>
      </c>
      <c r="DM19" s="28"/>
      <c r="DN19" s="28">
        <f>SUM(DL19)</f>
        <v>52.5</v>
      </c>
      <c r="DO19" s="29">
        <f t="shared" si="89"/>
        <v>64.294663564980283</v>
      </c>
      <c r="DP19" s="29">
        <f t="shared" si="89"/>
        <v>0</v>
      </c>
      <c r="DQ19" s="29">
        <f t="shared" si="89"/>
        <v>64.294663564980283</v>
      </c>
      <c r="DR19" s="29">
        <f t="shared" si="89"/>
        <v>0</v>
      </c>
      <c r="DS19" s="29">
        <f t="shared" si="89"/>
        <v>0</v>
      </c>
      <c r="DT19" s="29">
        <f t="shared" si="89"/>
        <v>0</v>
      </c>
      <c r="DU19" s="29">
        <f t="shared" si="89"/>
        <v>64.69</v>
      </c>
      <c r="DV19" s="29">
        <f t="shared" si="89"/>
        <v>0</v>
      </c>
      <c r="DW19" s="29">
        <f t="shared" si="89"/>
        <v>64.69</v>
      </c>
      <c r="DX19" s="30">
        <f t="shared" si="90"/>
        <v>-64.294663564980283</v>
      </c>
      <c r="DY19" s="30">
        <f t="shared" si="90"/>
        <v>0</v>
      </c>
      <c r="DZ19" s="30">
        <f t="shared" si="90"/>
        <v>-64.294663564980283</v>
      </c>
      <c r="EA19" s="29">
        <f t="shared" si="91"/>
        <v>190.10231551234139</v>
      </c>
      <c r="EB19" s="29">
        <f t="shared" si="91"/>
        <v>0</v>
      </c>
      <c r="EC19" s="29">
        <f t="shared" si="91"/>
        <v>190.10231551234139</v>
      </c>
      <c r="ED19" s="29">
        <f t="shared" si="91"/>
        <v>62.03</v>
      </c>
      <c r="EE19" s="29">
        <f t="shared" si="91"/>
        <v>0</v>
      </c>
      <c r="EF19" s="29">
        <f t="shared" si="91"/>
        <v>62.03</v>
      </c>
      <c r="EG19" s="29">
        <f t="shared" si="91"/>
        <v>188.74</v>
      </c>
      <c r="EH19" s="29">
        <f t="shared" si="91"/>
        <v>0</v>
      </c>
      <c r="EI19" s="29">
        <f t="shared" si="91"/>
        <v>188.74</v>
      </c>
      <c r="EJ19" s="30">
        <f t="shared" si="92"/>
        <v>-128.07231551234139</v>
      </c>
      <c r="EK19" s="30">
        <f t="shared" si="92"/>
        <v>0</v>
      </c>
      <c r="EL19" s="30">
        <f t="shared" si="92"/>
        <v>-128.07231551234139</v>
      </c>
      <c r="EM19" s="27">
        <f t="shared" si="115"/>
        <v>21.431554521660093</v>
      </c>
      <c r="EN19" s="27"/>
      <c r="EO19" s="27">
        <f>SUM(EO11*EO25)</f>
        <v>21.431554521660093</v>
      </c>
      <c r="EP19" s="27">
        <f t="shared" si="116"/>
        <v>0</v>
      </c>
      <c r="EQ19" s="28"/>
      <c r="ER19" s="28"/>
      <c r="ES19" s="28">
        <v>7.74</v>
      </c>
      <c r="ET19" s="28"/>
      <c r="EU19" s="28">
        <f>SUM(ES19)</f>
        <v>7.74</v>
      </c>
      <c r="EV19" s="27">
        <f t="shared" si="117"/>
        <v>21.431554521660093</v>
      </c>
      <c r="EW19" s="27"/>
      <c r="EX19" s="27">
        <f>SUM(EX11*EX25)</f>
        <v>21.431554521660093</v>
      </c>
      <c r="EY19" s="27">
        <f t="shared" si="118"/>
        <v>0</v>
      </c>
      <c r="EZ19" s="28"/>
      <c r="FA19" s="28"/>
      <c r="FB19" s="28">
        <v>7.85</v>
      </c>
      <c r="FC19" s="28"/>
      <c r="FD19" s="28">
        <f>SUM(FB19)</f>
        <v>7.85</v>
      </c>
      <c r="FE19" s="27">
        <f t="shared" si="119"/>
        <v>21.431554521660093</v>
      </c>
      <c r="FF19" s="27"/>
      <c r="FG19" s="27">
        <f>SUM(FG11*FG25)</f>
        <v>21.431554521660093</v>
      </c>
      <c r="FH19" s="27">
        <f t="shared" si="120"/>
        <v>0</v>
      </c>
      <c r="FI19" s="28"/>
      <c r="FJ19" s="28"/>
      <c r="FK19" s="28">
        <v>55.52</v>
      </c>
      <c r="FL19" s="28"/>
      <c r="FM19" s="28">
        <f>SUM(FK19)</f>
        <v>55.52</v>
      </c>
      <c r="FN19" s="29">
        <f t="shared" si="93"/>
        <v>64.294663564980283</v>
      </c>
      <c r="FO19" s="29">
        <f t="shared" si="93"/>
        <v>0</v>
      </c>
      <c r="FP19" s="29">
        <f t="shared" si="93"/>
        <v>64.294663564980283</v>
      </c>
      <c r="FQ19" s="29">
        <f t="shared" si="93"/>
        <v>0</v>
      </c>
      <c r="FR19" s="29">
        <f t="shared" si="93"/>
        <v>0</v>
      </c>
      <c r="FS19" s="29">
        <f t="shared" si="93"/>
        <v>0</v>
      </c>
      <c r="FT19" s="29">
        <f t="shared" si="93"/>
        <v>71.11</v>
      </c>
      <c r="FU19" s="29">
        <f t="shared" si="93"/>
        <v>0</v>
      </c>
      <c r="FV19" s="29">
        <f t="shared" si="93"/>
        <v>71.11</v>
      </c>
      <c r="FW19" s="30">
        <f t="shared" si="94"/>
        <v>-64.294663564980283</v>
      </c>
      <c r="FX19" s="30">
        <f t="shared" si="94"/>
        <v>0</v>
      </c>
      <c r="FY19" s="30">
        <f t="shared" si="94"/>
        <v>-64.294663564980283</v>
      </c>
      <c r="FZ19" s="29">
        <f t="shared" si="95"/>
        <v>254.39697907732167</v>
      </c>
      <c r="GA19" s="29">
        <f t="shared" si="95"/>
        <v>0</v>
      </c>
      <c r="GB19" s="29">
        <f t="shared" si="95"/>
        <v>254.39697907732167</v>
      </c>
      <c r="GC19" s="29">
        <f t="shared" si="95"/>
        <v>62.03</v>
      </c>
      <c r="GD19" s="29">
        <f t="shared" si="95"/>
        <v>0</v>
      </c>
      <c r="GE19" s="29">
        <f t="shared" si="95"/>
        <v>62.03</v>
      </c>
      <c r="GF19" s="29">
        <f t="shared" si="95"/>
        <v>259.85000000000002</v>
      </c>
      <c r="GG19" s="29">
        <f t="shared" si="95"/>
        <v>0</v>
      </c>
      <c r="GH19" s="29">
        <f t="shared" si="95"/>
        <v>259.85000000000002</v>
      </c>
      <c r="GI19" s="30">
        <f t="shared" si="96"/>
        <v>-192.36697907732167</v>
      </c>
      <c r="GJ19" s="30">
        <f t="shared" si="96"/>
        <v>0</v>
      </c>
      <c r="GK19" s="30">
        <f t="shared" si="96"/>
        <v>-192.36697907732167</v>
      </c>
    </row>
    <row r="20" spans="1:193" ht="18.75" customHeight="1" x14ac:dyDescent="0.3">
      <c r="A20" s="15" t="s">
        <v>39</v>
      </c>
      <c r="B20" s="27">
        <f t="shared" si="97"/>
        <v>1930.0324705801279</v>
      </c>
      <c r="C20" s="27">
        <f>SUM(C12*C26)</f>
        <v>1930.0324705801279</v>
      </c>
      <c r="D20" s="27"/>
      <c r="E20" s="27">
        <f t="shared" si="98"/>
        <v>1864.44</v>
      </c>
      <c r="F20" s="28">
        <v>1864.44</v>
      </c>
      <c r="G20" s="28"/>
      <c r="H20" s="28">
        <v>1614.47</v>
      </c>
      <c r="I20" s="28">
        <f>SUM(H20)</f>
        <v>1614.47</v>
      </c>
      <c r="J20" s="28"/>
      <c r="K20" s="27">
        <f t="shared" si="99"/>
        <v>1930.0324705801279</v>
      </c>
      <c r="L20" s="27">
        <f>SUM(L12*L26)</f>
        <v>1930.0324705801279</v>
      </c>
      <c r="M20" s="27"/>
      <c r="N20" s="27">
        <f t="shared" si="100"/>
        <v>1971.18</v>
      </c>
      <c r="O20" s="28">
        <v>1971.18</v>
      </c>
      <c r="P20" s="28"/>
      <c r="Q20" s="28">
        <v>1718.21</v>
      </c>
      <c r="R20" s="28">
        <f>SUM(Q20)</f>
        <v>1718.21</v>
      </c>
      <c r="S20" s="28"/>
      <c r="T20" s="27">
        <f t="shared" si="101"/>
        <v>1930.0324705801279</v>
      </c>
      <c r="U20" s="27">
        <f>SUM(U12*U26)</f>
        <v>1930.0324705801279</v>
      </c>
      <c r="V20" s="27"/>
      <c r="W20" s="27">
        <f t="shared" si="102"/>
        <v>1914.29</v>
      </c>
      <c r="X20" s="28">
        <v>1914.29</v>
      </c>
      <c r="Y20" s="28"/>
      <c r="Z20" s="28">
        <v>1604.51</v>
      </c>
      <c r="AA20" s="28">
        <f>SUM(Z20)</f>
        <v>1604.51</v>
      </c>
      <c r="AB20" s="28"/>
      <c r="AC20" s="29">
        <f t="shared" si="83"/>
        <v>5790.0974117403839</v>
      </c>
      <c r="AD20" s="29">
        <f t="shared" si="83"/>
        <v>5790.0974117403839</v>
      </c>
      <c r="AE20" s="29">
        <f t="shared" si="83"/>
        <v>0</v>
      </c>
      <c r="AF20" s="29">
        <f t="shared" si="83"/>
        <v>5749.91</v>
      </c>
      <c r="AG20" s="29">
        <f t="shared" si="83"/>
        <v>5749.91</v>
      </c>
      <c r="AH20" s="29">
        <f t="shared" si="83"/>
        <v>0</v>
      </c>
      <c r="AI20" s="29">
        <f t="shared" si="83"/>
        <v>4937.1900000000005</v>
      </c>
      <c r="AJ20" s="29">
        <f t="shared" si="83"/>
        <v>4937.1900000000005</v>
      </c>
      <c r="AK20" s="29">
        <f t="shared" si="83"/>
        <v>0</v>
      </c>
      <c r="AL20" s="30">
        <f t="shared" si="84"/>
        <v>-40.18741174038405</v>
      </c>
      <c r="AM20" s="30">
        <f t="shared" si="84"/>
        <v>-40.18741174038405</v>
      </c>
      <c r="AN20" s="30">
        <f t="shared" si="84"/>
        <v>0</v>
      </c>
      <c r="AO20" s="27">
        <f t="shared" si="103"/>
        <v>1930.0324705801279</v>
      </c>
      <c r="AP20" s="27">
        <f>SUM(AP12*AP26)</f>
        <v>1930.0324705801279</v>
      </c>
      <c r="AQ20" s="27"/>
      <c r="AR20" s="27">
        <f t="shared" si="104"/>
        <v>2100.16</v>
      </c>
      <c r="AS20" s="28">
        <v>2100.16</v>
      </c>
      <c r="AT20" s="28"/>
      <c r="AU20" s="28">
        <v>1801.83</v>
      </c>
      <c r="AV20" s="28">
        <f>SUM(AU20)</f>
        <v>1801.83</v>
      </c>
      <c r="AW20" s="28"/>
      <c r="AX20" s="27">
        <f t="shared" si="105"/>
        <v>1930.0324705801279</v>
      </c>
      <c r="AY20" s="27">
        <f>SUM(AY12*AY26)</f>
        <v>1930.0324705801279</v>
      </c>
      <c r="AZ20" s="27"/>
      <c r="BA20" s="27">
        <f t="shared" si="106"/>
        <v>0</v>
      </c>
      <c r="BB20" s="28"/>
      <c r="BC20" s="28"/>
      <c r="BD20" s="28">
        <v>1643.47</v>
      </c>
      <c r="BE20" s="28">
        <f>SUM(BD20)</f>
        <v>1643.47</v>
      </c>
      <c r="BF20" s="28"/>
      <c r="BG20" s="27">
        <f t="shared" si="107"/>
        <v>1930.0324705801279</v>
      </c>
      <c r="BH20" s="27">
        <f>SUM(BH12*BH26)</f>
        <v>1930.0324705801279</v>
      </c>
      <c r="BI20" s="27"/>
      <c r="BJ20" s="27">
        <f t="shared" si="108"/>
        <v>0</v>
      </c>
      <c r="BK20" s="28"/>
      <c r="BL20" s="28"/>
      <c r="BM20" s="28">
        <v>1702.35</v>
      </c>
      <c r="BN20" s="28">
        <f>SUM(BM20)</f>
        <v>1702.35</v>
      </c>
      <c r="BO20" s="28"/>
      <c r="BP20" s="29">
        <f t="shared" si="85"/>
        <v>5790.0974117403839</v>
      </c>
      <c r="BQ20" s="29">
        <f t="shared" si="85"/>
        <v>5790.0974117403839</v>
      </c>
      <c r="BR20" s="29">
        <f t="shared" si="85"/>
        <v>0</v>
      </c>
      <c r="BS20" s="29">
        <f t="shared" si="85"/>
        <v>2100.16</v>
      </c>
      <c r="BT20" s="29">
        <f t="shared" si="85"/>
        <v>2100.16</v>
      </c>
      <c r="BU20" s="29">
        <f t="shared" si="85"/>
        <v>0</v>
      </c>
      <c r="BV20" s="29">
        <f t="shared" si="85"/>
        <v>5147.6499999999996</v>
      </c>
      <c r="BW20" s="29">
        <f t="shared" si="85"/>
        <v>5147.6499999999996</v>
      </c>
      <c r="BX20" s="29">
        <f t="shared" si="85"/>
        <v>0</v>
      </c>
      <c r="BY20" s="30">
        <f t="shared" si="86"/>
        <v>-3689.9374117403841</v>
      </c>
      <c r="BZ20" s="30">
        <f t="shared" si="86"/>
        <v>-3689.9374117403841</v>
      </c>
      <c r="CA20" s="30">
        <f t="shared" si="86"/>
        <v>0</v>
      </c>
      <c r="CB20" s="29">
        <f t="shared" si="87"/>
        <v>11580.194823480768</v>
      </c>
      <c r="CC20" s="29">
        <f t="shared" si="87"/>
        <v>11580.194823480768</v>
      </c>
      <c r="CD20" s="29">
        <f t="shared" si="87"/>
        <v>0</v>
      </c>
      <c r="CE20" s="29">
        <f t="shared" si="87"/>
        <v>7850.07</v>
      </c>
      <c r="CF20" s="29">
        <f t="shared" si="87"/>
        <v>7850.07</v>
      </c>
      <c r="CG20" s="29">
        <f t="shared" si="87"/>
        <v>0</v>
      </c>
      <c r="CH20" s="29">
        <f t="shared" si="87"/>
        <v>10084.84</v>
      </c>
      <c r="CI20" s="29">
        <f t="shared" si="87"/>
        <v>10084.84</v>
      </c>
      <c r="CJ20" s="29">
        <f t="shared" si="87"/>
        <v>0</v>
      </c>
      <c r="CK20" s="30">
        <f t="shared" si="88"/>
        <v>-3730.1248234807681</v>
      </c>
      <c r="CL20" s="30">
        <f t="shared" si="88"/>
        <v>-3730.1248234807681</v>
      </c>
      <c r="CM20" s="30">
        <f t="shared" si="88"/>
        <v>0</v>
      </c>
      <c r="CN20" s="27">
        <f t="shared" si="109"/>
        <v>1930.0324705801279</v>
      </c>
      <c r="CO20" s="27">
        <f>SUM(CO12*CO26)</f>
        <v>1930.0324705801279</v>
      </c>
      <c r="CP20" s="27"/>
      <c r="CQ20" s="27">
        <f t="shared" si="110"/>
        <v>0</v>
      </c>
      <c r="CR20" s="28"/>
      <c r="CS20" s="28"/>
      <c r="CT20" s="28">
        <v>1953.33</v>
      </c>
      <c r="CU20" s="28">
        <f>SUM(CT20)</f>
        <v>1953.33</v>
      </c>
      <c r="CV20" s="28"/>
      <c r="CW20" s="27">
        <f t="shared" si="111"/>
        <v>1930.0324705801279</v>
      </c>
      <c r="CX20" s="27">
        <f>SUM(CX12*CX26)</f>
        <v>1930.0324705801279</v>
      </c>
      <c r="CY20" s="27"/>
      <c r="CZ20" s="27">
        <f t="shared" si="112"/>
        <v>0</v>
      </c>
      <c r="DA20" s="28"/>
      <c r="DB20" s="28"/>
      <c r="DC20" s="28">
        <v>1886.68</v>
      </c>
      <c r="DD20" s="28">
        <f>SUM(DC20)</f>
        <v>1886.68</v>
      </c>
      <c r="DE20" s="28"/>
      <c r="DF20" s="27">
        <f t="shared" si="113"/>
        <v>1930.0324705801279</v>
      </c>
      <c r="DG20" s="27">
        <f>SUM(DG12*DG26)</f>
        <v>1930.0324705801279</v>
      </c>
      <c r="DH20" s="27"/>
      <c r="DI20" s="27">
        <f t="shared" si="114"/>
        <v>0</v>
      </c>
      <c r="DJ20" s="28"/>
      <c r="DK20" s="28"/>
      <c r="DL20" s="28">
        <v>2170.37</v>
      </c>
      <c r="DM20" s="28">
        <f>SUM(DL20)</f>
        <v>2170.37</v>
      </c>
      <c r="DN20" s="28"/>
      <c r="DO20" s="29">
        <f t="shared" si="89"/>
        <v>5790.0974117403839</v>
      </c>
      <c r="DP20" s="29">
        <f t="shared" si="89"/>
        <v>5790.0974117403839</v>
      </c>
      <c r="DQ20" s="29">
        <f t="shared" si="89"/>
        <v>0</v>
      </c>
      <c r="DR20" s="29">
        <f t="shared" si="89"/>
        <v>0</v>
      </c>
      <c r="DS20" s="29">
        <f t="shared" si="89"/>
        <v>0</v>
      </c>
      <c r="DT20" s="29">
        <f t="shared" si="89"/>
        <v>0</v>
      </c>
      <c r="DU20" s="29">
        <f t="shared" si="89"/>
        <v>6010.38</v>
      </c>
      <c r="DV20" s="29">
        <f t="shared" si="89"/>
        <v>6010.38</v>
      </c>
      <c r="DW20" s="29">
        <f t="shared" si="89"/>
        <v>0</v>
      </c>
      <c r="DX20" s="30">
        <f t="shared" si="90"/>
        <v>-5790.0974117403839</v>
      </c>
      <c r="DY20" s="30">
        <f t="shared" si="90"/>
        <v>-5790.0974117403839</v>
      </c>
      <c r="DZ20" s="30">
        <f t="shared" si="90"/>
        <v>0</v>
      </c>
      <c r="EA20" s="29">
        <f t="shared" si="91"/>
        <v>17370.292235221154</v>
      </c>
      <c r="EB20" s="29">
        <f t="shared" si="91"/>
        <v>17370.292235221154</v>
      </c>
      <c r="EC20" s="29">
        <f t="shared" si="91"/>
        <v>0</v>
      </c>
      <c r="ED20" s="29">
        <f t="shared" si="91"/>
        <v>7850.07</v>
      </c>
      <c r="EE20" s="29">
        <f t="shared" si="91"/>
        <v>7850.07</v>
      </c>
      <c r="EF20" s="29">
        <f t="shared" si="91"/>
        <v>0</v>
      </c>
      <c r="EG20" s="29">
        <f t="shared" si="91"/>
        <v>16095.220000000001</v>
      </c>
      <c r="EH20" s="29">
        <f t="shared" si="91"/>
        <v>16095.220000000001</v>
      </c>
      <c r="EI20" s="29">
        <f t="shared" si="91"/>
        <v>0</v>
      </c>
      <c r="EJ20" s="30">
        <f t="shared" si="92"/>
        <v>-9520.2222352211538</v>
      </c>
      <c r="EK20" s="30">
        <f t="shared" si="92"/>
        <v>-9520.2222352211538</v>
      </c>
      <c r="EL20" s="30">
        <f t="shared" si="92"/>
        <v>0</v>
      </c>
      <c r="EM20" s="27">
        <f t="shared" si="115"/>
        <v>1930.0324705801279</v>
      </c>
      <c r="EN20" s="27">
        <f>SUM(EN12*EN26)</f>
        <v>1930.0324705801279</v>
      </c>
      <c r="EO20" s="27"/>
      <c r="EP20" s="27">
        <f t="shared" si="116"/>
        <v>0</v>
      </c>
      <c r="EQ20" s="28"/>
      <c r="ER20" s="28"/>
      <c r="ES20" s="28">
        <v>2075.81</v>
      </c>
      <c r="ET20" s="28">
        <f>SUM(ES20)</f>
        <v>2075.81</v>
      </c>
      <c r="EU20" s="28"/>
      <c r="EV20" s="27">
        <f t="shared" si="117"/>
        <v>1930.0324705801279</v>
      </c>
      <c r="EW20" s="27">
        <f>SUM(EW12*EW26)</f>
        <v>1930.0324705801279</v>
      </c>
      <c r="EX20" s="27"/>
      <c r="EY20" s="27">
        <f t="shared" si="118"/>
        <v>0</v>
      </c>
      <c r="EZ20" s="28"/>
      <c r="FA20" s="28"/>
      <c r="FB20" s="28">
        <v>2382.48</v>
      </c>
      <c r="FC20" s="28">
        <f>SUM(FB20)</f>
        <v>2382.48</v>
      </c>
      <c r="FD20" s="28"/>
      <c r="FE20" s="27">
        <f t="shared" si="119"/>
        <v>1930.0324705801279</v>
      </c>
      <c r="FF20" s="27">
        <f>SUM(FF12*FF26)</f>
        <v>1930.0324705801279</v>
      </c>
      <c r="FG20" s="27"/>
      <c r="FH20" s="27">
        <f t="shared" si="120"/>
        <v>0</v>
      </c>
      <c r="FI20" s="28"/>
      <c r="FJ20" s="28"/>
      <c r="FK20" s="28">
        <v>2325.21</v>
      </c>
      <c r="FL20" s="28">
        <f>SUM(FK20)</f>
        <v>2325.21</v>
      </c>
      <c r="FM20" s="28"/>
      <c r="FN20" s="29">
        <f t="shared" si="93"/>
        <v>5790.0974117403839</v>
      </c>
      <c r="FO20" s="29">
        <f t="shared" si="93"/>
        <v>5790.0974117403839</v>
      </c>
      <c r="FP20" s="29">
        <f t="shared" si="93"/>
        <v>0</v>
      </c>
      <c r="FQ20" s="29">
        <f t="shared" si="93"/>
        <v>0</v>
      </c>
      <c r="FR20" s="29">
        <f t="shared" si="93"/>
        <v>0</v>
      </c>
      <c r="FS20" s="29">
        <f t="shared" si="93"/>
        <v>0</v>
      </c>
      <c r="FT20" s="29">
        <f t="shared" si="93"/>
        <v>6783.5</v>
      </c>
      <c r="FU20" s="29">
        <f t="shared" si="93"/>
        <v>6783.5</v>
      </c>
      <c r="FV20" s="29">
        <f t="shared" si="93"/>
        <v>0</v>
      </c>
      <c r="FW20" s="30">
        <f t="shared" si="94"/>
        <v>-5790.0974117403839</v>
      </c>
      <c r="FX20" s="30">
        <f t="shared" si="94"/>
        <v>-5790.0974117403839</v>
      </c>
      <c r="FY20" s="30">
        <f t="shared" si="94"/>
        <v>0</v>
      </c>
      <c r="FZ20" s="29">
        <f t="shared" si="95"/>
        <v>23160.389646961536</v>
      </c>
      <c r="GA20" s="29">
        <f t="shared" si="95"/>
        <v>23160.389646961536</v>
      </c>
      <c r="GB20" s="29">
        <f t="shared" si="95"/>
        <v>0</v>
      </c>
      <c r="GC20" s="29">
        <f t="shared" si="95"/>
        <v>7850.07</v>
      </c>
      <c r="GD20" s="29">
        <f t="shared" si="95"/>
        <v>7850.07</v>
      </c>
      <c r="GE20" s="29">
        <f t="shared" si="95"/>
        <v>0</v>
      </c>
      <c r="GF20" s="29">
        <f t="shared" si="95"/>
        <v>22878.720000000001</v>
      </c>
      <c r="GG20" s="29">
        <f t="shared" si="95"/>
        <v>22878.720000000001</v>
      </c>
      <c r="GH20" s="29">
        <f t="shared" si="95"/>
        <v>0</v>
      </c>
      <c r="GI20" s="30">
        <f t="shared" si="96"/>
        <v>-15310.319646961536</v>
      </c>
      <c r="GJ20" s="30">
        <f t="shared" si="96"/>
        <v>-15310.319646961536</v>
      </c>
      <c r="GK20" s="30">
        <f t="shared" si="96"/>
        <v>0</v>
      </c>
    </row>
    <row r="21" spans="1:193" ht="18.75" customHeight="1" x14ac:dyDescent="0.3">
      <c r="A21" s="13" t="s">
        <v>40</v>
      </c>
      <c r="B21" s="31">
        <f t="shared" si="97"/>
        <v>8042.9964976906185</v>
      </c>
      <c r="C21" s="31">
        <f>SUM(C17:C20)</f>
        <v>8022.0285556993913</v>
      </c>
      <c r="D21" s="31">
        <f>SUM(D17:D20)</f>
        <v>20.967941991226851</v>
      </c>
      <c r="E21" s="31">
        <f t="shared" si="98"/>
        <v>8539.57</v>
      </c>
      <c r="F21" s="31">
        <f>SUM(F17:F20)</f>
        <v>8536.69</v>
      </c>
      <c r="G21" s="31">
        <f>SUM(G17:G20)</f>
        <v>2.88</v>
      </c>
      <c r="H21" s="31">
        <f>SUM(H17:H20)</f>
        <v>7207.7</v>
      </c>
      <c r="I21" s="31">
        <f>SUM(I17:I20)</f>
        <v>7204.16</v>
      </c>
      <c r="J21" s="31">
        <f>SUM(J17:J20)</f>
        <v>3.54</v>
      </c>
      <c r="K21" s="31">
        <f t="shared" si="99"/>
        <v>8042.9964976906185</v>
      </c>
      <c r="L21" s="31">
        <f>SUM(L17:L20)</f>
        <v>8022.0285556993913</v>
      </c>
      <c r="M21" s="31">
        <f>SUM(M17:M20)</f>
        <v>20.967941991226851</v>
      </c>
      <c r="N21" s="31">
        <f t="shared" si="100"/>
        <v>8213.4999999999982</v>
      </c>
      <c r="O21" s="31">
        <f>SUM(O17:O20)</f>
        <v>8211.0399999999991</v>
      </c>
      <c r="P21" s="31">
        <f>SUM(P17:P20)</f>
        <v>2.46</v>
      </c>
      <c r="Q21" s="31">
        <f>SUM(Q17:Q20)</f>
        <v>7047.18</v>
      </c>
      <c r="R21" s="31">
        <f>SUM(R17:R20)</f>
        <v>7044.34</v>
      </c>
      <c r="S21" s="31">
        <f>SUM(S17:S20)</f>
        <v>2.84</v>
      </c>
      <c r="T21" s="31">
        <f t="shared" si="101"/>
        <v>8042.9964976906185</v>
      </c>
      <c r="U21" s="31">
        <f>SUM(U17:U20)</f>
        <v>8022.0285556993913</v>
      </c>
      <c r="V21" s="31">
        <f>SUM(V17:V20)</f>
        <v>20.967941991226851</v>
      </c>
      <c r="W21" s="31">
        <f t="shared" si="102"/>
        <v>8014.03</v>
      </c>
      <c r="X21" s="31">
        <f>SUM(X17:X20)</f>
        <v>7961.61</v>
      </c>
      <c r="Y21" s="31">
        <f>SUM(Y17:Y20)</f>
        <v>52.42</v>
      </c>
      <c r="Z21" s="31">
        <f>SUM(Z17:Z20)</f>
        <v>6918.81</v>
      </c>
      <c r="AA21" s="31">
        <f>SUM(AA17:AA20)</f>
        <v>6864.1</v>
      </c>
      <c r="AB21" s="31">
        <f>SUM(AB17:AB20)</f>
        <v>54.71</v>
      </c>
      <c r="AC21" s="32">
        <f t="shared" si="83"/>
        <v>24128.989493071855</v>
      </c>
      <c r="AD21" s="32">
        <f t="shared" si="83"/>
        <v>24066.085667098174</v>
      </c>
      <c r="AE21" s="32">
        <f t="shared" si="83"/>
        <v>62.903825973680554</v>
      </c>
      <c r="AF21" s="32">
        <f t="shared" si="83"/>
        <v>24767.1</v>
      </c>
      <c r="AG21" s="32">
        <f t="shared" si="83"/>
        <v>24709.34</v>
      </c>
      <c r="AH21" s="32">
        <f t="shared" si="83"/>
        <v>57.760000000000005</v>
      </c>
      <c r="AI21" s="32">
        <f t="shared" si="83"/>
        <v>21173.690000000002</v>
      </c>
      <c r="AJ21" s="32">
        <f t="shared" si="83"/>
        <v>21112.6</v>
      </c>
      <c r="AK21" s="32">
        <f t="shared" si="83"/>
        <v>61.09</v>
      </c>
      <c r="AL21" s="33">
        <f t="shared" si="84"/>
        <v>638.11050692814388</v>
      </c>
      <c r="AM21" s="33">
        <f t="shared" si="84"/>
        <v>643.25433290182627</v>
      </c>
      <c r="AN21" s="33">
        <f t="shared" si="84"/>
        <v>-5.1438259736805492</v>
      </c>
      <c r="AO21" s="31">
        <f t="shared" si="103"/>
        <v>8042.9964976906185</v>
      </c>
      <c r="AP21" s="31">
        <f>SUM(AP17:AP20)</f>
        <v>8022.0285556993913</v>
      </c>
      <c r="AQ21" s="31">
        <f>SUM(AQ17:AQ20)</f>
        <v>20.967941991226851</v>
      </c>
      <c r="AR21" s="31">
        <f t="shared" si="104"/>
        <v>8332.44</v>
      </c>
      <c r="AS21" s="31">
        <f>SUM(AS17:AS20)</f>
        <v>8328.17</v>
      </c>
      <c r="AT21" s="31">
        <f>SUM(AT17:AT20)</f>
        <v>4.2699999999999996</v>
      </c>
      <c r="AU21" s="31">
        <f>SUM(AU17:AU20)</f>
        <v>7293.43</v>
      </c>
      <c r="AV21" s="31">
        <f>SUM(AV17:AV20)</f>
        <v>7292.34</v>
      </c>
      <c r="AW21" s="31">
        <f>SUM(AW17:AW20)</f>
        <v>1.0900000000000001</v>
      </c>
      <c r="AX21" s="31">
        <f t="shared" si="105"/>
        <v>8042.9964976906185</v>
      </c>
      <c r="AY21" s="31">
        <f>SUM(AY17:AY20)</f>
        <v>8022.0285556993913</v>
      </c>
      <c r="AZ21" s="31">
        <f>SUM(AZ17:AZ20)</f>
        <v>20.967941991226851</v>
      </c>
      <c r="BA21" s="31">
        <f t="shared" si="106"/>
        <v>0</v>
      </c>
      <c r="BB21" s="31">
        <f>SUM(BB17:BB20)</f>
        <v>0</v>
      </c>
      <c r="BC21" s="31">
        <f>SUM(BC17:BC20)</f>
        <v>0</v>
      </c>
      <c r="BD21" s="31">
        <f>SUM(BD17:BD20)</f>
        <v>6966.01</v>
      </c>
      <c r="BE21" s="31">
        <f>SUM(BE17:BE20)</f>
        <v>6957.5700000000006</v>
      </c>
      <c r="BF21" s="31">
        <f>SUM(BF17:BF20)</f>
        <v>8.44</v>
      </c>
      <c r="BG21" s="31">
        <f t="shared" si="107"/>
        <v>8042.9964976906185</v>
      </c>
      <c r="BH21" s="31">
        <f>SUM(BH17:BH20)</f>
        <v>8022.0285556993913</v>
      </c>
      <c r="BI21" s="31">
        <f>SUM(BI17:BI20)</f>
        <v>20.967941991226851</v>
      </c>
      <c r="BJ21" s="31">
        <f t="shared" si="108"/>
        <v>0</v>
      </c>
      <c r="BK21" s="31">
        <f>SUM(BK17:BK20)</f>
        <v>0</v>
      </c>
      <c r="BL21" s="31">
        <f>SUM(BL17:BL20)</f>
        <v>0</v>
      </c>
      <c r="BM21" s="31">
        <f>SUM(BM17:BM20)</f>
        <v>7439.26</v>
      </c>
      <c r="BN21" s="31">
        <f>SUM(BN17:BN20)</f>
        <v>7385.83</v>
      </c>
      <c r="BO21" s="31">
        <f>SUM(BO17:BO20)</f>
        <v>53.43</v>
      </c>
      <c r="BP21" s="32">
        <f t="shared" si="85"/>
        <v>24128.989493071855</v>
      </c>
      <c r="BQ21" s="32">
        <f t="shared" si="85"/>
        <v>24066.085667098174</v>
      </c>
      <c r="BR21" s="32">
        <f t="shared" si="85"/>
        <v>62.903825973680554</v>
      </c>
      <c r="BS21" s="32">
        <f t="shared" si="85"/>
        <v>8332.44</v>
      </c>
      <c r="BT21" s="32">
        <f t="shared" si="85"/>
        <v>8328.17</v>
      </c>
      <c r="BU21" s="32">
        <f t="shared" si="85"/>
        <v>4.2699999999999996</v>
      </c>
      <c r="BV21" s="32">
        <f t="shared" si="85"/>
        <v>21698.7</v>
      </c>
      <c r="BW21" s="32">
        <f t="shared" si="85"/>
        <v>21635.739999999998</v>
      </c>
      <c r="BX21" s="32">
        <f t="shared" si="85"/>
        <v>62.96</v>
      </c>
      <c r="BY21" s="33">
        <f t="shared" si="86"/>
        <v>-15796.549493071854</v>
      </c>
      <c r="BZ21" s="33">
        <f t="shared" si="86"/>
        <v>-15737.915667098174</v>
      </c>
      <c r="CA21" s="33">
        <f t="shared" si="86"/>
        <v>-58.633825973680558</v>
      </c>
      <c r="CB21" s="32">
        <f t="shared" si="87"/>
        <v>48257.978986143709</v>
      </c>
      <c r="CC21" s="32">
        <f t="shared" si="87"/>
        <v>48132.171334196348</v>
      </c>
      <c r="CD21" s="32">
        <f t="shared" si="87"/>
        <v>125.80765194736111</v>
      </c>
      <c r="CE21" s="32">
        <f t="shared" si="87"/>
        <v>33099.54</v>
      </c>
      <c r="CF21" s="32">
        <f t="shared" si="87"/>
        <v>33037.51</v>
      </c>
      <c r="CG21" s="32">
        <f t="shared" si="87"/>
        <v>62.03</v>
      </c>
      <c r="CH21" s="32">
        <f t="shared" si="87"/>
        <v>42872.39</v>
      </c>
      <c r="CI21" s="32">
        <f t="shared" si="87"/>
        <v>42748.34</v>
      </c>
      <c r="CJ21" s="32">
        <f t="shared" si="87"/>
        <v>124.05000000000001</v>
      </c>
      <c r="CK21" s="33">
        <f t="shared" si="88"/>
        <v>-15158.438986143708</v>
      </c>
      <c r="CL21" s="33">
        <f t="shared" si="88"/>
        <v>-15094.661334196346</v>
      </c>
      <c r="CM21" s="33">
        <f t="shared" si="88"/>
        <v>-63.777651947361107</v>
      </c>
      <c r="CN21" s="31">
        <f t="shared" si="109"/>
        <v>8043.4601102210518</v>
      </c>
      <c r="CO21" s="31">
        <f>SUM(CO17:CO20)</f>
        <v>8022.0285556993913</v>
      </c>
      <c r="CP21" s="31">
        <f>SUM(CP17:CP20)</f>
        <v>21.431554521660093</v>
      </c>
      <c r="CQ21" s="31">
        <f t="shared" si="110"/>
        <v>0</v>
      </c>
      <c r="CR21" s="31">
        <f>SUM(CR17:CR20)</f>
        <v>0</v>
      </c>
      <c r="CS21" s="31">
        <f>SUM(CS17:CS20)</f>
        <v>0</v>
      </c>
      <c r="CT21" s="31">
        <f>SUM(CT17:CT20)</f>
        <v>8378.17</v>
      </c>
      <c r="CU21" s="31">
        <f>SUM(CU17:CU20)</f>
        <v>8373.35</v>
      </c>
      <c r="CV21" s="31">
        <f>SUM(CV17:CV20)</f>
        <v>4.82</v>
      </c>
      <c r="CW21" s="31">
        <f t="shared" si="111"/>
        <v>8043.4601102210518</v>
      </c>
      <c r="CX21" s="31">
        <f>SUM(CX17:CX20)</f>
        <v>8022.0285556993913</v>
      </c>
      <c r="CY21" s="31">
        <f>SUM(CY17:CY20)</f>
        <v>21.431554521660093</v>
      </c>
      <c r="CZ21" s="31">
        <f t="shared" si="112"/>
        <v>0</v>
      </c>
      <c r="DA21" s="31">
        <f>SUM(DA17:DA20)</f>
        <v>0</v>
      </c>
      <c r="DB21" s="31">
        <f>SUM(DB17:DB20)</f>
        <v>0</v>
      </c>
      <c r="DC21" s="31">
        <f>SUM(DC17:DC20)</f>
        <v>8950.1899999999987</v>
      </c>
      <c r="DD21" s="31">
        <f>SUM(DD17:DD20)</f>
        <v>8942.82</v>
      </c>
      <c r="DE21" s="31">
        <f>SUM(DE17:DE20)</f>
        <v>7.37</v>
      </c>
      <c r="DF21" s="31">
        <f t="shared" si="113"/>
        <v>8043.4601102210518</v>
      </c>
      <c r="DG21" s="31">
        <f>SUM(DG17:DG20)</f>
        <v>8022.0285556993913</v>
      </c>
      <c r="DH21" s="31">
        <f>SUM(DH17:DH20)</f>
        <v>21.431554521660093</v>
      </c>
      <c r="DI21" s="31">
        <f t="shared" si="114"/>
        <v>0</v>
      </c>
      <c r="DJ21" s="31">
        <f>SUM(DJ17:DJ20)</f>
        <v>0</v>
      </c>
      <c r="DK21" s="31">
        <f>SUM(DK17:DK20)</f>
        <v>0</v>
      </c>
      <c r="DL21" s="31">
        <f>SUM(DL17:DL20)</f>
        <v>8837.130000000001</v>
      </c>
      <c r="DM21" s="31">
        <f>SUM(DM17:DM20)</f>
        <v>8784.630000000001</v>
      </c>
      <c r="DN21" s="31">
        <f>SUM(DN17:DN20)</f>
        <v>52.5</v>
      </c>
      <c r="DO21" s="32">
        <f t="shared" si="89"/>
        <v>24130.380330663156</v>
      </c>
      <c r="DP21" s="32">
        <f t="shared" si="89"/>
        <v>24066.085667098174</v>
      </c>
      <c r="DQ21" s="32">
        <f t="shared" si="89"/>
        <v>64.294663564980283</v>
      </c>
      <c r="DR21" s="32">
        <f t="shared" si="89"/>
        <v>0</v>
      </c>
      <c r="DS21" s="32">
        <f t="shared" si="89"/>
        <v>0</v>
      </c>
      <c r="DT21" s="32">
        <f t="shared" si="89"/>
        <v>0</v>
      </c>
      <c r="DU21" s="32">
        <f t="shared" si="89"/>
        <v>26165.49</v>
      </c>
      <c r="DV21" s="32">
        <f t="shared" si="89"/>
        <v>26100.799999999999</v>
      </c>
      <c r="DW21" s="32">
        <f t="shared" si="89"/>
        <v>64.69</v>
      </c>
      <c r="DX21" s="33">
        <f t="shared" si="90"/>
        <v>-24130.380330663156</v>
      </c>
      <c r="DY21" s="33">
        <f t="shared" si="90"/>
        <v>-24066.085667098174</v>
      </c>
      <c r="DZ21" s="33">
        <f t="shared" si="90"/>
        <v>-64.294663564980283</v>
      </c>
      <c r="EA21" s="32">
        <f t="shared" si="91"/>
        <v>72388.359316806862</v>
      </c>
      <c r="EB21" s="32">
        <f t="shared" si="91"/>
        <v>72198.257001294522</v>
      </c>
      <c r="EC21" s="32">
        <f t="shared" si="91"/>
        <v>190.10231551234139</v>
      </c>
      <c r="ED21" s="32">
        <f t="shared" si="91"/>
        <v>33099.54</v>
      </c>
      <c r="EE21" s="32">
        <f t="shared" si="91"/>
        <v>33037.51</v>
      </c>
      <c r="EF21" s="32">
        <f t="shared" si="91"/>
        <v>62.03</v>
      </c>
      <c r="EG21" s="32">
        <f t="shared" si="91"/>
        <v>69037.88</v>
      </c>
      <c r="EH21" s="32">
        <f t="shared" si="91"/>
        <v>68849.14</v>
      </c>
      <c r="EI21" s="32">
        <f t="shared" si="91"/>
        <v>188.74</v>
      </c>
      <c r="EJ21" s="33">
        <f t="shared" si="92"/>
        <v>-39288.819316806861</v>
      </c>
      <c r="EK21" s="33">
        <f t="shared" si="92"/>
        <v>-39160.74700129452</v>
      </c>
      <c r="EL21" s="33">
        <f t="shared" si="92"/>
        <v>-128.07231551234139</v>
      </c>
      <c r="EM21" s="31">
        <f t="shared" si="115"/>
        <v>8043.4601102210518</v>
      </c>
      <c r="EN21" s="31">
        <f>SUM(EN17:EN20)</f>
        <v>8022.0285556993913</v>
      </c>
      <c r="EO21" s="31">
        <f>SUM(EO17:EO20)</f>
        <v>21.431554521660093</v>
      </c>
      <c r="EP21" s="31">
        <f t="shared" si="116"/>
        <v>0</v>
      </c>
      <c r="EQ21" s="31">
        <f>SUM(EQ17:EQ20)</f>
        <v>0</v>
      </c>
      <c r="ER21" s="31">
        <f>SUM(ER17:ER20)</f>
        <v>0</v>
      </c>
      <c r="ES21" s="31">
        <f>SUM(ES17:ES20)</f>
        <v>9028.4699999999993</v>
      </c>
      <c r="ET21" s="31">
        <f>SUM(ET17:ET20)</f>
        <v>9020.73</v>
      </c>
      <c r="EU21" s="31">
        <f>SUM(EU17:EU20)</f>
        <v>7.74</v>
      </c>
      <c r="EV21" s="31">
        <f t="shared" si="117"/>
        <v>8043.4601102210518</v>
      </c>
      <c r="EW21" s="31">
        <f>SUM(EW17:EW20)</f>
        <v>8022.0285556993913</v>
      </c>
      <c r="EX21" s="31">
        <f>SUM(EX17:EX20)</f>
        <v>21.431554521660093</v>
      </c>
      <c r="EY21" s="31">
        <f t="shared" si="118"/>
        <v>0</v>
      </c>
      <c r="EZ21" s="31">
        <f>SUM(EZ17:EZ20)</f>
        <v>0</v>
      </c>
      <c r="FA21" s="31">
        <f>SUM(FA17:FA20)</f>
        <v>0</v>
      </c>
      <c r="FB21" s="31">
        <f>SUM(FB17:FB20)</f>
        <v>9041.75</v>
      </c>
      <c r="FC21" s="31">
        <f>SUM(FC17:FC20)</f>
        <v>9033.9</v>
      </c>
      <c r="FD21" s="31">
        <f>SUM(FD17:FD20)</f>
        <v>7.85</v>
      </c>
      <c r="FE21" s="31">
        <f t="shared" si="119"/>
        <v>8043.4601102210518</v>
      </c>
      <c r="FF21" s="31">
        <f>SUM(FF17:FF20)</f>
        <v>8022.0285556993913</v>
      </c>
      <c r="FG21" s="31">
        <f>SUM(FG17:FG20)</f>
        <v>21.431554521660093</v>
      </c>
      <c r="FH21" s="31">
        <f t="shared" si="120"/>
        <v>0</v>
      </c>
      <c r="FI21" s="31">
        <f>SUM(FI17:FI20)</f>
        <v>0</v>
      </c>
      <c r="FJ21" s="31">
        <f>SUM(FJ17:FJ20)</f>
        <v>0</v>
      </c>
      <c r="FK21" s="31">
        <f>SUM(FK17:FK20)</f>
        <v>8855.09</v>
      </c>
      <c r="FL21" s="31">
        <f>SUM(FL17:FL20)</f>
        <v>8799.57</v>
      </c>
      <c r="FM21" s="31">
        <f>SUM(FM17:FM20)</f>
        <v>55.52</v>
      </c>
      <c r="FN21" s="32">
        <f t="shared" si="93"/>
        <v>24130.380330663156</v>
      </c>
      <c r="FO21" s="32">
        <f t="shared" si="93"/>
        <v>24066.085667098174</v>
      </c>
      <c r="FP21" s="32">
        <f t="shared" si="93"/>
        <v>64.294663564980283</v>
      </c>
      <c r="FQ21" s="32">
        <f t="shared" si="93"/>
        <v>0</v>
      </c>
      <c r="FR21" s="32">
        <f t="shared" si="93"/>
        <v>0</v>
      </c>
      <c r="FS21" s="32">
        <f t="shared" si="93"/>
        <v>0</v>
      </c>
      <c r="FT21" s="32">
        <f t="shared" si="93"/>
        <v>26925.31</v>
      </c>
      <c r="FU21" s="32">
        <f t="shared" si="93"/>
        <v>26854.199999999997</v>
      </c>
      <c r="FV21" s="32">
        <f t="shared" si="93"/>
        <v>71.11</v>
      </c>
      <c r="FW21" s="33">
        <f t="shared" si="94"/>
        <v>-24130.380330663156</v>
      </c>
      <c r="FX21" s="33">
        <f t="shared" si="94"/>
        <v>-24066.085667098174</v>
      </c>
      <c r="FY21" s="33">
        <f t="shared" si="94"/>
        <v>-64.294663564980283</v>
      </c>
      <c r="FZ21" s="32">
        <f t="shared" si="95"/>
        <v>96518.739647470022</v>
      </c>
      <c r="GA21" s="32">
        <f t="shared" si="95"/>
        <v>96264.342668392695</v>
      </c>
      <c r="GB21" s="32">
        <f t="shared" si="95"/>
        <v>254.39697907732167</v>
      </c>
      <c r="GC21" s="32">
        <f t="shared" si="95"/>
        <v>33099.54</v>
      </c>
      <c r="GD21" s="32">
        <f t="shared" si="95"/>
        <v>33037.51</v>
      </c>
      <c r="GE21" s="32">
        <f t="shared" si="95"/>
        <v>62.03</v>
      </c>
      <c r="GF21" s="32">
        <f t="shared" si="95"/>
        <v>95963.19</v>
      </c>
      <c r="GG21" s="32">
        <f t="shared" si="95"/>
        <v>95703.34</v>
      </c>
      <c r="GH21" s="32">
        <f t="shared" si="95"/>
        <v>259.85000000000002</v>
      </c>
      <c r="GI21" s="33">
        <f t="shared" si="96"/>
        <v>-63419.199647470021</v>
      </c>
      <c r="GJ21" s="33">
        <f t="shared" si="96"/>
        <v>-63226.832668392693</v>
      </c>
      <c r="GK21" s="33">
        <f t="shared" si="96"/>
        <v>-192.36697907732167</v>
      </c>
    </row>
    <row r="22" spans="1:193" ht="18.75" customHeight="1" x14ac:dyDescent="0.3">
      <c r="A22" s="13" t="s">
        <v>41</v>
      </c>
      <c r="B22" s="34">
        <f>SUM(B21/B9)</f>
        <v>31.958887927485438</v>
      </c>
      <c r="C22" s="34">
        <f t="shared" ref="C22:D22" si="121">SUM(C21/C9)</f>
        <v>32.063137290101388</v>
      </c>
      <c r="D22" s="34">
        <f t="shared" si="121"/>
        <v>14.242375692154086</v>
      </c>
      <c r="E22" s="34">
        <f>SUM(E21/E9)</f>
        <v>32.043955714073974</v>
      </c>
      <c r="F22" s="34">
        <f t="shared" ref="F22:G22" si="122">SUM(F21/F9)</f>
        <v>32.05750808320159</v>
      </c>
      <c r="G22" s="34">
        <f t="shared" si="122"/>
        <v>14.222222222222221</v>
      </c>
      <c r="H22" s="34">
        <f>SUM(H21/H9)</f>
        <v>26.627138054601204</v>
      </c>
      <c r="I22" s="34">
        <f t="shared" ref="I22:J22" si="123">SUM(I21/I9)</f>
        <v>26.63767794416713</v>
      </c>
      <c r="J22" s="34">
        <f t="shared" si="123"/>
        <v>14.75</v>
      </c>
      <c r="K22" s="34">
        <f>SUM(K21/K9)</f>
        <v>31.958887927485438</v>
      </c>
      <c r="L22" s="34">
        <f t="shared" ref="L22:M22" si="124">SUM(L21/L9)</f>
        <v>32.063137290101388</v>
      </c>
      <c r="M22" s="34">
        <f t="shared" si="124"/>
        <v>14.242375692154086</v>
      </c>
      <c r="N22" s="34">
        <f>SUM(N21/N9)</f>
        <v>32.045679773395861</v>
      </c>
      <c r="O22" s="34">
        <f t="shared" ref="O22:P22" si="125">SUM(O21/O9)</f>
        <v>32.057720012649675</v>
      </c>
      <c r="P22" s="34">
        <f t="shared" si="125"/>
        <v>14.219653179190752</v>
      </c>
      <c r="Q22" s="34">
        <f>SUM(Q21/Q9)</f>
        <v>26.628301530323071</v>
      </c>
      <c r="R22" s="34">
        <f t="shared" ref="R22:S22" si="126">SUM(R21/R9)</f>
        <v>26.636693639869922</v>
      </c>
      <c r="S22" s="34">
        <f t="shared" si="126"/>
        <v>14.94736842105263</v>
      </c>
      <c r="T22" s="34">
        <f>SUM(T21/T9)</f>
        <v>31.958887927485438</v>
      </c>
      <c r="U22" s="34">
        <f t="shared" ref="U22:V22" si="127">SUM(U21/U9)</f>
        <v>32.063137290101388</v>
      </c>
      <c r="V22" s="34">
        <f t="shared" si="127"/>
        <v>14.242375692154086</v>
      </c>
      <c r="W22" s="34">
        <f>SUM(W21/W9)</f>
        <v>31.796280793356686</v>
      </c>
      <c r="X22" s="34">
        <f t="shared" ref="X22:Y22" si="128">SUM(X21/X9)</f>
        <v>32.056344946711064</v>
      </c>
      <c r="Y22" s="34">
        <f t="shared" si="128"/>
        <v>14.244565217391305</v>
      </c>
      <c r="Z22" s="34">
        <f>SUM(Z21/Z9)</f>
        <v>26.471324176454836</v>
      </c>
      <c r="AA22" s="34">
        <f t="shared" ref="AA22:BX22" si="129">SUM(AA21/AA9)</f>
        <v>26.637044510846369</v>
      </c>
      <c r="AB22" s="34">
        <f t="shared" si="129"/>
        <v>14.866847826086957</v>
      </c>
      <c r="AC22" s="35">
        <f t="shared" si="129"/>
        <v>31.958887927485442</v>
      </c>
      <c r="AD22" s="35">
        <f t="shared" si="129"/>
        <v>32.063137290101388</v>
      </c>
      <c r="AE22" s="35">
        <f t="shared" si="129"/>
        <v>14.242375692154086</v>
      </c>
      <c r="AF22" s="35">
        <f t="shared" si="129"/>
        <v>31.963961801367883</v>
      </c>
      <c r="AG22" s="35">
        <f t="shared" si="129"/>
        <v>32.057203722419494</v>
      </c>
      <c r="AH22" s="35">
        <f t="shared" si="129"/>
        <v>14.242386882012083</v>
      </c>
      <c r="AI22" s="35">
        <f t="shared" si="129"/>
        <v>26.576407977808746</v>
      </c>
      <c r="AJ22" s="35">
        <f t="shared" si="129"/>
        <v>26.637143578097394</v>
      </c>
      <c r="AK22" s="35">
        <f t="shared" si="129"/>
        <v>14.863746958637469</v>
      </c>
      <c r="AL22" s="33">
        <f t="shared" si="84"/>
        <v>5.0738738824414042E-3</v>
      </c>
      <c r="AM22" s="33">
        <f t="shared" si="84"/>
        <v>-5.933567681893237E-3</v>
      </c>
      <c r="AN22" s="33">
        <f t="shared" si="84"/>
        <v>1.118985799664074E-5</v>
      </c>
      <c r="AO22" s="34">
        <f>SUM(AO21/AO9)</f>
        <v>31.958887927485438</v>
      </c>
      <c r="AP22" s="34">
        <f t="shared" ref="AP22:AQ22" si="130">SUM(AP21/AP9)</f>
        <v>32.063137290101388</v>
      </c>
      <c r="AQ22" s="34">
        <f t="shared" si="130"/>
        <v>14.242375692154086</v>
      </c>
      <c r="AR22" s="34">
        <f>SUM(AR21/AR9)</f>
        <v>32.037126038594771</v>
      </c>
      <c r="AS22" s="34">
        <f t="shared" ref="AS22:AT22" si="131">SUM(AS21/AS9)</f>
        <v>32.057685719454781</v>
      </c>
      <c r="AT22" s="34">
        <f t="shared" si="131"/>
        <v>14.233333333333333</v>
      </c>
      <c r="AU22" s="34">
        <f>SUM(AU21/AU9)</f>
        <v>26.615443564573226</v>
      </c>
      <c r="AV22" s="34">
        <f t="shared" ref="AV22:AW22" si="132">SUM(AV21/AV9)</f>
        <v>26.636738868393181</v>
      </c>
      <c r="AW22" s="34">
        <f t="shared" si="132"/>
        <v>4.1923076923076925</v>
      </c>
      <c r="AX22" s="34">
        <f>SUM(AX21/AX9)</f>
        <v>31.958887927485438</v>
      </c>
      <c r="AY22" s="34">
        <f t="shared" ref="AY22:AZ22" si="133">SUM(AY21/AY9)</f>
        <v>32.063137290101388</v>
      </c>
      <c r="AZ22" s="34">
        <f t="shared" si="133"/>
        <v>14.242375692154086</v>
      </c>
      <c r="BA22" s="34" t="e">
        <f>SUM(BA21/BA9)</f>
        <v>#DIV/0!</v>
      </c>
      <c r="BB22" s="34" t="e">
        <f t="shared" ref="BB22:BC22" si="134">SUM(BB21/BB9)</f>
        <v>#DIV/0!</v>
      </c>
      <c r="BC22" s="34" t="e">
        <f t="shared" si="134"/>
        <v>#DIV/0!</v>
      </c>
      <c r="BD22" s="34">
        <f>SUM(BD21/BD9)</f>
        <v>26.609152374040267</v>
      </c>
      <c r="BE22" s="34">
        <f t="shared" ref="BE22:BF22" si="135">SUM(BE21/BE9)</f>
        <v>26.636944869831549</v>
      </c>
      <c r="BF22" s="34">
        <f t="shared" si="135"/>
        <v>14.305084745762711</v>
      </c>
      <c r="BG22" s="34">
        <f>SUM(BG21/BG9)</f>
        <v>31.958887927485438</v>
      </c>
      <c r="BH22" s="34">
        <f t="shared" ref="BH22:BI22" si="136">SUM(BH21/BH9)</f>
        <v>32.063137290101388</v>
      </c>
      <c r="BI22" s="34">
        <f t="shared" si="136"/>
        <v>14.242375692154086</v>
      </c>
      <c r="BJ22" s="34" t="e">
        <f>SUM(BJ21/BJ9)</f>
        <v>#DIV/0!</v>
      </c>
      <c r="BK22" s="34" t="e">
        <f t="shared" ref="BK22:BL22" si="137">SUM(BK21/BK9)</f>
        <v>#DIV/0!</v>
      </c>
      <c r="BL22" s="34" t="e">
        <f t="shared" si="137"/>
        <v>#DIV/0!</v>
      </c>
      <c r="BM22" s="34">
        <f>SUM(BM21/BM9)</f>
        <v>26.471408746397184</v>
      </c>
      <c r="BN22" s="34">
        <f t="shared" ref="BN22:BO22" si="138">SUM(BN21/BN9)</f>
        <v>26.636721004039241</v>
      </c>
      <c r="BO22" s="34">
        <f t="shared" si="138"/>
        <v>14.247999999999999</v>
      </c>
      <c r="BP22" s="35">
        <f t="shared" si="129"/>
        <v>31.958887927485442</v>
      </c>
      <c r="BQ22" s="35">
        <f t="shared" si="129"/>
        <v>32.063137290101388</v>
      </c>
      <c r="BR22" s="35">
        <f t="shared" si="129"/>
        <v>14.242375692154086</v>
      </c>
      <c r="BS22" s="35">
        <f t="shared" si="129"/>
        <v>32.037126038594771</v>
      </c>
      <c r="BT22" s="35">
        <f t="shared" si="129"/>
        <v>32.057685719454781</v>
      </c>
      <c r="BU22" s="35">
        <f t="shared" si="129"/>
        <v>14.233333333333333</v>
      </c>
      <c r="BV22" s="35">
        <f t="shared" si="129"/>
        <v>26.563873416171884</v>
      </c>
      <c r="BW22" s="35">
        <f t="shared" si="129"/>
        <v>26.636799015081561</v>
      </c>
      <c r="BX22" s="35">
        <f t="shared" si="129"/>
        <v>13.686956521739132</v>
      </c>
      <c r="BY22" s="33">
        <f t="shared" si="86"/>
        <v>7.8238111109328656E-2</v>
      </c>
      <c r="BZ22" s="33">
        <f t="shared" si="86"/>
        <v>-5.4515706466062852E-3</v>
      </c>
      <c r="CA22" s="33">
        <f t="shared" si="86"/>
        <v>-9.0423588207535488E-3</v>
      </c>
      <c r="CB22" s="35">
        <f t="shared" ref="CB22:CJ22" si="139">SUM(CB21/CB9)</f>
        <v>31.958887927485442</v>
      </c>
      <c r="CC22" s="35">
        <f t="shared" si="139"/>
        <v>32.063137290101388</v>
      </c>
      <c r="CD22" s="35">
        <f t="shared" si="139"/>
        <v>14.242375692154086</v>
      </c>
      <c r="CE22" s="35">
        <f t="shared" si="139"/>
        <v>31.98234859022071</v>
      </c>
      <c r="CF22" s="35">
        <f t="shared" si="139"/>
        <v>32.057325223952432</v>
      </c>
      <c r="CG22" s="35">
        <f t="shared" si="139"/>
        <v>14.241763287797038</v>
      </c>
      <c r="CH22" s="35">
        <f t="shared" si="139"/>
        <v>26.570062470561989</v>
      </c>
      <c r="CI22" s="35">
        <f t="shared" si="139"/>
        <v>26.636969187151443</v>
      </c>
      <c r="CJ22" s="35">
        <f t="shared" si="139"/>
        <v>14.242250287026406</v>
      </c>
      <c r="CK22" s="33">
        <f t="shared" si="88"/>
        <v>2.346066273526759E-2</v>
      </c>
      <c r="CL22" s="33">
        <f t="shared" si="88"/>
        <v>-5.8120661489553527E-3</v>
      </c>
      <c r="CM22" s="33">
        <f t="shared" si="88"/>
        <v>-6.1240435704768004E-4</v>
      </c>
      <c r="CN22" s="34">
        <f>SUM(CN21/CN9)</f>
        <v>31.960730094258253</v>
      </c>
      <c r="CO22" s="34">
        <f t="shared" ref="CO22:CP22" si="140">SUM(CO21/CO9)</f>
        <v>32.063137290101388</v>
      </c>
      <c r="CP22" s="34">
        <f t="shared" si="140"/>
        <v>14.557282316599307</v>
      </c>
      <c r="CQ22" s="34" t="e">
        <f>SUM(CQ21/CQ9)</f>
        <v>#DIV/0!</v>
      </c>
      <c r="CR22" s="34" t="e">
        <f t="shared" ref="CR22:CS22" si="141">SUM(CR21/CR9)</f>
        <v>#DIV/0!</v>
      </c>
      <c r="CS22" s="34" t="e">
        <f t="shared" si="141"/>
        <v>#DIV/0!</v>
      </c>
      <c r="CT22" s="34">
        <f>SUM(CT21/CT9)</f>
        <v>34.629122923038771</v>
      </c>
      <c r="CU22" s="34">
        <f t="shared" ref="CU22:CV22" si="142">SUM(CU21/CU9)</f>
        <v>34.657905629139073</v>
      </c>
      <c r="CV22" s="34">
        <f t="shared" si="142"/>
        <v>14.176470588235293</v>
      </c>
      <c r="CW22" s="34">
        <f>SUM(CW21/CW9)</f>
        <v>31.960730094258253</v>
      </c>
      <c r="CX22" s="34">
        <f t="shared" ref="CX22:CY22" si="143">SUM(CX21/CX9)</f>
        <v>32.063137290101388</v>
      </c>
      <c r="CY22" s="34">
        <f t="shared" si="143"/>
        <v>14.557282316599307</v>
      </c>
      <c r="CZ22" s="34" t="e">
        <f>SUM(CZ21/CZ9)</f>
        <v>#DIV/0!</v>
      </c>
      <c r="DA22" s="34" t="e">
        <f t="shared" ref="DA22:DB22" si="144">SUM(DA21/DA9)</f>
        <v>#DIV/0!</v>
      </c>
      <c r="DB22" s="34" t="e">
        <f t="shared" si="144"/>
        <v>#DIV/0!</v>
      </c>
      <c r="DC22" s="34">
        <f>SUM(DC21/DC9)</f>
        <v>34.62088039610088</v>
      </c>
      <c r="DD22" s="34">
        <f t="shared" ref="DD22:DE22" si="145">SUM(DD21/DD9)</f>
        <v>34.662093023255814</v>
      </c>
      <c r="DE22" s="34">
        <f t="shared" si="145"/>
        <v>14.173076923076923</v>
      </c>
      <c r="DF22" s="34">
        <f>SUM(DF21/DF9)</f>
        <v>31.960730094258253</v>
      </c>
      <c r="DG22" s="34">
        <f t="shared" ref="DG22:DH22" si="146">SUM(DG21/DG9)</f>
        <v>32.063137290101388</v>
      </c>
      <c r="DH22" s="34">
        <f t="shared" si="146"/>
        <v>14.557282316599307</v>
      </c>
      <c r="DI22" s="34" t="e">
        <f>SUM(DI21/DI9)</f>
        <v>#DIV/0!</v>
      </c>
      <c r="DJ22" s="34" t="e">
        <f t="shared" ref="DJ22:DK22" si="147">SUM(DJ21/DJ9)</f>
        <v>#DIV/0!</v>
      </c>
      <c r="DK22" s="34" t="e">
        <f t="shared" si="147"/>
        <v>#DIV/0!</v>
      </c>
      <c r="DL22" s="34">
        <f>SUM(DL21/DL9)</f>
        <v>34.368335083420845</v>
      </c>
      <c r="DM22" s="34">
        <f t="shared" ref="DM22:FV22" si="148">SUM(DM21/DM9)</f>
        <v>34.660209114223719</v>
      </c>
      <c r="DN22" s="34">
        <f t="shared" si="148"/>
        <v>14.266304347826086</v>
      </c>
      <c r="DO22" s="35">
        <f t="shared" si="148"/>
        <v>31.960730094258256</v>
      </c>
      <c r="DP22" s="35">
        <f t="shared" si="148"/>
        <v>32.063137290101388</v>
      </c>
      <c r="DQ22" s="35">
        <f t="shared" si="148"/>
        <v>14.557282316599307</v>
      </c>
      <c r="DR22" s="35" t="e">
        <f t="shared" si="148"/>
        <v>#DIV/0!</v>
      </c>
      <c r="DS22" s="35" t="e">
        <f t="shared" si="148"/>
        <v>#DIV/0!</v>
      </c>
      <c r="DT22" s="35" t="e">
        <f t="shared" si="148"/>
        <v>#DIV/0!</v>
      </c>
      <c r="DU22" s="35">
        <f t="shared" si="148"/>
        <v>34.537797489407204</v>
      </c>
      <c r="DV22" s="35">
        <f t="shared" si="148"/>
        <v>34.660115530177279</v>
      </c>
      <c r="DW22" s="35">
        <f t="shared" si="148"/>
        <v>14.248898678414097</v>
      </c>
      <c r="DX22" s="33" t="e">
        <f t="shared" si="90"/>
        <v>#DIV/0!</v>
      </c>
      <c r="DY22" s="33" t="e">
        <f t="shared" si="90"/>
        <v>#DIV/0!</v>
      </c>
      <c r="DZ22" s="33" t="e">
        <f t="shared" si="90"/>
        <v>#DIV/0!</v>
      </c>
      <c r="EA22" s="35">
        <f t="shared" si="148"/>
        <v>31.959501983076375</v>
      </c>
      <c r="EB22" s="35">
        <f t="shared" si="148"/>
        <v>32.06313729010138</v>
      </c>
      <c r="EC22" s="35">
        <f t="shared" si="148"/>
        <v>14.347344566969161</v>
      </c>
      <c r="ED22" s="35">
        <f t="shared" si="148"/>
        <v>31.98234859022071</v>
      </c>
      <c r="EE22" s="35">
        <f t="shared" si="148"/>
        <v>32.057325223952432</v>
      </c>
      <c r="EF22" s="35">
        <f t="shared" si="148"/>
        <v>14.241763287797038</v>
      </c>
      <c r="EG22" s="35">
        <f t="shared" si="148"/>
        <v>29.11577926322671</v>
      </c>
      <c r="EH22" s="35">
        <f t="shared" si="148"/>
        <v>29.199346876457863</v>
      </c>
      <c r="EI22" s="35">
        <f t="shared" si="148"/>
        <v>14.244528301886794</v>
      </c>
      <c r="EJ22" s="33">
        <f t="shared" si="92"/>
        <v>2.2846607144334286E-2</v>
      </c>
      <c r="EK22" s="33">
        <f t="shared" si="92"/>
        <v>-5.8120661489482472E-3</v>
      </c>
      <c r="EL22" s="33">
        <f t="shared" si="92"/>
        <v>-0.10558127917212268</v>
      </c>
      <c r="EM22" s="34">
        <f>SUM(EM21/EM9)</f>
        <v>31.960730094258253</v>
      </c>
      <c r="EN22" s="34">
        <f t="shared" ref="EN22:EO22" si="149">SUM(EN21/EN9)</f>
        <v>32.063137290101388</v>
      </c>
      <c r="EO22" s="34">
        <f t="shared" si="149"/>
        <v>14.557282316599307</v>
      </c>
      <c r="EP22" s="34" t="e">
        <f>SUM(EP21/EP9)</f>
        <v>#DIV/0!</v>
      </c>
      <c r="EQ22" s="34" t="e">
        <f t="shared" ref="EQ22:ER22" si="150">SUM(EQ21/EQ9)</f>
        <v>#DIV/0!</v>
      </c>
      <c r="ER22" s="34" t="e">
        <f t="shared" si="150"/>
        <v>#DIV/0!</v>
      </c>
      <c r="ES22" s="34">
        <f>SUM(ES21/ES9)</f>
        <v>34.621021550732422</v>
      </c>
      <c r="ET22" s="34">
        <f t="shared" ref="ET22:EU22" si="151">SUM(ET21/ET9)</f>
        <v>34.663118659698739</v>
      </c>
      <c r="EU22" s="34">
        <f t="shared" si="151"/>
        <v>14.333333333333332</v>
      </c>
      <c r="EV22" s="34">
        <f>SUM(EV21/EV9)</f>
        <v>31.960730094258253</v>
      </c>
      <c r="EW22" s="34">
        <f t="shared" ref="EW22:EX22" si="152">SUM(EW21/EW9)</f>
        <v>32.063137290101388</v>
      </c>
      <c r="EX22" s="34">
        <f t="shared" si="152"/>
        <v>14.557282316599307</v>
      </c>
      <c r="EY22" s="34" t="e">
        <f>SUM(EY21/EY9)</f>
        <v>#DIV/0!</v>
      </c>
      <c r="EZ22" s="34" t="e">
        <f t="shared" ref="EZ22:FA22" si="153">SUM(EZ21/EZ9)</f>
        <v>#DIV/0!</v>
      </c>
      <c r="FA22" s="34" t="e">
        <f t="shared" si="153"/>
        <v>#DIV/0!</v>
      </c>
      <c r="FB22" s="34">
        <f>SUM(FB21/FB9)</f>
        <v>34.617519813162829</v>
      </c>
      <c r="FC22" s="34">
        <f t="shared" ref="FC22:FD22" si="154">SUM(FC21/FC9)</f>
        <v>34.661781068948315</v>
      </c>
      <c r="FD22" s="34">
        <f t="shared" si="154"/>
        <v>14.017857142857141</v>
      </c>
      <c r="FE22" s="34">
        <f>SUM(FE21/FE9)</f>
        <v>31.960730094258253</v>
      </c>
      <c r="FF22" s="34">
        <f t="shared" ref="FF22:FG22" si="155">SUM(FF21/FF9)</f>
        <v>32.063137290101388</v>
      </c>
      <c r="FG22" s="34">
        <f t="shared" si="155"/>
        <v>14.557282316599307</v>
      </c>
      <c r="FH22" s="34" t="e">
        <f>SUM(FH21/FH9)</f>
        <v>#DIV/0!</v>
      </c>
      <c r="FI22" s="34" t="e">
        <f t="shared" ref="FI22:FJ22" si="156">SUM(FI21/FI9)</f>
        <v>#DIV/0!</v>
      </c>
      <c r="FJ22" s="34" t="e">
        <f t="shared" si="156"/>
        <v>#DIV/0!</v>
      </c>
      <c r="FK22" s="34">
        <f>SUM(FK21/FK9)</f>
        <v>34.422118561710398</v>
      </c>
      <c r="FL22" s="34">
        <f t="shared" ref="FL22:FM22" si="157">SUM(FL21/FL9)</f>
        <v>34.732859680284193</v>
      </c>
      <c r="FM22" s="34">
        <f t="shared" si="157"/>
        <v>14.235897435897437</v>
      </c>
      <c r="FN22" s="35">
        <f t="shared" si="148"/>
        <v>31.960730094258256</v>
      </c>
      <c r="FO22" s="35">
        <f t="shared" si="148"/>
        <v>32.063137290101388</v>
      </c>
      <c r="FP22" s="35">
        <f t="shared" si="148"/>
        <v>14.557282316599307</v>
      </c>
      <c r="FQ22" s="35" t="e">
        <f t="shared" si="148"/>
        <v>#DIV/0!</v>
      </c>
      <c r="FR22" s="35" t="e">
        <f t="shared" si="148"/>
        <v>#DIV/0!</v>
      </c>
      <c r="FS22" s="35" t="e">
        <f t="shared" si="148"/>
        <v>#DIV/0!</v>
      </c>
      <c r="FT22" s="35">
        <f t="shared" si="148"/>
        <v>34.554182387515723</v>
      </c>
      <c r="FU22" s="35">
        <f t="shared" si="148"/>
        <v>34.68548991242799</v>
      </c>
      <c r="FV22" s="35">
        <f t="shared" si="148"/>
        <v>14.222</v>
      </c>
      <c r="FW22" s="33" t="e">
        <f t="shared" si="94"/>
        <v>#DIV/0!</v>
      </c>
      <c r="FX22" s="33" t="e">
        <f t="shared" si="94"/>
        <v>#DIV/0!</v>
      </c>
      <c r="FY22" s="33" t="e">
        <f t="shared" si="94"/>
        <v>#DIV/0!</v>
      </c>
      <c r="FZ22" s="35">
        <f t="shared" ref="FZ22:GH22" si="158">SUM(FZ21/FZ9)</f>
        <v>31.959809010871851</v>
      </c>
      <c r="GA22" s="35">
        <f t="shared" si="158"/>
        <v>32.063137290101388</v>
      </c>
      <c r="GB22" s="35">
        <f t="shared" si="158"/>
        <v>14.399829004376697</v>
      </c>
      <c r="GC22" s="35">
        <f t="shared" si="158"/>
        <v>31.98234859022071</v>
      </c>
      <c r="GD22" s="35">
        <f t="shared" si="158"/>
        <v>32.057325223952432</v>
      </c>
      <c r="GE22" s="35">
        <f t="shared" si="158"/>
        <v>14.241763287797038</v>
      </c>
      <c r="GF22" s="35">
        <f t="shared" si="158"/>
        <v>30.460926811771319</v>
      </c>
      <c r="GG22" s="35">
        <f t="shared" si="158"/>
        <v>30.555451259849558</v>
      </c>
      <c r="GH22" s="35">
        <f t="shared" si="158"/>
        <v>14.238356164383562</v>
      </c>
      <c r="GI22" s="33">
        <f t="shared" si="96"/>
        <v>2.2539579348858751E-2</v>
      </c>
      <c r="GJ22" s="33">
        <f t="shared" si="96"/>
        <v>-5.8120661489553527E-3</v>
      </c>
      <c r="GK22" s="33">
        <f t="shared" si="96"/>
        <v>-0.1580657165796584</v>
      </c>
    </row>
    <row r="23" spans="1:193" ht="18.75" customHeight="1" x14ac:dyDescent="0.3">
      <c r="A23" s="36" t="s">
        <v>32</v>
      </c>
      <c r="B23" s="37">
        <f>SUM(C23)</f>
        <v>24.87</v>
      </c>
      <c r="C23" s="37">
        <f>SUM('[19]стоки 2018'!Y46)</f>
        <v>24.87</v>
      </c>
      <c r="D23" s="37"/>
      <c r="E23" s="38">
        <f>SUM(E17/E10)</f>
        <v>24.866699657440456</v>
      </c>
      <c r="F23" s="38">
        <f>SUM(F17/F10)</f>
        <v>24.866699657440456</v>
      </c>
      <c r="G23" s="37"/>
      <c r="H23" s="38">
        <f>SUM(H17/H10)</f>
        <v>23.466523707410055</v>
      </c>
      <c r="I23" s="38">
        <f>SUM(I17/I10)</f>
        <v>23.466523707410055</v>
      </c>
      <c r="J23" s="37"/>
      <c r="K23" s="37">
        <f>SUM(L23)</f>
        <v>24.87</v>
      </c>
      <c r="L23" s="37">
        <f>SUM(C23)</f>
        <v>24.87</v>
      </c>
      <c r="M23" s="37"/>
      <c r="N23" s="38">
        <f>SUM(N17/N10)</f>
        <v>24.866786539943487</v>
      </c>
      <c r="O23" s="38">
        <f>SUM(O17/O10)</f>
        <v>24.866786539943487</v>
      </c>
      <c r="P23" s="37"/>
      <c r="Q23" s="38">
        <f>SUM(Q17/Q10)</f>
        <v>23.46599319863973</v>
      </c>
      <c r="R23" s="38">
        <f>SUM(R17/R10)</f>
        <v>23.46599319863973</v>
      </c>
      <c r="S23" s="37"/>
      <c r="T23" s="37">
        <f>SUM(U23)</f>
        <v>24.87</v>
      </c>
      <c r="U23" s="37">
        <f>SUM(C23)</f>
        <v>24.87</v>
      </c>
      <c r="V23" s="37"/>
      <c r="W23" s="38">
        <f>SUM(W17/W10)</f>
        <v>24.865942221044261</v>
      </c>
      <c r="X23" s="38">
        <f>SUM(X17/X10)</f>
        <v>24.865942221044261</v>
      </c>
      <c r="Y23" s="37"/>
      <c r="Z23" s="38">
        <f>SUM(Z17/Z10)</f>
        <v>23.466221006786185</v>
      </c>
      <c r="AA23" s="38">
        <f>SUM(AA17/AA10)</f>
        <v>23.466221006786185</v>
      </c>
      <c r="AB23" s="37"/>
      <c r="AC23" s="39">
        <f>SUM(AC17/AC10)</f>
        <v>24.87</v>
      </c>
      <c r="AD23" s="39">
        <f t="shared" ref="AD23" si="159">SUM(AD17/AD10)</f>
        <v>24.87</v>
      </c>
      <c r="AE23" s="39"/>
      <c r="AF23" s="39">
        <f>SUM(AF17/AF10)</f>
        <v>24.866486653737748</v>
      </c>
      <c r="AG23" s="39">
        <f t="shared" ref="AG23" si="160">SUM(AG17/AG10)</f>
        <v>24.866486653737748</v>
      </c>
      <c r="AH23" s="39"/>
      <c r="AI23" s="39">
        <f>SUM(AI17/AI10)</f>
        <v>23.466250596933818</v>
      </c>
      <c r="AJ23" s="39">
        <f t="shared" ref="AJ23" si="161">SUM(AJ17/AJ10)</f>
        <v>23.466250596933818</v>
      </c>
      <c r="AK23" s="39"/>
      <c r="AL23" s="40">
        <f t="shared" si="84"/>
        <v>-3.5133462622525258E-3</v>
      </c>
      <c r="AM23" s="40">
        <f t="shared" si="84"/>
        <v>-3.5133462622525258E-3</v>
      </c>
      <c r="AN23" s="40">
        <f t="shared" si="84"/>
        <v>0</v>
      </c>
      <c r="AO23" s="37">
        <f>SUM(AP23)</f>
        <v>24.87</v>
      </c>
      <c r="AP23" s="37">
        <f>SUM(C23)</f>
        <v>24.87</v>
      </c>
      <c r="AQ23" s="37"/>
      <c r="AR23" s="38">
        <f>SUM(AR17/AR10)</f>
        <v>24.866713677611294</v>
      </c>
      <c r="AS23" s="38">
        <f>SUM(AS17/AS10)</f>
        <v>24.866713677611294</v>
      </c>
      <c r="AT23" s="37"/>
      <c r="AU23" s="38">
        <f>SUM(AU17/AU10)</f>
        <v>23.466162130694222</v>
      </c>
      <c r="AV23" s="38">
        <f>SUM(AV17/AV10)</f>
        <v>23.466162130694222</v>
      </c>
      <c r="AW23" s="37"/>
      <c r="AX23" s="37">
        <f>SUM(AY23)</f>
        <v>24.87</v>
      </c>
      <c r="AY23" s="37">
        <f>SUM(L23)</f>
        <v>24.87</v>
      </c>
      <c r="AZ23" s="37"/>
      <c r="BA23" s="38" t="e">
        <f>SUM(BA17/BA10)</f>
        <v>#DIV/0!</v>
      </c>
      <c r="BB23" s="38" t="e">
        <f>SUM(BB17/BB10)</f>
        <v>#DIV/0!</v>
      </c>
      <c r="BC23" s="37"/>
      <c r="BD23" s="38">
        <f>SUM(BD17/BD10)</f>
        <v>23.465791188411607</v>
      </c>
      <c r="BE23" s="38">
        <f>SUM(BE17/BE10)</f>
        <v>23.465791188411607</v>
      </c>
      <c r="BF23" s="37"/>
      <c r="BG23" s="37">
        <f>SUM(BH23)</f>
        <v>24.87</v>
      </c>
      <c r="BH23" s="37">
        <f>SUM(C23)</f>
        <v>24.87</v>
      </c>
      <c r="BI23" s="37"/>
      <c r="BJ23" s="38" t="e">
        <f>SUM(BJ17/BJ10)</f>
        <v>#DIV/0!</v>
      </c>
      <c r="BK23" s="38" t="e">
        <f>SUM(BK17/BK10)</f>
        <v>#DIV/0!</v>
      </c>
      <c r="BL23" s="37"/>
      <c r="BM23" s="38">
        <f>SUM(BM17/BM10)</f>
        <v>23.465554409972817</v>
      </c>
      <c r="BN23" s="38">
        <f>SUM(BN17/BN10)</f>
        <v>23.465554409972817</v>
      </c>
      <c r="BO23" s="37"/>
      <c r="BP23" s="39">
        <f>SUM(BP17/BP10)</f>
        <v>24.87</v>
      </c>
      <c r="BQ23" s="39">
        <f t="shared" ref="BQ23" si="162">SUM(BQ17/BQ10)</f>
        <v>24.87</v>
      </c>
      <c r="BR23" s="39"/>
      <c r="BS23" s="39">
        <f>SUM(BS17/BS10)</f>
        <v>24.866713677611294</v>
      </c>
      <c r="BT23" s="39">
        <f t="shared" ref="BT23" si="163">SUM(BT17/BT10)</f>
        <v>24.866713677611294</v>
      </c>
      <c r="BU23" s="39"/>
      <c r="BV23" s="39">
        <f>SUM(BV17/BV10)</f>
        <v>23.465833091014829</v>
      </c>
      <c r="BW23" s="39">
        <f t="shared" ref="BW23" si="164">SUM(BW17/BW10)</f>
        <v>23.465833091014829</v>
      </c>
      <c r="BX23" s="39"/>
      <c r="BY23" s="40">
        <f t="shared" si="86"/>
        <v>-3.2863223887069637E-3</v>
      </c>
      <c r="BZ23" s="40">
        <f t="shared" si="86"/>
        <v>-3.2863223887069637E-3</v>
      </c>
      <c r="CA23" s="40">
        <f t="shared" si="86"/>
        <v>0</v>
      </c>
      <c r="CB23" s="39">
        <f>SUM(CB17/CB10)</f>
        <v>24.87</v>
      </c>
      <c r="CC23" s="39">
        <f t="shared" ref="CC23" si="165">SUM(CC17/CC10)</f>
        <v>24.87</v>
      </c>
      <c r="CD23" s="39"/>
      <c r="CE23" s="39">
        <f>SUM(CE17/CE10)</f>
        <v>24.866542788779718</v>
      </c>
      <c r="CF23" s="39">
        <f t="shared" ref="CF23" si="166">SUM(CF17/CF10)</f>
        <v>24.866542788779718</v>
      </c>
      <c r="CG23" s="39"/>
      <c r="CH23" s="39">
        <f>SUM(CH17/CH10)</f>
        <v>23.46603984375637</v>
      </c>
      <c r="CI23" s="39">
        <f t="shared" ref="CI23" si="167">SUM(CI17/CI10)</f>
        <v>23.46603984375637</v>
      </c>
      <c r="CJ23" s="39"/>
      <c r="CK23" s="40">
        <f t="shared" si="88"/>
        <v>-3.4572112202830851E-3</v>
      </c>
      <c r="CL23" s="40">
        <f t="shared" si="88"/>
        <v>-3.4572112202830851E-3</v>
      </c>
      <c r="CM23" s="40">
        <f t="shared" si="88"/>
        <v>0</v>
      </c>
      <c r="CN23" s="37">
        <f>SUM(CO23)</f>
        <v>25.44201</v>
      </c>
      <c r="CO23" s="37">
        <f>SUM('[19]стоки 2018'!Y47)</f>
        <v>25.44201</v>
      </c>
      <c r="CP23" s="37"/>
      <c r="CQ23" s="38" t="e">
        <f>SUM(CQ17/CQ10)</f>
        <v>#DIV/0!</v>
      </c>
      <c r="CR23" s="38" t="e">
        <f>SUM(CR17/CR10)</f>
        <v>#DIV/0!</v>
      </c>
      <c r="CS23" s="37"/>
      <c r="CT23" s="38">
        <f>SUM(CT17/CT10)</f>
        <v>24.871126228269087</v>
      </c>
      <c r="CU23" s="38">
        <f>SUM(CU17/CU10)</f>
        <v>24.871126228269087</v>
      </c>
      <c r="CV23" s="37"/>
      <c r="CW23" s="37">
        <f>SUM(CX23)</f>
        <v>25.44201</v>
      </c>
      <c r="CX23" s="37">
        <f>SUM(CO23)</f>
        <v>25.44201</v>
      </c>
      <c r="CY23" s="37"/>
      <c r="CZ23" s="38" t="e">
        <f>SUM(CZ17/CZ10)</f>
        <v>#DIV/0!</v>
      </c>
      <c r="DA23" s="38" t="e">
        <f>SUM(DA17/DA10)</f>
        <v>#DIV/0!</v>
      </c>
      <c r="DB23" s="37"/>
      <c r="DC23" s="38">
        <f>SUM(DC17/DC10)</f>
        <v>24.872230682320577</v>
      </c>
      <c r="DD23" s="38">
        <f>SUM(DD17/DD10)</f>
        <v>24.872230682320577</v>
      </c>
      <c r="DE23" s="37"/>
      <c r="DF23" s="37">
        <f>SUM(DG23)</f>
        <v>25.44201</v>
      </c>
      <c r="DG23" s="37">
        <f>SUM(CO23)</f>
        <v>25.44201</v>
      </c>
      <c r="DH23" s="37"/>
      <c r="DI23" s="38" t="e">
        <f>SUM(DI17/DI10)</f>
        <v>#DIV/0!</v>
      </c>
      <c r="DJ23" s="38" t="e">
        <f>SUM(DJ17/DJ10)</f>
        <v>#DIV/0!</v>
      </c>
      <c r="DK23" s="37"/>
      <c r="DL23" s="38">
        <f>SUM(DL17/DL10)</f>
        <v>24.872497641756631</v>
      </c>
      <c r="DM23" s="38">
        <f>SUM(DM17/DM10)</f>
        <v>24.872497641756631</v>
      </c>
      <c r="DN23" s="37"/>
      <c r="DO23" s="39">
        <f>SUM(DO17/DO10)</f>
        <v>25.44201</v>
      </c>
      <c r="DP23" s="39">
        <f t="shared" ref="DP23" si="168">SUM(DP17/DP10)</f>
        <v>25.44201</v>
      </c>
      <c r="DQ23" s="39"/>
      <c r="DR23" s="39" t="e">
        <f t="shared" ref="DR23:DV23" si="169">SUM(DR17/DR10)</f>
        <v>#DIV/0!</v>
      </c>
      <c r="DS23" s="39" t="e">
        <f t="shared" si="169"/>
        <v>#DIV/0!</v>
      </c>
      <c r="DT23" s="39"/>
      <c r="DU23" s="39">
        <f t="shared" si="169"/>
        <v>24.871965632062942</v>
      </c>
      <c r="DV23" s="39">
        <f t="shared" si="169"/>
        <v>24.871965632062942</v>
      </c>
      <c r="DW23" s="39"/>
      <c r="DX23" s="40" t="e">
        <f t="shared" si="90"/>
        <v>#DIV/0!</v>
      </c>
      <c r="DY23" s="40" t="e">
        <f t="shared" si="90"/>
        <v>#DIV/0!</v>
      </c>
      <c r="DZ23" s="40">
        <f t="shared" si="90"/>
        <v>0</v>
      </c>
      <c r="EA23" s="39">
        <f>SUM(EA17/EA10)</f>
        <v>25.060669999999998</v>
      </c>
      <c r="EB23" s="39">
        <f t="shared" ref="EB23" si="170">SUM(EB17/EB10)</f>
        <v>25.060669999999998</v>
      </c>
      <c r="EC23" s="39"/>
      <c r="ED23" s="39">
        <f t="shared" ref="ED23:EH23" si="171">SUM(ED17/ED10)</f>
        <v>24.866542788779718</v>
      </c>
      <c r="EE23" s="39">
        <f t="shared" si="171"/>
        <v>24.866542788779718</v>
      </c>
      <c r="EF23" s="39"/>
      <c r="EG23" s="39">
        <f t="shared" si="171"/>
        <v>23.917276704136444</v>
      </c>
      <c r="EH23" s="39">
        <f t="shared" si="171"/>
        <v>23.917276704136444</v>
      </c>
      <c r="EI23" s="39"/>
      <c r="EJ23" s="40">
        <f t="shared" si="92"/>
        <v>-0.19412721122028032</v>
      </c>
      <c r="EK23" s="40">
        <f t="shared" si="92"/>
        <v>-0.19412721122028032</v>
      </c>
      <c r="EL23" s="40">
        <f t="shared" si="92"/>
        <v>0</v>
      </c>
      <c r="EM23" s="37">
        <f>SUM(EN23)</f>
        <v>25.44201</v>
      </c>
      <c r="EN23" s="37">
        <f>SUM(CO23)</f>
        <v>25.44201</v>
      </c>
      <c r="EO23" s="37"/>
      <c r="EP23" s="38" t="e">
        <f>SUM(EP17/EP10)</f>
        <v>#DIV/0!</v>
      </c>
      <c r="EQ23" s="38" t="e">
        <f>SUM(EQ17/EQ10)</f>
        <v>#DIV/0!</v>
      </c>
      <c r="ER23" s="37"/>
      <c r="ES23" s="38">
        <f>SUM(ES17/ES10)</f>
        <v>24.873621162964813</v>
      </c>
      <c r="ET23" s="38">
        <f>SUM(ET17/ET10)</f>
        <v>24.873621162964813</v>
      </c>
      <c r="EU23" s="37"/>
      <c r="EV23" s="37">
        <f>SUM(EW23)</f>
        <v>25.44201</v>
      </c>
      <c r="EW23" s="37">
        <f>SUM(CO23)</f>
        <v>25.44201</v>
      </c>
      <c r="EX23" s="37"/>
      <c r="EY23" s="38" t="e">
        <f>SUM(EY17/EY10)</f>
        <v>#DIV/0!</v>
      </c>
      <c r="EZ23" s="38" t="e">
        <f>SUM(EZ17/EZ10)</f>
        <v>#DIV/0!</v>
      </c>
      <c r="FA23" s="37"/>
      <c r="FB23" s="38">
        <f>SUM(FB17/FB10)</f>
        <v>24.872739590390328</v>
      </c>
      <c r="FC23" s="38">
        <f>SUM(FC17/FC10)</f>
        <v>24.872739590390328</v>
      </c>
      <c r="FD23" s="37"/>
      <c r="FE23" s="37">
        <f>SUM(FF23)</f>
        <v>25.44201</v>
      </c>
      <c r="FF23" s="37">
        <f>SUM(CO23)</f>
        <v>25.44201</v>
      </c>
      <c r="FG23" s="37"/>
      <c r="FH23" s="38" t="e">
        <f>SUM(FH17/FH10)</f>
        <v>#DIV/0!</v>
      </c>
      <c r="FI23" s="38" t="e">
        <f>SUM(FI17/FI10)</f>
        <v>#DIV/0!</v>
      </c>
      <c r="FJ23" s="37"/>
      <c r="FK23" s="38">
        <f>SUM(FK17/FK10)</f>
        <v>24.873005675125814</v>
      </c>
      <c r="FL23" s="38">
        <f>SUM(FL17/FL10)</f>
        <v>24.873005675125814</v>
      </c>
      <c r="FM23" s="37"/>
      <c r="FN23" s="39">
        <f>SUM(FN17/FN10)</f>
        <v>25.44201</v>
      </c>
      <c r="FO23" s="39">
        <f t="shared" ref="FO23" si="172">SUM(FO17/FO10)</f>
        <v>25.44201</v>
      </c>
      <c r="FP23" s="39"/>
      <c r="FQ23" s="39" t="e">
        <f t="shared" ref="FQ23:FU23" si="173">SUM(FQ17/FQ10)</f>
        <v>#DIV/0!</v>
      </c>
      <c r="FR23" s="39" t="e">
        <f t="shared" si="173"/>
        <v>#DIV/0!</v>
      </c>
      <c r="FS23" s="39"/>
      <c r="FT23" s="39">
        <f t="shared" si="173"/>
        <v>24.873130461814792</v>
      </c>
      <c r="FU23" s="39">
        <f t="shared" si="173"/>
        <v>24.873130461814792</v>
      </c>
      <c r="FV23" s="39"/>
      <c r="FW23" s="40" t="e">
        <f t="shared" si="94"/>
        <v>#DIV/0!</v>
      </c>
      <c r="FX23" s="40" t="e">
        <f t="shared" si="94"/>
        <v>#DIV/0!</v>
      </c>
      <c r="FY23" s="40">
        <f t="shared" si="94"/>
        <v>0</v>
      </c>
      <c r="FZ23" s="39">
        <f>SUM(FZ17/FZ10)</f>
        <v>25.156004999999997</v>
      </c>
      <c r="GA23" s="39">
        <f t="shared" ref="GA23" si="174">SUM(GA17/GA10)</f>
        <v>25.156004999999997</v>
      </c>
      <c r="GB23" s="39"/>
      <c r="GC23" s="39">
        <f t="shared" ref="GC23:GG23" si="175">SUM(GC17/GC10)</f>
        <v>24.866542788779718</v>
      </c>
      <c r="GD23" s="39">
        <f t="shared" si="175"/>
        <v>24.866542788779718</v>
      </c>
      <c r="GE23" s="39"/>
      <c r="GF23" s="39">
        <f t="shared" si="175"/>
        <v>24.149342535598677</v>
      </c>
      <c r="GG23" s="39">
        <f t="shared" si="175"/>
        <v>24.149342535598677</v>
      </c>
      <c r="GH23" s="39"/>
      <c r="GI23" s="40">
        <f t="shared" si="96"/>
        <v>-0.28946221122027893</v>
      </c>
      <c r="GJ23" s="40">
        <f t="shared" si="96"/>
        <v>-0.28946221122027893</v>
      </c>
      <c r="GK23" s="40">
        <f t="shared" si="96"/>
        <v>0</v>
      </c>
    </row>
    <row r="24" spans="1:193" ht="18.75" customHeight="1" x14ac:dyDescent="0.3">
      <c r="A24" s="36" t="s">
        <v>42</v>
      </c>
      <c r="B24" s="37">
        <f>SUM(C24)</f>
        <v>7.1931372901013866</v>
      </c>
      <c r="C24" s="37">
        <f>SUM(C26-C23)</f>
        <v>7.1931372901013866</v>
      </c>
      <c r="D24" s="37"/>
      <c r="E24" s="38">
        <f>SUM(E18/E10)</f>
        <v>7.1900028346441553</v>
      </c>
      <c r="F24" s="38">
        <f>SUM(F18/F10)</f>
        <v>7.1900028346441553</v>
      </c>
      <c r="G24" s="37"/>
      <c r="H24" s="38">
        <f>SUM(H18/H10)</f>
        <v>3.170073862282583</v>
      </c>
      <c r="I24" s="38">
        <f>SUM(I18/I10)</f>
        <v>3.170073862282583</v>
      </c>
      <c r="J24" s="37"/>
      <c r="K24" s="37">
        <f>SUM(L24)</f>
        <v>7.1931372901013866</v>
      </c>
      <c r="L24" s="37">
        <f t="shared" ref="L24:L26" si="176">SUM(C24)</f>
        <v>7.1931372901013866</v>
      </c>
      <c r="M24" s="37"/>
      <c r="N24" s="38">
        <f>SUM(N18/N10)</f>
        <v>7.1900333932699709</v>
      </c>
      <c r="O24" s="38">
        <f>SUM(O18/O10)</f>
        <v>7.1900333932699709</v>
      </c>
      <c r="P24" s="37"/>
      <c r="Q24" s="38">
        <f>SUM(Q18/Q10)</f>
        <v>3.1699839967993597</v>
      </c>
      <c r="R24" s="38">
        <f>SUM(R18/R10)</f>
        <v>3.1699839967993597</v>
      </c>
      <c r="S24" s="37"/>
      <c r="T24" s="37">
        <f>SUM(U24)</f>
        <v>7.1931372901013866</v>
      </c>
      <c r="U24" s="37">
        <f t="shared" ref="U24:U26" si="177">SUM(C24)</f>
        <v>7.1931372901013866</v>
      </c>
      <c r="V24" s="37"/>
      <c r="W24" s="38">
        <f>SUM(W18/W10)</f>
        <v>7.1898224224754825</v>
      </c>
      <c r="X24" s="38">
        <f>SUM(X18/X10)</f>
        <v>7.1898224224754825</v>
      </c>
      <c r="Y24" s="37"/>
      <c r="Z24" s="38">
        <f>SUM(Z18/Z10)</f>
        <v>3.1700091157702825</v>
      </c>
      <c r="AA24" s="38">
        <f>SUM(AA18/AA10)</f>
        <v>3.1700091157702825</v>
      </c>
      <c r="AB24" s="37"/>
      <c r="AC24" s="39">
        <f>SUM(AC18/AC10)</f>
        <v>7.1931372901013866</v>
      </c>
      <c r="AD24" s="39">
        <f t="shared" ref="AD24" si="178">SUM(AD18/AD10)</f>
        <v>7.1931372901013866</v>
      </c>
      <c r="AE24" s="39"/>
      <c r="AF24" s="39">
        <f>SUM(AF18/AF10)</f>
        <v>7.1899553461980021</v>
      </c>
      <c r="AG24" s="39">
        <f t="shared" ref="AG24" si="179">SUM(AG18/AG10)</f>
        <v>7.1899553461980021</v>
      </c>
      <c r="AH24" s="39"/>
      <c r="AI24" s="39">
        <f>SUM(AI18/AI10)</f>
        <v>3.1700232186671502</v>
      </c>
      <c r="AJ24" s="39">
        <f t="shared" ref="AJ24" si="180">SUM(AJ18/AJ10)</f>
        <v>3.1700232186671502</v>
      </c>
      <c r="AK24" s="39"/>
      <c r="AL24" s="40">
        <f t="shared" si="84"/>
        <v>-3.1819439033844432E-3</v>
      </c>
      <c r="AM24" s="40">
        <f t="shared" si="84"/>
        <v>-3.1819439033844432E-3</v>
      </c>
      <c r="AN24" s="40">
        <f t="shared" si="84"/>
        <v>0</v>
      </c>
      <c r="AO24" s="37">
        <f>SUM(AP24)</f>
        <v>7.1931372901013866</v>
      </c>
      <c r="AP24" s="37">
        <f t="shared" ref="AP24:AP26" si="181">SUM(C24)</f>
        <v>7.1931372901013866</v>
      </c>
      <c r="AQ24" s="37"/>
      <c r="AR24" s="38">
        <f>SUM(AR18/AR10)</f>
        <v>7.1899979925983502</v>
      </c>
      <c r="AS24" s="38">
        <f>SUM(AS18/AS10)</f>
        <v>7.1899979925983502</v>
      </c>
      <c r="AT24" s="37"/>
      <c r="AU24" s="38">
        <f>SUM(AU18/AU10)</f>
        <v>3.1699898122544026</v>
      </c>
      <c r="AV24" s="38">
        <f>SUM(AV18/AV10)</f>
        <v>3.1699898122544026</v>
      </c>
      <c r="AW24" s="37"/>
      <c r="AX24" s="37">
        <f>SUM(AY24)</f>
        <v>7.1931372901013866</v>
      </c>
      <c r="AY24" s="37">
        <f t="shared" ref="AY24" si="182">SUM(L24)</f>
        <v>7.1931372901013866</v>
      </c>
      <c r="AZ24" s="37"/>
      <c r="BA24" s="38" t="e">
        <f>SUM(BA18/BA10)</f>
        <v>#DIV/0!</v>
      </c>
      <c r="BB24" s="38" t="e">
        <f>SUM(BB18/BB10)</f>
        <v>#DIV/0!</v>
      </c>
      <c r="BC24" s="37"/>
      <c r="BD24" s="38">
        <f>SUM(BD18/BD10)</f>
        <v>3.169966417723423</v>
      </c>
      <c r="BE24" s="38">
        <f>SUM(BE18/BE10)</f>
        <v>3.169966417723423</v>
      </c>
      <c r="BF24" s="37"/>
      <c r="BG24" s="37">
        <f>SUM(BH24)</f>
        <v>7.1931372901013866</v>
      </c>
      <c r="BH24" s="37">
        <f t="shared" ref="BH24:BH26" si="183">SUM(C24)</f>
        <v>7.1931372901013866</v>
      </c>
      <c r="BI24" s="37"/>
      <c r="BJ24" s="38" t="e">
        <f>SUM(BJ18/BJ10)</f>
        <v>#DIV/0!</v>
      </c>
      <c r="BK24" s="38" t="e">
        <f>SUM(BK18/BK10)</f>
        <v>#DIV/0!</v>
      </c>
      <c r="BL24" s="37"/>
      <c r="BM24" s="38">
        <f>SUM(BM18/BM10)</f>
        <v>3.169931577467429</v>
      </c>
      <c r="BN24" s="38">
        <f>SUM(BN18/BN10)</f>
        <v>3.169931577467429</v>
      </c>
      <c r="BO24" s="37"/>
      <c r="BP24" s="39">
        <f>SUM(BP18/BP10)</f>
        <v>7.1931372901013866</v>
      </c>
      <c r="BQ24" s="39">
        <f t="shared" ref="BQ24" si="184">SUM(BQ18/BQ10)</f>
        <v>7.1931372901013866</v>
      </c>
      <c r="BR24" s="39"/>
      <c r="BS24" s="39">
        <f>SUM(BS18/BS10)</f>
        <v>7.1899979925983502</v>
      </c>
      <c r="BT24" s="39">
        <f t="shared" ref="BT24" si="185">SUM(BT18/BT10)</f>
        <v>7.1899979925983502</v>
      </c>
      <c r="BU24" s="39"/>
      <c r="BV24" s="39">
        <f>SUM(BV18/BV10)</f>
        <v>3.1699621983134634</v>
      </c>
      <c r="BW24" s="39">
        <f t="shared" ref="BW24" si="186">SUM(BW18/BW10)</f>
        <v>3.1699621983134634</v>
      </c>
      <c r="BX24" s="39"/>
      <c r="BY24" s="40">
        <f t="shared" si="86"/>
        <v>-3.1392975030364312E-3</v>
      </c>
      <c r="BZ24" s="40">
        <f t="shared" si="86"/>
        <v>-3.1392975030364312E-3</v>
      </c>
      <c r="CA24" s="40">
        <f t="shared" si="86"/>
        <v>0</v>
      </c>
      <c r="CB24" s="39">
        <f>SUM(CB18/CB10)</f>
        <v>7.1931372901013866</v>
      </c>
      <c r="CC24" s="39">
        <f t="shared" ref="CC24" si="187">SUM(CC18/CC10)</f>
        <v>7.1931372901013866</v>
      </c>
      <c r="CD24" s="39"/>
      <c r="CE24" s="39">
        <f>SUM(CE18/CE10)</f>
        <v>7.1899658911571551</v>
      </c>
      <c r="CF24" s="39">
        <f t="shared" ref="CF24" si="188">SUM(CF18/CF10)</f>
        <v>7.1899658911571551</v>
      </c>
      <c r="CG24" s="39"/>
      <c r="CH24" s="39">
        <f>SUM(CH18/CH10)</f>
        <v>3.1699924161495243</v>
      </c>
      <c r="CI24" s="39">
        <f t="shared" ref="CI24" si="189">SUM(CI18/CI10)</f>
        <v>3.1699924161495243</v>
      </c>
      <c r="CJ24" s="39"/>
      <c r="CK24" s="40">
        <f t="shared" si="88"/>
        <v>-3.1713989442314627E-3</v>
      </c>
      <c r="CL24" s="40">
        <f t="shared" si="88"/>
        <v>-3.1713989442314627E-3</v>
      </c>
      <c r="CM24" s="40">
        <f t="shared" si="88"/>
        <v>0</v>
      </c>
      <c r="CN24" s="37">
        <f>SUM(CO24)</f>
        <v>6.6211272901013878</v>
      </c>
      <c r="CO24" s="37">
        <f>SUM(CO26-CO23)</f>
        <v>6.6211272901013878</v>
      </c>
      <c r="CP24" s="37"/>
      <c r="CQ24" s="38" t="e">
        <f>SUM(CQ18/CQ10)</f>
        <v>#DIV/0!</v>
      </c>
      <c r="CR24" s="38" t="e">
        <f>SUM(CR18/CR10)</f>
        <v>#DIV/0!</v>
      </c>
      <c r="CS24" s="37"/>
      <c r="CT24" s="38">
        <f>SUM(CT18/CT10)</f>
        <v>9.79046539250621</v>
      </c>
      <c r="CU24" s="38">
        <f>SUM(CU18/CU10)</f>
        <v>9.79046539250621</v>
      </c>
      <c r="CV24" s="37"/>
      <c r="CW24" s="37">
        <f>SUM(CX24)</f>
        <v>6.6211272901013878</v>
      </c>
      <c r="CX24" s="37">
        <f>SUM(CO24)</f>
        <v>6.6211272901013878</v>
      </c>
      <c r="CY24" s="37"/>
      <c r="CZ24" s="38" t="e">
        <f>SUM(CZ18/CZ10)</f>
        <v>#DIV/0!</v>
      </c>
      <c r="DA24" s="38" t="e">
        <f>SUM(DA18/DA10)</f>
        <v>#DIV/0!</v>
      </c>
      <c r="DB24" s="37"/>
      <c r="DC24" s="38">
        <f>SUM(DC18/DC10)</f>
        <v>9.789752910546742</v>
      </c>
      <c r="DD24" s="38">
        <f>SUM(DD18/DD10)</f>
        <v>9.789752910546742</v>
      </c>
      <c r="DE24" s="37"/>
      <c r="DF24" s="37">
        <f>SUM(DG24)</f>
        <v>6.6211272901013878</v>
      </c>
      <c r="DG24" s="37">
        <f t="shared" ref="DG24:DG26" si="190">SUM(CO24)</f>
        <v>6.6211272901013878</v>
      </c>
      <c r="DH24" s="37"/>
      <c r="DI24" s="38" t="e">
        <f>SUM(DI18/DI10)</f>
        <v>#DIV/0!</v>
      </c>
      <c r="DJ24" s="38" t="e">
        <f>SUM(DJ18/DJ10)</f>
        <v>#DIV/0!</v>
      </c>
      <c r="DK24" s="37"/>
      <c r="DL24" s="38">
        <f>SUM(DL18/DL10)</f>
        <v>9.7898019075568605</v>
      </c>
      <c r="DM24" s="38">
        <f>SUM(DM18/DM10)</f>
        <v>9.7898019075568605</v>
      </c>
      <c r="DN24" s="37"/>
      <c r="DO24" s="39">
        <f>SUM(DO18/DO10)</f>
        <v>6.6211272901013869</v>
      </c>
      <c r="DP24" s="39">
        <f t="shared" ref="DP24" si="191">SUM(DP18/DP10)</f>
        <v>6.6211272901013869</v>
      </c>
      <c r="DQ24" s="39"/>
      <c r="DR24" s="39" t="e">
        <f t="shared" ref="DR24:DV26" si="192">SUM(DR18/DR10)</f>
        <v>#DIV/0!</v>
      </c>
      <c r="DS24" s="39" t="e">
        <f t="shared" si="192"/>
        <v>#DIV/0!</v>
      </c>
      <c r="DT24" s="39"/>
      <c r="DU24" s="39">
        <f t="shared" si="192"/>
        <v>9.7899967219337167</v>
      </c>
      <c r="DV24" s="39">
        <f t="shared" si="192"/>
        <v>9.7899967219337167</v>
      </c>
      <c r="DW24" s="39"/>
      <c r="DX24" s="40" t="e">
        <f t="shared" si="90"/>
        <v>#DIV/0!</v>
      </c>
      <c r="DY24" s="40" t="e">
        <f t="shared" si="90"/>
        <v>#DIV/0!</v>
      </c>
      <c r="DZ24" s="40">
        <f t="shared" si="90"/>
        <v>0</v>
      </c>
      <c r="EA24" s="39">
        <f>SUM(EA18/EA10)</f>
        <v>7.0024672901013876</v>
      </c>
      <c r="EB24" s="39">
        <f t="shared" ref="EB24" si="193">SUM(EB18/EB10)</f>
        <v>7.0024672901013876</v>
      </c>
      <c r="EC24" s="39"/>
      <c r="ED24" s="39">
        <f t="shared" ref="ED24:EI26" si="194">SUM(ED18/ED10)</f>
        <v>7.1899658911571551</v>
      </c>
      <c r="EE24" s="39">
        <f t="shared" si="194"/>
        <v>7.1899658911571551</v>
      </c>
      <c r="EF24" s="39"/>
      <c r="EG24" s="39">
        <f t="shared" si="194"/>
        <v>5.2947062406556284</v>
      </c>
      <c r="EH24" s="39">
        <f t="shared" si="194"/>
        <v>5.2947062406556284</v>
      </c>
      <c r="EI24" s="39"/>
      <c r="EJ24" s="40">
        <f t="shared" si="92"/>
        <v>0.18749860105576754</v>
      </c>
      <c r="EK24" s="40">
        <f t="shared" si="92"/>
        <v>0.18749860105576754</v>
      </c>
      <c r="EL24" s="40">
        <f t="shared" si="92"/>
        <v>0</v>
      </c>
      <c r="EM24" s="37">
        <f>SUM(EN24)</f>
        <v>6.6211272901013878</v>
      </c>
      <c r="EN24" s="37">
        <f t="shared" ref="EN24:EN26" si="195">SUM(CO24)</f>
        <v>6.6211272901013878</v>
      </c>
      <c r="EO24" s="37"/>
      <c r="EP24" s="38" t="e">
        <f>SUM(EP18/EP10)</f>
        <v>#DIV/0!</v>
      </c>
      <c r="EQ24" s="38" t="e">
        <f>SUM(EQ18/EQ10)</f>
        <v>#DIV/0!</v>
      </c>
      <c r="ER24" s="37"/>
      <c r="ES24" s="38">
        <f>SUM(ES18/ES10)</f>
        <v>9.790316945345646</v>
      </c>
      <c r="ET24" s="38">
        <f>SUM(ET18/ET10)</f>
        <v>9.790316945345646</v>
      </c>
      <c r="EU24" s="37"/>
      <c r="EV24" s="37">
        <f>SUM(EW24)</f>
        <v>6.6211272901013878</v>
      </c>
      <c r="EW24" s="37">
        <f t="shared" ref="EW24:EW26" si="196">SUM(CO24)</f>
        <v>6.6211272901013878</v>
      </c>
      <c r="EX24" s="37"/>
      <c r="EY24" s="38" t="e">
        <f>SUM(EY18/EY10)</f>
        <v>#DIV/0!</v>
      </c>
      <c r="EZ24" s="38" t="e">
        <f>SUM(EZ18/EZ10)</f>
        <v>#DIV/0!</v>
      </c>
      <c r="FA24" s="37"/>
      <c r="FB24" s="38">
        <f>SUM(FB18/FB10)</f>
        <v>9.7899317317212997</v>
      </c>
      <c r="FC24" s="38">
        <f>SUM(FC18/FC10)</f>
        <v>9.7899317317212997</v>
      </c>
      <c r="FD24" s="37"/>
      <c r="FE24" s="37">
        <f>SUM(FF24)</f>
        <v>6.6211272901013878</v>
      </c>
      <c r="FF24" s="37">
        <f t="shared" ref="FF24:FF26" si="197">SUM(CO24)</f>
        <v>6.6211272901013878</v>
      </c>
      <c r="FG24" s="37"/>
      <c r="FH24" s="38" t="e">
        <f>SUM(FH18/FH10)</f>
        <v>#DIV/0!</v>
      </c>
      <c r="FI24" s="38" t="e">
        <f>SUM(FI18/FI10)</f>
        <v>#DIV/0!</v>
      </c>
      <c r="FJ24" s="37"/>
      <c r="FK24" s="38">
        <f>SUM(FK18/FK10)</f>
        <v>9.790020344790662</v>
      </c>
      <c r="FL24" s="38">
        <f>SUM(FL18/FL10)</f>
        <v>9.790020344790662</v>
      </c>
      <c r="FM24" s="37"/>
      <c r="FN24" s="39">
        <f>SUM(FN18/FN10)</f>
        <v>6.6211272901013869</v>
      </c>
      <c r="FO24" s="39">
        <f t="shared" ref="FO24" si="198">SUM(FO18/FO10)</f>
        <v>6.6211272901013869</v>
      </c>
      <c r="FP24" s="39"/>
      <c r="FQ24" s="39" t="e">
        <f t="shared" ref="FQ24:FV26" si="199">SUM(FQ18/FQ10)</f>
        <v>#DIV/0!</v>
      </c>
      <c r="FR24" s="39" t="e">
        <f t="shared" si="199"/>
        <v>#DIV/0!</v>
      </c>
      <c r="FS24" s="39"/>
      <c r="FT24" s="39">
        <f t="shared" si="199"/>
        <v>9.7900936064384645</v>
      </c>
      <c r="FU24" s="39">
        <f t="shared" si="199"/>
        <v>9.7900936064384645</v>
      </c>
      <c r="FV24" s="39"/>
      <c r="FW24" s="40" t="e">
        <f t="shared" si="94"/>
        <v>#DIV/0!</v>
      </c>
      <c r="FX24" s="40" t="e">
        <f t="shared" si="94"/>
        <v>#DIV/0!</v>
      </c>
      <c r="FY24" s="40">
        <f t="shared" si="94"/>
        <v>0</v>
      </c>
      <c r="FZ24" s="39">
        <f>SUM(FZ18/FZ10)</f>
        <v>6.9071322901013881</v>
      </c>
      <c r="GA24" s="39">
        <f t="shared" ref="GA24" si="200">SUM(GA18/GA10)</f>
        <v>6.9071322901013881</v>
      </c>
      <c r="GB24" s="39"/>
      <c r="GC24" s="39">
        <f t="shared" ref="GC24:GH26" si="201">SUM(GC18/GC10)</f>
        <v>7.1899658911571551</v>
      </c>
      <c r="GD24" s="39">
        <f t="shared" si="201"/>
        <v>7.1899658911571551</v>
      </c>
      <c r="GE24" s="39"/>
      <c r="GF24" s="39">
        <f t="shared" si="201"/>
        <v>6.386113580329738</v>
      </c>
      <c r="GG24" s="39">
        <f t="shared" si="201"/>
        <v>6.386113580329738</v>
      </c>
      <c r="GH24" s="39"/>
      <c r="GI24" s="40">
        <f t="shared" si="96"/>
        <v>0.28283360105576705</v>
      </c>
      <c r="GJ24" s="40">
        <f t="shared" si="96"/>
        <v>0.28283360105576705</v>
      </c>
      <c r="GK24" s="40">
        <f t="shared" si="96"/>
        <v>0</v>
      </c>
    </row>
    <row r="25" spans="1:193" ht="18.75" customHeight="1" x14ac:dyDescent="0.3">
      <c r="A25" s="36" t="s">
        <v>33</v>
      </c>
      <c r="B25" s="37">
        <f>SUM(D25)</f>
        <v>14.242375692154086</v>
      </c>
      <c r="C25" s="37"/>
      <c r="D25" s="37">
        <f>SUM('[19]очистка 2016-2018'!W45)</f>
        <v>14.242375692154086</v>
      </c>
      <c r="E25" s="38">
        <f>SUM(E19/E11)</f>
        <v>14.222222222222221</v>
      </c>
      <c r="F25" s="38"/>
      <c r="G25" s="37">
        <f>SUM(G19/G11)</f>
        <v>14.222222222222221</v>
      </c>
      <c r="H25" s="38">
        <f>SUM(H19/H11)</f>
        <v>14.75</v>
      </c>
      <c r="I25" s="38"/>
      <c r="J25" s="37">
        <f>SUM(J19/J11)</f>
        <v>14.75</v>
      </c>
      <c r="K25" s="37">
        <f>SUM(M25)</f>
        <v>14.242375692154086</v>
      </c>
      <c r="L25" s="37"/>
      <c r="M25" s="37">
        <f>SUM(D25)</f>
        <v>14.242375692154086</v>
      </c>
      <c r="N25" s="38">
        <f>SUM(N19/N11)</f>
        <v>14.219653179190752</v>
      </c>
      <c r="O25" s="38"/>
      <c r="P25" s="37">
        <f>SUM(P19/P11)</f>
        <v>14.219653179190752</v>
      </c>
      <c r="Q25" s="38">
        <f>SUM(Q19/Q11)</f>
        <v>14.94736842105263</v>
      </c>
      <c r="R25" s="38"/>
      <c r="S25" s="37">
        <f>SUM(S19/S11)</f>
        <v>14.94736842105263</v>
      </c>
      <c r="T25" s="37">
        <f>SUM(V25)</f>
        <v>14.242375692154086</v>
      </c>
      <c r="U25" s="37"/>
      <c r="V25" s="37">
        <f>SUM(D25)</f>
        <v>14.242375692154086</v>
      </c>
      <c r="W25" s="38">
        <f>SUM(W19/W11)</f>
        <v>14.244565217391305</v>
      </c>
      <c r="X25" s="38"/>
      <c r="Y25" s="37">
        <f>SUM(Y19/Y11)</f>
        <v>14.244565217391305</v>
      </c>
      <c r="Z25" s="38">
        <f>SUM(Z19/Z11)</f>
        <v>14.866847826086957</v>
      </c>
      <c r="AA25" s="38"/>
      <c r="AB25" s="37">
        <f>SUM(AB19/AB11)</f>
        <v>14.866847826086957</v>
      </c>
      <c r="AC25" s="39">
        <f>SUM(AC19/AC11)</f>
        <v>14.242375692154086</v>
      </c>
      <c r="AD25" s="39"/>
      <c r="AE25" s="39">
        <f t="shared" ref="AE25" si="202">SUM(AE19/AE11)</f>
        <v>14.242375692154086</v>
      </c>
      <c r="AF25" s="39">
        <f>SUM(AF19/AF11)</f>
        <v>14.242386882012083</v>
      </c>
      <c r="AG25" s="39"/>
      <c r="AH25" s="39">
        <f t="shared" ref="AH25" si="203">SUM(AH19/AH11)</f>
        <v>14.242386882012083</v>
      </c>
      <c r="AI25" s="39">
        <f>SUM(AI19/AI11)</f>
        <v>14.863746958637469</v>
      </c>
      <c r="AJ25" s="39"/>
      <c r="AK25" s="39">
        <f t="shared" ref="AJ25:AK26" si="204">SUM(AK19/AK11)</f>
        <v>14.863746958637469</v>
      </c>
      <c r="AL25" s="40">
        <f t="shared" si="84"/>
        <v>1.118985799664074E-5</v>
      </c>
      <c r="AM25" s="40">
        <f t="shared" si="84"/>
        <v>0</v>
      </c>
      <c r="AN25" s="40">
        <f t="shared" si="84"/>
        <v>1.118985799664074E-5</v>
      </c>
      <c r="AO25" s="37">
        <f>SUM(AQ25)</f>
        <v>14.242375692154086</v>
      </c>
      <c r="AP25" s="37"/>
      <c r="AQ25" s="37">
        <f>SUM(D25)</f>
        <v>14.242375692154086</v>
      </c>
      <c r="AR25" s="38">
        <f>SUM(AR19/AR11)</f>
        <v>14.233333333333333</v>
      </c>
      <c r="AS25" s="38"/>
      <c r="AT25" s="37">
        <f>SUM(AT19/AT11)</f>
        <v>14.233333333333333</v>
      </c>
      <c r="AU25" s="38">
        <f>SUM(AU19/AU11)</f>
        <v>4.1923076923076925</v>
      </c>
      <c r="AV25" s="38"/>
      <c r="AW25" s="37">
        <f>SUM(AW19/AW11)</f>
        <v>4.1923076923076925</v>
      </c>
      <c r="AX25" s="37">
        <f>SUM(AZ25)</f>
        <v>14.242375692154086</v>
      </c>
      <c r="AY25" s="37"/>
      <c r="AZ25" s="37">
        <f>SUM(M25)</f>
        <v>14.242375692154086</v>
      </c>
      <c r="BA25" s="38" t="e">
        <f>SUM(BA19/BA11)</f>
        <v>#DIV/0!</v>
      </c>
      <c r="BB25" s="38"/>
      <c r="BC25" s="37" t="e">
        <f>SUM(BC19/BC11)</f>
        <v>#DIV/0!</v>
      </c>
      <c r="BD25" s="38">
        <f>SUM(BD19/BD11)</f>
        <v>14.305084745762711</v>
      </c>
      <c r="BE25" s="38"/>
      <c r="BF25" s="37">
        <f>SUM(BF19/BF11)</f>
        <v>14.305084745762711</v>
      </c>
      <c r="BG25" s="37">
        <f>SUM(BI25)</f>
        <v>14.242375692154086</v>
      </c>
      <c r="BH25" s="37"/>
      <c r="BI25" s="37">
        <f>SUM(D25)</f>
        <v>14.242375692154086</v>
      </c>
      <c r="BJ25" s="38" t="e">
        <f>SUM(BJ19/BJ11)</f>
        <v>#DIV/0!</v>
      </c>
      <c r="BK25" s="38"/>
      <c r="BL25" s="37" t="e">
        <f>SUM(BL19/BL11)</f>
        <v>#DIV/0!</v>
      </c>
      <c r="BM25" s="38">
        <f>SUM(BM19/BM11)</f>
        <v>14.247999999999999</v>
      </c>
      <c r="BN25" s="38"/>
      <c r="BO25" s="37">
        <f>SUM(BO19/BO11)</f>
        <v>14.247999999999999</v>
      </c>
      <c r="BP25" s="39">
        <f>SUM(BP19/BP11)</f>
        <v>14.242375692154086</v>
      </c>
      <c r="BQ25" s="39"/>
      <c r="BR25" s="39">
        <f t="shared" ref="BR25" si="205">SUM(BR19/BR11)</f>
        <v>14.242375692154086</v>
      </c>
      <c r="BS25" s="39">
        <f>SUM(BS19/BS11)</f>
        <v>14.233333333333333</v>
      </c>
      <c r="BT25" s="39"/>
      <c r="BU25" s="39">
        <f t="shared" ref="BU25" si="206">SUM(BU19/BU11)</f>
        <v>14.233333333333333</v>
      </c>
      <c r="BV25" s="39">
        <f>SUM(BV19/BV11)</f>
        <v>13.686956521739132</v>
      </c>
      <c r="BW25" s="39"/>
      <c r="BX25" s="39">
        <f t="shared" ref="BX25" si="207">SUM(BX19/BX11)</f>
        <v>13.686956521739132</v>
      </c>
      <c r="BY25" s="40">
        <f t="shared" si="86"/>
        <v>-9.0423588207535488E-3</v>
      </c>
      <c r="BZ25" s="40">
        <f t="shared" si="86"/>
        <v>0</v>
      </c>
      <c r="CA25" s="40">
        <f t="shared" si="86"/>
        <v>-9.0423588207535488E-3</v>
      </c>
      <c r="CB25" s="39">
        <f>SUM(CB19/CB11)</f>
        <v>14.242375692154086</v>
      </c>
      <c r="CC25" s="39"/>
      <c r="CD25" s="39">
        <f t="shared" ref="CD25" si="208">SUM(CD19/CD11)</f>
        <v>14.242375692154086</v>
      </c>
      <c r="CE25" s="39">
        <f>SUM(CE19/CE11)</f>
        <v>14.241763287797038</v>
      </c>
      <c r="CF25" s="39"/>
      <c r="CG25" s="39">
        <f t="shared" ref="CG25" si="209">SUM(CG19/CG11)</f>
        <v>14.241763287797038</v>
      </c>
      <c r="CH25" s="39">
        <f>SUM(CH19/CH11)</f>
        <v>14.242250287026406</v>
      </c>
      <c r="CI25" s="39"/>
      <c r="CJ25" s="39">
        <f t="shared" ref="CJ25" si="210">SUM(CJ19/CJ11)</f>
        <v>14.242250287026406</v>
      </c>
      <c r="CK25" s="40">
        <f t="shared" si="88"/>
        <v>-6.1240435704768004E-4</v>
      </c>
      <c r="CL25" s="40">
        <f t="shared" si="88"/>
        <v>0</v>
      </c>
      <c r="CM25" s="40">
        <f t="shared" si="88"/>
        <v>-6.1240435704768004E-4</v>
      </c>
      <c r="CN25" s="37">
        <f>SUM(CP25)</f>
        <v>14.557282316599307</v>
      </c>
      <c r="CO25" s="37"/>
      <c r="CP25" s="37">
        <f>SUM('[19]очистка 2016-2018'!W40)</f>
        <v>14.557282316599307</v>
      </c>
      <c r="CQ25" s="38" t="e">
        <f>SUM(CQ19/CQ11)</f>
        <v>#DIV/0!</v>
      </c>
      <c r="CR25" s="38"/>
      <c r="CS25" s="37" t="e">
        <f>SUM(CS19/CS11)</f>
        <v>#DIV/0!</v>
      </c>
      <c r="CT25" s="38">
        <f>SUM(CT19/CT11)</f>
        <v>14.176470588235293</v>
      </c>
      <c r="CU25" s="38"/>
      <c r="CV25" s="37">
        <f>SUM(CV19/CV11)</f>
        <v>14.176470588235293</v>
      </c>
      <c r="CW25" s="37">
        <f>SUM(CY25)</f>
        <v>14.557282316599307</v>
      </c>
      <c r="CX25" s="37"/>
      <c r="CY25" s="37">
        <f>SUM(CP25)</f>
        <v>14.557282316599307</v>
      </c>
      <c r="CZ25" s="38" t="e">
        <f>SUM(CZ19/CZ11)</f>
        <v>#DIV/0!</v>
      </c>
      <c r="DA25" s="38"/>
      <c r="DB25" s="37" t="e">
        <f>SUM(DB19/DB11)</f>
        <v>#DIV/0!</v>
      </c>
      <c r="DC25" s="38">
        <f>SUM(DC19/DC11)</f>
        <v>14.173076923076923</v>
      </c>
      <c r="DD25" s="38"/>
      <c r="DE25" s="37">
        <f>SUM(DE19/DE11)</f>
        <v>14.173076923076923</v>
      </c>
      <c r="DF25" s="37">
        <f>SUM(DH25)</f>
        <v>14.557282316599307</v>
      </c>
      <c r="DG25" s="37"/>
      <c r="DH25" s="37">
        <f>SUM(CP25)</f>
        <v>14.557282316599307</v>
      </c>
      <c r="DI25" s="38" t="e">
        <f>SUM(DI19/DI11)</f>
        <v>#DIV/0!</v>
      </c>
      <c r="DJ25" s="38"/>
      <c r="DK25" s="37" t="e">
        <f>SUM(DK19/DK11)</f>
        <v>#DIV/0!</v>
      </c>
      <c r="DL25" s="38">
        <f>SUM(DL19/DL11)</f>
        <v>14.266304347826086</v>
      </c>
      <c r="DM25" s="38"/>
      <c r="DN25" s="37">
        <f>SUM(DN19/DN11)</f>
        <v>14.266304347826086</v>
      </c>
      <c r="DO25" s="39">
        <f>SUM(DO19/DO11)</f>
        <v>14.557282316599307</v>
      </c>
      <c r="DP25" s="39"/>
      <c r="DQ25" s="39">
        <f t="shared" ref="DQ25" si="211">SUM(DQ19/DQ11)</f>
        <v>14.557282316599307</v>
      </c>
      <c r="DR25" s="39" t="e">
        <f t="shared" si="192"/>
        <v>#DIV/0!</v>
      </c>
      <c r="DS25" s="39"/>
      <c r="DT25" s="39" t="e">
        <f t="shared" ref="DT25" si="212">SUM(DT19/DT11)</f>
        <v>#DIV/0!</v>
      </c>
      <c r="DU25" s="39">
        <f t="shared" si="192"/>
        <v>14.248898678414097</v>
      </c>
      <c r="DV25" s="39"/>
      <c r="DW25" s="39">
        <f t="shared" ref="DW25" si="213">SUM(DW19/DW11)</f>
        <v>14.248898678414097</v>
      </c>
      <c r="DX25" s="40" t="e">
        <f t="shared" si="90"/>
        <v>#DIV/0!</v>
      </c>
      <c r="DY25" s="40">
        <f t="shared" si="90"/>
        <v>0</v>
      </c>
      <c r="DZ25" s="40" t="e">
        <f t="shared" si="90"/>
        <v>#DIV/0!</v>
      </c>
      <c r="EA25" s="39">
        <f>SUM(EA19/EA11)</f>
        <v>14.347344566969161</v>
      </c>
      <c r="EB25" s="39"/>
      <c r="EC25" s="39">
        <f t="shared" ref="EC25" si="214">SUM(EC19/EC11)</f>
        <v>14.347344566969161</v>
      </c>
      <c r="ED25" s="39">
        <f t="shared" si="194"/>
        <v>14.241763287797038</v>
      </c>
      <c r="EE25" s="39"/>
      <c r="EF25" s="39">
        <f t="shared" ref="EF25" si="215">SUM(EF19/EF11)</f>
        <v>14.241763287797038</v>
      </c>
      <c r="EG25" s="39">
        <f t="shared" si="194"/>
        <v>14.244528301886794</v>
      </c>
      <c r="EH25" s="39"/>
      <c r="EI25" s="39">
        <f t="shared" ref="EI25" si="216">SUM(EI19/EI11)</f>
        <v>14.244528301886794</v>
      </c>
      <c r="EJ25" s="40">
        <f t="shared" si="92"/>
        <v>-0.10558127917212268</v>
      </c>
      <c r="EK25" s="40">
        <f t="shared" si="92"/>
        <v>0</v>
      </c>
      <c r="EL25" s="40">
        <f t="shared" si="92"/>
        <v>-0.10558127917212268</v>
      </c>
      <c r="EM25" s="37">
        <f>SUM(EO25)</f>
        <v>14.557282316599307</v>
      </c>
      <c r="EN25" s="37"/>
      <c r="EO25" s="37">
        <f>SUM(CP25)</f>
        <v>14.557282316599307</v>
      </c>
      <c r="EP25" s="38" t="e">
        <f>SUM(EP19/EP11)</f>
        <v>#DIV/0!</v>
      </c>
      <c r="EQ25" s="38"/>
      <c r="ER25" s="37" t="e">
        <f>SUM(ER19/ER11)</f>
        <v>#DIV/0!</v>
      </c>
      <c r="ES25" s="38">
        <f>SUM(ES19/ES11)</f>
        <v>14.333333333333332</v>
      </c>
      <c r="ET25" s="38"/>
      <c r="EU25" s="37">
        <f>SUM(EU19/EU11)</f>
        <v>14.333333333333332</v>
      </c>
      <c r="EV25" s="37">
        <f>SUM(EX25)</f>
        <v>14.557282316599307</v>
      </c>
      <c r="EW25" s="37"/>
      <c r="EX25" s="37">
        <f>SUM(CP25)</f>
        <v>14.557282316599307</v>
      </c>
      <c r="EY25" s="38" t="e">
        <f>SUM(EY19/EY11)</f>
        <v>#DIV/0!</v>
      </c>
      <c r="EZ25" s="38"/>
      <c r="FA25" s="37" t="e">
        <f>SUM(FA19/FA11)</f>
        <v>#DIV/0!</v>
      </c>
      <c r="FB25" s="38">
        <f>SUM(FB19/FB11)</f>
        <v>14.017857142857141</v>
      </c>
      <c r="FC25" s="38"/>
      <c r="FD25" s="37">
        <f>SUM(FD19/FD11)</f>
        <v>14.017857142857141</v>
      </c>
      <c r="FE25" s="37">
        <f>SUM(FG25)</f>
        <v>14.557282316599307</v>
      </c>
      <c r="FF25" s="37"/>
      <c r="FG25" s="37">
        <f>SUM(CP25)</f>
        <v>14.557282316599307</v>
      </c>
      <c r="FH25" s="38" t="e">
        <f>SUM(FH19/FH11)</f>
        <v>#DIV/0!</v>
      </c>
      <c r="FI25" s="38"/>
      <c r="FJ25" s="37" t="e">
        <f>SUM(FJ19/FJ11)</f>
        <v>#DIV/0!</v>
      </c>
      <c r="FK25" s="38">
        <f>SUM(FK19/FK11)</f>
        <v>14.235897435897437</v>
      </c>
      <c r="FL25" s="38"/>
      <c r="FM25" s="37">
        <f>SUM(FM19/FM11)</f>
        <v>14.235897435897437</v>
      </c>
      <c r="FN25" s="39">
        <f>SUM(FN19/FN11)</f>
        <v>14.557282316599307</v>
      </c>
      <c r="FO25" s="39"/>
      <c r="FP25" s="39">
        <f t="shared" ref="FP25" si="217">SUM(FP19/FP11)</f>
        <v>14.557282316599307</v>
      </c>
      <c r="FQ25" s="39" t="e">
        <f t="shared" si="199"/>
        <v>#DIV/0!</v>
      </c>
      <c r="FR25" s="39"/>
      <c r="FS25" s="39" t="e">
        <f t="shared" ref="FS25" si="218">SUM(FS19/FS11)</f>
        <v>#DIV/0!</v>
      </c>
      <c r="FT25" s="39">
        <f t="shared" si="199"/>
        <v>14.222</v>
      </c>
      <c r="FU25" s="39"/>
      <c r="FV25" s="39">
        <f t="shared" ref="FV25" si="219">SUM(FV19/FV11)</f>
        <v>14.222</v>
      </c>
      <c r="FW25" s="40" t="e">
        <f t="shared" si="94"/>
        <v>#DIV/0!</v>
      </c>
      <c r="FX25" s="40">
        <f t="shared" si="94"/>
        <v>0</v>
      </c>
      <c r="FY25" s="40" t="e">
        <f t="shared" si="94"/>
        <v>#DIV/0!</v>
      </c>
      <c r="FZ25" s="39">
        <f>SUM(FZ19/FZ11)</f>
        <v>14.399829004376697</v>
      </c>
      <c r="GA25" s="39"/>
      <c r="GB25" s="39">
        <f t="shared" ref="GB25" si="220">SUM(GB19/GB11)</f>
        <v>14.399829004376697</v>
      </c>
      <c r="GC25" s="39">
        <f t="shared" si="201"/>
        <v>14.241763287797038</v>
      </c>
      <c r="GD25" s="39"/>
      <c r="GE25" s="39">
        <f t="shared" ref="GE25" si="221">SUM(GE19/GE11)</f>
        <v>14.241763287797038</v>
      </c>
      <c r="GF25" s="39">
        <f t="shared" si="201"/>
        <v>14.238356164383562</v>
      </c>
      <c r="GG25" s="39"/>
      <c r="GH25" s="39">
        <f t="shared" ref="GH25" si="222">SUM(GH19/GH11)</f>
        <v>14.238356164383562</v>
      </c>
      <c r="GI25" s="40">
        <f t="shared" si="96"/>
        <v>-0.1580657165796584</v>
      </c>
      <c r="GJ25" s="40">
        <f t="shared" si="96"/>
        <v>0</v>
      </c>
      <c r="GK25" s="40">
        <f t="shared" si="96"/>
        <v>-0.1580657165796584</v>
      </c>
    </row>
    <row r="26" spans="1:193" ht="18.75" customHeight="1" x14ac:dyDescent="0.3">
      <c r="A26" s="36" t="s">
        <v>43</v>
      </c>
      <c r="B26" s="37">
        <f>SUM(C26)</f>
        <v>32.063137290101388</v>
      </c>
      <c r="C26" s="37">
        <f>SUM('[19]стоки 2018'!Y40)</f>
        <v>32.063137290101388</v>
      </c>
      <c r="D26" s="37"/>
      <c r="E26" s="38">
        <f>SUM(E20/E12)</f>
        <v>32.060391374625993</v>
      </c>
      <c r="F26" s="38">
        <f>SUM(F20/F12)</f>
        <v>32.060391374625993</v>
      </c>
      <c r="G26" s="37"/>
      <c r="H26" s="38">
        <f>SUM(H20/H12)</f>
        <v>26.641419141914191</v>
      </c>
      <c r="I26" s="38">
        <f>SUM(I20/I12)</f>
        <v>26.641419141914191</v>
      </c>
      <c r="J26" s="37"/>
      <c r="K26" s="37">
        <f>SUM(L26)</f>
        <v>32.063137290101388</v>
      </c>
      <c r="L26" s="37">
        <f t="shared" si="176"/>
        <v>32.063137290101388</v>
      </c>
      <c r="M26" s="37"/>
      <c r="N26" s="38">
        <f>SUM(N20/N12)</f>
        <v>32.060569588341494</v>
      </c>
      <c r="O26" s="38">
        <f>SUM(O20/O12)</f>
        <v>32.060569588341494</v>
      </c>
      <c r="P26" s="37"/>
      <c r="Q26" s="38">
        <f>SUM(Q20/Q12)</f>
        <v>26.63891472868217</v>
      </c>
      <c r="R26" s="38">
        <f>SUM(R20/R12)</f>
        <v>26.63891472868217</v>
      </c>
      <c r="S26" s="37"/>
      <c r="T26" s="37">
        <f>SUM(U26)</f>
        <v>32.063137290101388</v>
      </c>
      <c r="U26" s="37">
        <f t="shared" si="177"/>
        <v>32.063137290101388</v>
      </c>
      <c r="V26" s="37"/>
      <c r="W26" s="38">
        <f>SUM(W20/W12)</f>
        <v>32.058178286135345</v>
      </c>
      <c r="X26" s="38">
        <f>SUM(X20/X12)</f>
        <v>32.058178286135345</v>
      </c>
      <c r="Y26" s="37"/>
      <c r="Z26" s="38">
        <f>SUM(Z20/Z12)</f>
        <v>26.639714428025901</v>
      </c>
      <c r="AA26" s="38">
        <f>SUM(AA20/AA12)</f>
        <v>26.639714428025901</v>
      </c>
      <c r="AB26" s="37"/>
      <c r="AC26" s="39">
        <f>SUM(AC20/AC12)</f>
        <v>32.063137290101388</v>
      </c>
      <c r="AD26" s="39">
        <f t="shared" ref="AD26" si="223">SUM(AD20/AD12)</f>
        <v>32.063137290101388</v>
      </c>
      <c r="AE26" s="39"/>
      <c r="AF26" s="39">
        <f>SUM(AF20/AF12)</f>
        <v>32.059715639810427</v>
      </c>
      <c r="AG26" s="39">
        <f t="shared" ref="AG26" si="224">SUM(AG20/AG12)</f>
        <v>32.059715639810427</v>
      </c>
      <c r="AH26" s="39"/>
      <c r="AI26" s="39">
        <f>SUM(AI20/AI12)</f>
        <v>26.639993525063407</v>
      </c>
      <c r="AJ26" s="39">
        <f t="shared" si="204"/>
        <v>26.639993525063407</v>
      </c>
      <c r="AK26" s="39"/>
      <c r="AL26" s="40">
        <f t="shared" si="84"/>
        <v>-3.4216502909600877E-3</v>
      </c>
      <c r="AM26" s="40">
        <f t="shared" si="84"/>
        <v>-3.4216502909600877E-3</v>
      </c>
      <c r="AN26" s="40">
        <f t="shared" si="84"/>
        <v>0</v>
      </c>
      <c r="AO26" s="37">
        <f>SUM(AP26)</f>
        <v>32.063137290101388</v>
      </c>
      <c r="AP26" s="37">
        <f t="shared" si="181"/>
        <v>32.063137290101388</v>
      </c>
      <c r="AQ26" s="37"/>
      <c r="AR26" s="38">
        <f>SUM(AR20/AR12)</f>
        <v>32.060574603853077</v>
      </c>
      <c r="AS26" s="38">
        <f>SUM(AS20/AS12)</f>
        <v>32.060574603853077</v>
      </c>
      <c r="AT26" s="37"/>
      <c r="AU26" s="38">
        <f>SUM(AU20/AU12)</f>
        <v>26.638527498521583</v>
      </c>
      <c r="AV26" s="38">
        <f>SUM(AV20/AV12)</f>
        <v>26.638527498521583</v>
      </c>
      <c r="AW26" s="37"/>
      <c r="AX26" s="37">
        <f>SUM(AY26)</f>
        <v>32.063137290101388</v>
      </c>
      <c r="AY26" s="37">
        <f t="shared" ref="AY26" si="225">SUM(L26)</f>
        <v>32.063137290101388</v>
      </c>
      <c r="AZ26" s="37"/>
      <c r="BA26" s="38" t="e">
        <f>SUM(BA20/BA12)</f>
        <v>#DIV/0!</v>
      </c>
      <c r="BB26" s="38" t="e">
        <f>SUM(BB20/BB12)</f>
        <v>#DIV/0!</v>
      </c>
      <c r="BC26" s="37"/>
      <c r="BD26" s="38">
        <f>SUM(BD20/BD12)</f>
        <v>26.640784568001298</v>
      </c>
      <c r="BE26" s="38">
        <f>SUM(BE20/BE12)</f>
        <v>26.640784568001298</v>
      </c>
      <c r="BF26" s="37"/>
      <c r="BG26" s="37">
        <f>SUM(BH26)</f>
        <v>32.063137290101388</v>
      </c>
      <c r="BH26" s="37">
        <f t="shared" si="183"/>
        <v>32.063137290101388</v>
      </c>
      <c r="BI26" s="37"/>
      <c r="BJ26" s="38" t="e">
        <f>SUM(BJ20/BJ12)</f>
        <v>#DIV/0!</v>
      </c>
      <c r="BK26" s="38" t="e">
        <f>SUM(BK20/BK12)</f>
        <v>#DIV/0!</v>
      </c>
      <c r="BL26" s="37"/>
      <c r="BM26" s="38">
        <f>SUM(BM20/BM12)</f>
        <v>26.640845070422536</v>
      </c>
      <c r="BN26" s="38">
        <f>SUM(BN20/BN12)</f>
        <v>26.640845070422536</v>
      </c>
      <c r="BO26" s="37"/>
      <c r="BP26" s="39">
        <f>SUM(BP20/BP12)</f>
        <v>32.063137290101388</v>
      </c>
      <c r="BQ26" s="39">
        <f t="shared" ref="BQ26" si="226">SUM(BQ20/BQ12)</f>
        <v>32.063137290101388</v>
      </c>
      <c r="BR26" s="39"/>
      <c r="BS26" s="39">
        <f>SUM(BS20/BS12)</f>
        <v>32.060574603853077</v>
      </c>
      <c r="BT26" s="39">
        <f t="shared" ref="BT26" si="227">SUM(BT20/BT12)</f>
        <v>32.060574603853077</v>
      </c>
      <c r="BU26" s="39"/>
      <c r="BV26" s="39">
        <f>SUM(BV20/BV12)</f>
        <v>26.640014490503546</v>
      </c>
      <c r="BW26" s="39">
        <f t="shared" ref="BW26" si="228">SUM(BW20/BW12)</f>
        <v>26.640014490503546</v>
      </c>
      <c r="BX26" s="39"/>
      <c r="BY26" s="40">
        <f t="shared" si="86"/>
        <v>-2.5626862483107971E-3</v>
      </c>
      <c r="BZ26" s="40">
        <f t="shared" si="86"/>
        <v>-2.5626862483107971E-3</v>
      </c>
      <c r="CA26" s="40">
        <f t="shared" si="86"/>
        <v>0</v>
      </c>
      <c r="CB26" s="39">
        <f>SUM(CB20/CB12)</f>
        <v>32.063137290101388</v>
      </c>
      <c r="CC26" s="39">
        <f t="shared" ref="CC26" si="229">SUM(CC20/CC12)</f>
        <v>32.063137290101388</v>
      </c>
      <c r="CD26" s="39"/>
      <c r="CE26" s="39">
        <f>SUM(CE20/CE12)</f>
        <v>32.059945437318262</v>
      </c>
      <c r="CF26" s="39">
        <f t="shared" ref="CF26" si="230">SUM(CF20/CF12)</f>
        <v>32.059945437318262</v>
      </c>
      <c r="CG26" s="39"/>
      <c r="CH26" s="39">
        <f>SUM(CH20/CH12)</f>
        <v>26.640004226542693</v>
      </c>
      <c r="CI26" s="39">
        <f t="shared" ref="CI26" si="231">SUM(CI20/CI12)</f>
        <v>26.640004226542693</v>
      </c>
      <c r="CJ26" s="39"/>
      <c r="CK26" s="40">
        <f t="shared" si="88"/>
        <v>-3.1918527831251708E-3</v>
      </c>
      <c r="CL26" s="40">
        <f t="shared" si="88"/>
        <v>-3.1918527831251708E-3</v>
      </c>
      <c r="CM26" s="40">
        <f t="shared" si="88"/>
        <v>0</v>
      </c>
      <c r="CN26" s="37">
        <f>SUM(CO26)</f>
        <v>32.063137290101388</v>
      </c>
      <c r="CO26" s="37">
        <f>SUM('[19]стоки 2018'!Y41)</f>
        <v>32.063137290101388</v>
      </c>
      <c r="CP26" s="37"/>
      <c r="CQ26" s="38" t="e">
        <f>SUM(CQ20/CQ12)</f>
        <v>#DIV/0!</v>
      </c>
      <c r="CR26" s="38" t="e">
        <f>SUM(CR20/CR12)</f>
        <v>#DIV/0!</v>
      </c>
      <c r="CS26" s="37"/>
      <c r="CT26" s="38">
        <f>SUM(CT20/CT12)</f>
        <v>34.645796381695632</v>
      </c>
      <c r="CU26" s="38">
        <f>SUM(CU20/CU12)</f>
        <v>34.645796381695632</v>
      </c>
      <c r="CV26" s="37"/>
      <c r="CW26" s="37">
        <f>SUM(CX26)</f>
        <v>32.063137290101388</v>
      </c>
      <c r="CX26" s="37">
        <f>SUM(CO26)</f>
        <v>32.063137290101388</v>
      </c>
      <c r="CY26" s="37"/>
      <c r="CZ26" s="38" t="e">
        <f>SUM(CZ20/CZ12)</f>
        <v>#DIV/0!</v>
      </c>
      <c r="DA26" s="38" t="e">
        <f>SUM(DA20/DA12)</f>
        <v>#DIV/0!</v>
      </c>
      <c r="DB26" s="37"/>
      <c r="DC26" s="38">
        <f>SUM(DC20/DC12)</f>
        <v>34.662502296527649</v>
      </c>
      <c r="DD26" s="38">
        <f>SUM(DD20/DD12)</f>
        <v>34.662502296527649</v>
      </c>
      <c r="DE26" s="37"/>
      <c r="DF26" s="37">
        <f>SUM(DG26)</f>
        <v>32.063137290101388</v>
      </c>
      <c r="DG26" s="37">
        <f t="shared" si="190"/>
        <v>32.063137290101388</v>
      </c>
      <c r="DH26" s="37"/>
      <c r="DI26" s="38" t="e">
        <f>SUM(DI20/DI12)</f>
        <v>#DIV/0!</v>
      </c>
      <c r="DJ26" s="38" t="e">
        <f>SUM(DJ20/DJ12)</f>
        <v>#DIV/0!</v>
      </c>
      <c r="DK26" s="37"/>
      <c r="DL26" s="38">
        <f>SUM(DL20/DL12)</f>
        <v>34.653840012773429</v>
      </c>
      <c r="DM26" s="38">
        <f>SUM(DM20/DM12)</f>
        <v>34.653840012773429</v>
      </c>
      <c r="DN26" s="37"/>
      <c r="DO26" s="39">
        <f>SUM(DO20/DO12)</f>
        <v>32.063137290101388</v>
      </c>
      <c r="DP26" s="39">
        <f t="shared" ref="DP26" si="232">SUM(DP20/DP12)</f>
        <v>32.063137290101388</v>
      </c>
      <c r="DQ26" s="39"/>
      <c r="DR26" s="39" t="e">
        <f t="shared" si="192"/>
        <v>#DIV/0!</v>
      </c>
      <c r="DS26" s="39" t="e">
        <f t="shared" si="192"/>
        <v>#DIV/0!</v>
      </c>
      <c r="DT26" s="39"/>
      <c r="DU26" s="39">
        <f t="shared" si="192"/>
        <v>34.653943726937271</v>
      </c>
      <c r="DV26" s="39">
        <f t="shared" si="192"/>
        <v>34.653943726937271</v>
      </c>
      <c r="DW26" s="39"/>
      <c r="DX26" s="40" t="e">
        <f t="shared" si="90"/>
        <v>#DIV/0!</v>
      </c>
      <c r="DY26" s="40" t="e">
        <f t="shared" si="90"/>
        <v>#DIV/0!</v>
      </c>
      <c r="DZ26" s="40">
        <f t="shared" si="90"/>
        <v>0</v>
      </c>
      <c r="EA26" s="39">
        <f>SUM(EA20/EA12)</f>
        <v>32.063137290101395</v>
      </c>
      <c r="EB26" s="39">
        <f t="shared" ref="EB26:EC26" si="233">SUM(EB20/EB12)</f>
        <v>32.063137290101395</v>
      </c>
      <c r="EC26" s="39" t="e">
        <f t="shared" si="233"/>
        <v>#DIV/0!</v>
      </c>
      <c r="ED26" s="39">
        <f t="shared" si="194"/>
        <v>32.059945437318262</v>
      </c>
      <c r="EE26" s="39">
        <f t="shared" si="194"/>
        <v>32.059945437318262</v>
      </c>
      <c r="EF26" s="39" t="e">
        <f t="shared" si="194"/>
        <v>#DIV/0!</v>
      </c>
      <c r="EG26" s="39">
        <f t="shared" si="194"/>
        <v>29.158007246376815</v>
      </c>
      <c r="EH26" s="39">
        <f t="shared" si="194"/>
        <v>29.158007246376815</v>
      </c>
      <c r="EI26" s="39" t="e">
        <f t="shared" si="194"/>
        <v>#DIV/0!</v>
      </c>
      <c r="EJ26" s="40">
        <f t="shared" si="92"/>
        <v>-3.1918527831322763E-3</v>
      </c>
      <c r="EK26" s="40">
        <f t="shared" si="92"/>
        <v>-3.1918527831322763E-3</v>
      </c>
      <c r="EL26" s="40" t="e">
        <f t="shared" si="92"/>
        <v>#DIV/0!</v>
      </c>
      <c r="EM26" s="37">
        <f>SUM(EN26)</f>
        <v>32.063137290101388</v>
      </c>
      <c r="EN26" s="37">
        <f t="shared" si="195"/>
        <v>32.063137290101388</v>
      </c>
      <c r="EO26" s="37"/>
      <c r="EP26" s="38" t="e">
        <f>SUM(EP20/EP12)</f>
        <v>#DIV/0!</v>
      </c>
      <c r="EQ26" s="38" t="e">
        <f>SUM(EQ20/EQ12)</f>
        <v>#DIV/0!</v>
      </c>
      <c r="ER26" s="37"/>
      <c r="ES26" s="38">
        <f>SUM(ES20/ES12)</f>
        <v>34.660377358490564</v>
      </c>
      <c r="ET26" s="38">
        <f>SUM(ET20/ET12)</f>
        <v>34.660377358490564</v>
      </c>
      <c r="EU26" s="37"/>
      <c r="EV26" s="37">
        <f>SUM(EW26)</f>
        <v>32.063137290101388</v>
      </c>
      <c r="EW26" s="37">
        <f t="shared" si="196"/>
        <v>32.063137290101388</v>
      </c>
      <c r="EX26" s="37"/>
      <c r="EY26" s="38" t="e">
        <f>SUM(EY20/EY12)</f>
        <v>#DIV/0!</v>
      </c>
      <c r="EZ26" s="38" t="e">
        <f>SUM(EZ20/EZ12)</f>
        <v>#DIV/0!</v>
      </c>
      <c r="FA26" s="37"/>
      <c r="FB26" s="38">
        <f>SUM(FB20/FB12)</f>
        <v>34.659295897585103</v>
      </c>
      <c r="FC26" s="38">
        <f>SUM(FC20/FC12)</f>
        <v>34.659295897585103</v>
      </c>
      <c r="FD26" s="37"/>
      <c r="FE26" s="37">
        <f>SUM(FF26)</f>
        <v>32.063137290101388</v>
      </c>
      <c r="FF26" s="37">
        <f t="shared" si="197"/>
        <v>32.063137290101388</v>
      </c>
      <c r="FG26" s="37"/>
      <c r="FH26" s="38" t="e">
        <f>SUM(FH20/FH12)</f>
        <v>#DIV/0!</v>
      </c>
      <c r="FI26" s="38" t="e">
        <f>SUM(FI20/FI12)</f>
        <v>#DIV/0!</v>
      </c>
      <c r="FJ26" s="37"/>
      <c r="FK26" s="38">
        <f>SUM(FK20/FK12)</f>
        <v>34.928796755295181</v>
      </c>
      <c r="FL26" s="38">
        <f>SUM(FL20/FL12)</f>
        <v>34.928796755295181</v>
      </c>
      <c r="FM26" s="37"/>
      <c r="FN26" s="39">
        <f>SUM(FN20/FN12)</f>
        <v>32.063137290101388</v>
      </c>
      <c r="FO26" s="39">
        <f t="shared" ref="FO26" si="234">SUM(FO20/FO12)</f>
        <v>32.063137290101388</v>
      </c>
      <c r="FP26" s="39"/>
      <c r="FQ26" s="39" t="e">
        <f t="shared" si="199"/>
        <v>#DIV/0!</v>
      </c>
      <c r="FR26" s="39" t="e">
        <f t="shared" si="199"/>
        <v>#DIV/0!</v>
      </c>
      <c r="FS26" s="39"/>
      <c r="FT26" s="39">
        <f t="shared" si="199"/>
        <v>34.751536885245905</v>
      </c>
      <c r="FU26" s="39">
        <f t="shared" si="199"/>
        <v>34.751536885245905</v>
      </c>
      <c r="FV26" s="39" t="e">
        <f t="shared" si="199"/>
        <v>#DIV/0!</v>
      </c>
      <c r="FW26" s="40" t="e">
        <f t="shared" si="94"/>
        <v>#DIV/0!</v>
      </c>
      <c r="FX26" s="40" t="e">
        <f t="shared" si="94"/>
        <v>#DIV/0!</v>
      </c>
      <c r="FY26" s="40">
        <f t="shared" si="94"/>
        <v>0</v>
      </c>
      <c r="FZ26" s="39">
        <f>SUM(FZ20/FZ12)</f>
        <v>32.063137290101388</v>
      </c>
      <c r="GA26" s="39">
        <f t="shared" ref="GA26:GB26" si="235">SUM(GA20/GA12)</f>
        <v>32.063137290101388</v>
      </c>
      <c r="GB26" s="39" t="e">
        <f t="shared" si="235"/>
        <v>#DIV/0!</v>
      </c>
      <c r="GC26" s="39">
        <f t="shared" si="201"/>
        <v>32.059945437318262</v>
      </c>
      <c r="GD26" s="39">
        <f t="shared" si="201"/>
        <v>32.059945437318262</v>
      </c>
      <c r="GE26" s="39" t="e">
        <f t="shared" si="201"/>
        <v>#DIV/0!</v>
      </c>
      <c r="GF26" s="39">
        <f t="shared" si="201"/>
        <v>30.619271948608137</v>
      </c>
      <c r="GG26" s="39">
        <f t="shared" si="201"/>
        <v>30.619271948608137</v>
      </c>
      <c r="GH26" s="39" t="e">
        <f t="shared" si="201"/>
        <v>#DIV/0!</v>
      </c>
      <c r="GI26" s="40">
        <f t="shared" si="96"/>
        <v>-3.1918527831251708E-3</v>
      </c>
      <c r="GJ26" s="40">
        <f t="shared" si="96"/>
        <v>-3.1918527831251708E-3</v>
      </c>
      <c r="GK26" s="40" t="e">
        <f t="shared" si="96"/>
        <v>#DIV/0!</v>
      </c>
    </row>
    <row r="27" spans="1:193" ht="18.75" customHeight="1" x14ac:dyDescent="0.3">
      <c r="A27" s="41" t="s">
        <v>44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43"/>
      <c r="BO27" s="43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6"/>
    </row>
    <row r="28" spans="1:193" ht="19.5" customHeight="1" x14ac:dyDescent="0.2">
      <c r="A28" s="189" t="s">
        <v>3</v>
      </c>
      <c r="B28" s="185" t="s">
        <v>4</v>
      </c>
      <c r="C28" s="186"/>
      <c r="D28" s="186"/>
      <c r="E28" s="187"/>
      <c r="F28" s="187"/>
      <c r="G28" s="187"/>
      <c r="H28" s="187"/>
      <c r="I28" s="184"/>
      <c r="J28" s="188"/>
      <c r="K28" s="185" t="s">
        <v>5</v>
      </c>
      <c r="L28" s="186"/>
      <c r="M28" s="186"/>
      <c r="N28" s="187"/>
      <c r="O28" s="187"/>
      <c r="P28" s="187"/>
      <c r="Q28" s="187"/>
      <c r="R28" s="184"/>
      <c r="S28" s="188"/>
      <c r="T28" s="185" t="s">
        <v>6</v>
      </c>
      <c r="U28" s="186"/>
      <c r="V28" s="186"/>
      <c r="W28" s="187"/>
      <c r="X28" s="187"/>
      <c r="Y28" s="187"/>
      <c r="Z28" s="187"/>
      <c r="AA28" s="190"/>
      <c r="AB28" s="191"/>
      <c r="AC28" s="181" t="s">
        <v>7</v>
      </c>
      <c r="AD28" s="182"/>
      <c r="AE28" s="182"/>
      <c r="AF28" s="183"/>
      <c r="AG28" s="183"/>
      <c r="AH28" s="183"/>
      <c r="AI28" s="183"/>
      <c r="AJ28" s="183"/>
      <c r="AK28" s="183"/>
      <c r="AL28" s="183"/>
      <c r="AM28" s="183"/>
      <c r="AN28" s="183"/>
      <c r="AO28" s="185" t="s">
        <v>8</v>
      </c>
      <c r="AP28" s="186"/>
      <c r="AQ28" s="186"/>
      <c r="AR28" s="187"/>
      <c r="AS28" s="187"/>
      <c r="AT28" s="187"/>
      <c r="AU28" s="187"/>
      <c r="AV28" s="190"/>
      <c r="AW28" s="191"/>
      <c r="AX28" s="185" t="s">
        <v>9</v>
      </c>
      <c r="AY28" s="186"/>
      <c r="AZ28" s="186"/>
      <c r="BA28" s="187"/>
      <c r="BB28" s="187"/>
      <c r="BC28" s="187"/>
      <c r="BD28" s="187"/>
      <c r="BE28" s="184"/>
      <c r="BF28" s="188"/>
      <c r="BG28" s="185" t="s">
        <v>10</v>
      </c>
      <c r="BH28" s="186"/>
      <c r="BI28" s="186"/>
      <c r="BJ28" s="187"/>
      <c r="BK28" s="187"/>
      <c r="BL28" s="187"/>
      <c r="BM28" s="187"/>
      <c r="BN28" s="184"/>
      <c r="BO28" s="188"/>
      <c r="BP28" s="181" t="s">
        <v>11</v>
      </c>
      <c r="BQ28" s="182"/>
      <c r="BR28" s="182"/>
      <c r="BS28" s="183"/>
      <c r="BT28" s="183"/>
      <c r="BU28" s="183"/>
      <c r="BV28" s="183"/>
      <c r="BW28" s="183"/>
      <c r="BX28" s="183"/>
      <c r="BY28" s="184"/>
      <c r="BZ28" s="184"/>
      <c r="CA28" s="184"/>
      <c r="CB28" s="181" t="s">
        <v>12</v>
      </c>
      <c r="CC28" s="182"/>
      <c r="CD28" s="182"/>
      <c r="CE28" s="183"/>
      <c r="CF28" s="183"/>
      <c r="CG28" s="183"/>
      <c r="CH28" s="183"/>
      <c r="CI28" s="183"/>
      <c r="CJ28" s="183"/>
      <c r="CK28" s="184"/>
      <c r="CL28" s="184"/>
      <c r="CM28" s="184"/>
      <c r="CN28" s="185" t="s">
        <v>13</v>
      </c>
      <c r="CO28" s="186"/>
      <c r="CP28" s="186"/>
      <c r="CQ28" s="187"/>
      <c r="CR28" s="187"/>
      <c r="CS28" s="187"/>
      <c r="CT28" s="187"/>
      <c r="CU28" s="184"/>
      <c r="CV28" s="188"/>
      <c r="CW28" s="185" t="s">
        <v>14</v>
      </c>
      <c r="CX28" s="186"/>
      <c r="CY28" s="186"/>
      <c r="CZ28" s="187"/>
      <c r="DA28" s="187"/>
      <c r="DB28" s="187"/>
      <c r="DC28" s="187"/>
      <c r="DD28" s="184"/>
      <c r="DE28" s="188"/>
      <c r="DF28" s="185" t="s">
        <v>15</v>
      </c>
      <c r="DG28" s="186"/>
      <c r="DH28" s="186"/>
      <c r="DI28" s="187"/>
      <c r="DJ28" s="187"/>
      <c r="DK28" s="187"/>
      <c r="DL28" s="187"/>
      <c r="DM28" s="184"/>
      <c r="DN28" s="188"/>
      <c r="DO28" s="181" t="s">
        <v>16</v>
      </c>
      <c r="DP28" s="182"/>
      <c r="DQ28" s="182"/>
      <c r="DR28" s="183"/>
      <c r="DS28" s="183"/>
      <c r="DT28" s="183"/>
      <c r="DU28" s="183"/>
      <c r="DV28" s="183"/>
      <c r="DW28" s="183"/>
      <c r="DX28" s="184"/>
      <c r="DY28" s="184"/>
      <c r="DZ28" s="184"/>
      <c r="EA28" s="181" t="s">
        <v>17</v>
      </c>
      <c r="EB28" s="182"/>
      <c r="EC28" s="182"/>
      <c r="ED28" s="183"/>
      <c r="EE28" s="183"/>
      <c r="EF28" s="183"/>
      <c r="EG28" s="183"/>
      <c r="EH28" s="183"/>
      <c r="EI28" s="183"/>
      <c r="EJ28" s="184"/>
      <c r="EK28" s="184"/>
      <c r="EL28" s="184"/>
      <c r="EM28" s="185" t="s">
        <v>18</v>
      </c>
      <c r="EN28" s="186"/>
      <c r="EO28" s="186"/>
      <c r="EP28" s="187"/>
      <c r="EQ28" s="187"/>
      <c r="ER28" s="187"/>
      <c r="ES28" s="187"/>
      <c r="ET28" s="184"/>
      <c r="EU28" s="188"/>
      <c r="EV28" s="185" t="s">
        <v>19</v>
      </c>
      <c r="EW28" s="186"/>
      <c r="EX28" s="186"/>
      <c r="EY28" s="187"/>
      <c r="EZ28" s="187"/>
      <c r="FA28" s="187"/>
      <c r="FB28" s="187"/>
      <c r="FC28" s="184"/>
      <c r="FD28" s="188"/>
      <c r="FE28" s="185" t="s">
        <v>20</v>
      </c>
      <c r="FF28" s="186"/>
      <c r="FG28" s="186"/>
      <c r="FH28" s="187"/>
      <c r="FI28" s="187"/>
      <c r="FJ28" s="187"/>
      <c r="FK28" s="187"/>
      <c r="FL28" s="184"/>
      <c r="FM28" s="188"/>
      <c r="FN28" s="181" t="s">
        <v>21</v>
      </c>
      <c r="FO28" s="182"/>
      <c r="FP28" s="182"/>
      <c r="FQ28" s="183"/>
      <c r="FR28" s="183"/>
      <c r="FS28" s="183"/>
      <c r="FT28" s="183"/>
      <c r="FU28" s="183"/>
      <c r="FV28" s="183"/>
      <c r="FW28" s="184"/>
      <c r="FX28" s="184"/>
      <c r="FY28" s="184"/>
      <c r="FZ28" s="181" t="s">
        <v>22</v>
      </c>
      <c r="GA28" s="182"/>
      <c r="GB28" s="182"/>
      <c r="GC28" s="183"/>
      <c r="GD28" s="183"/>
      <c r="GE28" s="183"/>
      <c r="GF28" s="183"/>
      <c r="GG28" s="183"/>
      <c r="GH28" s="183"/>
      <c r="GI28" s="184"/>
      <c r="GJ28" s="184"/>
      <c r="GK28" s="188"/>
    </row>
    <row r="29" spans="1:193" ht="19.5" customHeight="1" x14ac:dyDescent="0.2">
      <c r="A29" s="189"/>
      <c r="B29" s="175" t="s">
        <v>23</v>
      </c>
      <c r="C29" s="176"/>
      <c r="D29" s="177"/>
      <c r="E29" s="175" t="s">
        <v>24</v>
      </c>
      <c r="F29" s="176"/>
      <c r="G29" s="177"/>
      <c r="H29" s="175" t="s">
        <v>25</v>
      </c>
      <c r="I29" s="176"/>
      <c r="J29" s="177"/>
      <c r="K29" s="175" t="s">
        <v>23</v>
      </c>
      <c r="L29" s="176"/>
      <c r="M29" s="177"/>
      <c r="N29" s="175" t="s">
        <v>24</v>
      </c>
      <c r="O29" s="176"/>
      <c r="P29" s="177"/>
      <c r="Q29" s="175" t="s">
        <v>25</v>
      </c>
      <c r="R29" s="176"/>
      <c r="S29" s="177"/>
      <c r="T29" s="175" t="s">
        <v>23</v>
      </c>
      <c r="U29" s="176"/>
      <c r="V29" s="177"/>
      <c r="W29" s="175" t="s">
        <v>24</v>
      </c>
      <c r="X29" s="176"/>
      <c r="Y29" s="177"/>
      <c r="Z29" s="175" t="s">
        <v>25</v>
      </c>
      <c r="AA29" s="176"/>
      <c r="AB29" s="177"/>
      <c r="AC29" s="169" t="s">
        <v>23</v>
      </c>
      <c r="AD29" s="170"/>
      <c r="AE29" s="171"/>
      <c r="AF29" s="172" t="s">
        <v>24</v>
      </c>
      <c r="AG29" s="173"/>
      <c r="AH29" s="174"/>
      <c r="AI29" s="172" t="s">
        <v>25</v>
      </c>
      <c r="AJ29" s="173"/>
      <c r="AK29" s="174"/>
      <c r="AL29" s="169" t="s">
        <v>26</v>
      </c>
      <c r="AM29" s="170"/>
      <c r="AN29" s="171"/>
      <c r="AO29" s="175" t="s">
        <v>23</v>
      </c>
      <c r="AP29" s="176"/>
      <c r="AQ29" s="177"/>
      <c r="AR29" s="175" t="s">
        <v>24</v>
      </c>
      <c r="AS29" s="176"/>
      <c r="AT29" s="177"/>
      <c r="AU29" s="175" t="s">
        <v>25</v>
      </c>
      <c r="AV29" s="176"/>
      <c r="AW29" s="177"/>
      <c r="AX29" s="175" t="s">
        <v>23</v>
      </c>
      <c r="AY29" s="176"/>
      <c r="AZ29" s="177"/>
      <c r="BA29" s="175" t="s">
        <v>24</v>
      </c>
      <c r="BB29" s="176"/>
      <c r="BC29" s="177"/>
      <c r="BD29" s="175" t="s">
        <v>25</v>
      </c>
      <c r="BE29" s="176"/>
      <c r="BF29" s="177"/>
      <c r="BG29" s="175" t="s">
        <v>23</v>
      </c>
      <c r="BH29" s="176"/>
      <c r="BI29" s="177"/>
      <c r="BJ29" s="175" t="s">
        <v>24</v>
      </c>
      <c r="BK29" s="176"/>
      <c r="BL29" s="177"/>
      <c r="BM29" s="175" t="s">
        <v>25</v>
      </c>
      <c r="BN29" s="176"/>
      <c r="BO29" s="177"/>
      <c r="BP29" s="169" t="s">
        <v>23</v>
      </c>
      <c r="BQ29" s="170"/>
      <c r="BR29" s="171"/>
      <c r="BS29" s="172" t="s">
        <v>24</v>
      </c>
      <c r="BT29" s="173"/>
      <c r="BU29" s="174"/>
      <c r="BV29" s="172" t="s">
        <v>25</v>
      </c>
      <c r="BW29" s="173"/>
      <c r="BX29" s="174"/>
      <c r="BY29" s="169" t="s">
        <v>26</v>
      </c>
      <c r="BZ29" s="170"/>
      <c r="CA29" s="171"/>
      <c r="CB29" s="169" t="s">
        <v>23</v>
      </c>
      <c r="CC29" s="170"/>
      <c r="CD29" s="171"/>
      <c r="CE29" s="172" t="s">
        <v>24</v>
      </c>
      <c r="CF29" s="173"/>
      <c r="CG29" s="174"/>
      <c r="CH29" s="172" t="s">
        <v>25</v>
      </c>
      <c r="CI29" s="173"/>
      <c r="CJ29" s="174"/>
      <c r="CK29" s="169" t="s">
        <v>26</v>
      </c>
      <c r="CL29" s="170"/>
      <c r="CM29" s="171"/>
      <c r="CN29" s="175" t="s">
        <v>23</v>
      </c>
      <c r="CO29" s="176"/>
      <c r="CP29" s="177"/>
      <c r="CQ29" s="175" t="s">
        <v>24</v>
      </c>
      <c r="CR29" s="176"/>
      <c r="CS29" s="177"/>
      <c r="CT29" s="175" t="s">
        <v>25</v>
      </c>
      <c r="CU29" s="176"/>
      <c r="CV29" s="177"/>
      <c r="CW29" s="175" t="s">
        <v>23</v>
      </c>
      <c r="CX29" s="176"/>
      <c r="CY29" s="177"/>
      <c r="CZ29" s="175" t="s">
        <v>24</v>
      </c>
      <c r="DA29" s="176"/>
      <c r="DB29" s="177"/>
      <c r="DC29" s="175" t="s">
        <v>25</v>
      </c>
      <c r="DD29" s="176"/>
      <c r="DE29" s="177"/>
      <c r="DF29" s="175" t="s">
        <v>23</v>
      </c>
      <c r="DG29" s="176"/>
      <c r="DH29" s="177"/>
      <c r="DI29" s="175" t="s">
        <v>24</v>
      </c>
      <c r="DJ29" s="176"/>
      <c r="DK29" s="177"/>
      <c r="DL29" s="175" t="s">
        <v>25</v>
      </c>
      <c r="DM29" s="176"/>
      <c r="DN29" s="177"/>
      <c r="DO29" s="169" t="s">
        <v>23</v>
      </c>
      <c r="DP29" s="170"/>
      <c r="DQ29" s="171"/>
      <c r="DR29" s="172" t="s">
        <v>24</v>
      </c>
      <c r="DS29" s="173"/>
      <c r="DT29" s="174"/>
      <c r="DU29" s="172" t="s">
        <v>25</v>
      </c>
      <c r="DV29" s="173"/>
      <c r="DW29" s="174"/>
      <c r="DX29" s="169" t="s">
        <v>26</v>
      </c>
      <c r="DY29" s="170"/>
      <c r="DZ29" s="171"/>
      <c r="EA29" s="169" t="s">
        <v>23</v>
      </c>
      <c r="EB29" s="170"/>
      <c r="EC29" s="171"/>
      <c r="ED29" s="172" t="s">
        <v>24</v>
      </c>
      <c r="EE29" s="173"/>
      <c r="EF29" s="174"/>
      <c r="EG29" s="172" t="s">
        <v>25</v>
      </c>
      <c r="EH29" s="173"/>
      <c r="EI29" s="174"/>
      <c r="EJ29" s="169" t="s">
        <v>26</v>
      </c>
      <c r="EK29" s="170"/>
      <c r="EL29" s="171"/>
      <c r="EM29" s="175" t="s">
        <v>23</v>
      </c>
      <c r="EN29" s="176"/>
      <c r="EO29" s="177"/>
      <c r="EP29" s="175" t="s">
        <v>24</v>
      </c>
      <c r="EQ29" s="176"/>
      <c r="ER29" s="177"/>
      <c r="ES29" s="175" t="s">
        <v>25</v>
      </c>
      <c r="ET29" s="176"/>
      <c r="EU29" s="177"/>
      <c r="EV29" s="175" t="s">
        <v>23</v>
      </c>
      <c r="EW29" s="176"/>
      <c r="EX29" s="177"/>
      <c r="EY29" s="175" t="s">
        <v>24</v>
      </c>
      <c r="EZ29" s="176"/>
      <c r="FA29" s="177"/>
      <c r="FB29" s="175" t="s">
        <v>25</v>
      </c>
      <c r="FC29" s="176"/>
      <c r="FD29" s="177"/>
      <c r="FE29" s="175" t="s">
        <v>23</v>
      </c>
      <c r="FF29" s="176"/>
      <c r="FG29" s="177"/>
      <c r="FH29" s="175" t="s">
        <v>24</v>
      </c>
      <c r="FI29" s="176"/>
      <c r="FJ29" s="177"/>
      <c r="FK29" s="175" t="s">
        <v>25</v>
      </c>
      <c r="FL29" s="176"/>
      <c r="FM29" s="177"/>
      <c r="FN29" s="169" t="s">
        <v>23</v>
      </c>
      <c r="FO29" s="170"/>
      <c r="FP29" s="171"/>
      <c r="FQ29" s="172" t="s">
        <v>24</v>
      </c>
      <c r="FR29" s="173"/>
      <c r="FS29" s="174"/>
      <c r="FT29" s="172" t="s">
        <v>25</v>
      </c>
      <c r="FU29" s="173"/>
      <c r="FV29" s="174"/>
      <c r="FW29" s="169" t="s">
        <v>26</v>
      </c>
      <c r="FX29" s="170"/>
      <c r="FY29" s="171"/>
      <c r="FZ29" s="169" t="s">
        <v>23</v>
      </c>
      <c r="GA29" s="170"/>
      <c r="GB29" s="171"/>
      <c r="GC29" s="172" t="s">
        <v>24</v>
      </c>
      <c r="GD29" s="173"/>
      <c r="GE29" s="174"/>
      <c r="GF29" s="172" t="s">
        <v>25</v>
      </c>
      <c r="GG29" s="173"/>
      <c r="GH29" s="174"/>
      <c r="GI29" s="169" t="s">
        <v>26</v>
      </c>
      <c r="GJ29" s="170"/>
      <c r="GK29" s="171"/>
    </row>
    <row r="30" spans="1:193" ht="24.75" customHeight="1" x14ac:dyDescent="0.2">
      <c r="A30" s="189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  <c r="N30" s="4" t="s">
        <v>27</v>
      </c>
      <c r="O30" s="4" t="s">
        <v>28</v>
      </c>
      <c r="P30" s="4" t="s">
        <v>29</v>
      </c>
      <c r="Q30" s="4" t="s">
        <v>27</v>
      </c>
      <c r="R30" s="4" t="s">
        <v>28</v>
      </c>
      <c r="S30" s="4" t="s">
        <v>29</v>
      </c>
      <c r="T30" s="4" t="s">
        <v>27</v>
      </c>
      <c r="U30" s="4" t="s">
        <v>28</v>
      </c>
      <c r="V30" s="4" t="s">
        <v>29</v>
      </c>
      <c r="W30" s="4" t="s">
        <v>27</v>
      </c>
      <c r="X30" s="4" t="s">
        <v>28</v>
      </c>
      <c r="Y30" s="4" t="s">
        <v>29</v>
      </c>
      <c r="Z30" s="4" t="s">
        <v>27</v>
      </c>
      <c r="AA30" s="4" t="s">
        <v>28</v>
      </c>
      <c r="AB30" s="4" t="s">
        <v>29</v>
      </c>
      <c r="AC30" s="5" t="s">
        <v>27</v>
      </c>
      <c r="AD30" s="5" t="s">
        <v>28</v>
      </c>
      <c r="AE30" s="5" t="s">
        <v>29</v>
      </c>
      <c r="AF30" s="5" t="s">
        <v>27</v>
      </c>
      <c r="AG30" s="5" t="s">
        <v>28</v>
      </c>
      <c r="AH30" s="5" t="s">
        <v>29</v>
      </c>
      <c r="AI30" s="5" t="s">
        <v>27</v>
      </c>
      <c r="AJ30" s="5" t="s">
        <v>28</v>
      </c>
      <c r="AK30" s="5" t="s">
        <v>29</v>
      </c>
      <c r="AL30" s="5" t="s">
        <v>27</v>
      </c>
      <c r="AM30" s="5" t="s">
        <v>28</v>
      </c>
      <c r="AN30" s="5" t="s">
        <v>29</v>
      </c>
      <c r="AO30" s="4" t="s">
        <v>27</v>
      </c>
      <c r="AP30" s="4" t="s">
        <v>28</v>
      </c>
      <c r="AQ30" s="4" t="s">
        <v>29</v>
      </c>
      <c r="AR30" s="4" t="s">
        <v>27</v>
      </c>
      <c r="AS30" s="4" t="s">
        <v>28</v>
      </c>
      <c r="AT30" s="4" t="s">
        <v>29</v>
      </c>
      <c r="AU30" s="4" t="s">
        <v>27</v>
      </c>
      <c r="AV30" s="4" t="s">
        <v>28</v>
      </c>
      <c r="AW30" s="4" t="s">
        <v>29</v>
      </c>
      <c r="AX30" s="4" t="s">
        <v>27</v>
      </c>
      <c r="AY30" s="4" t="s">
        <v>28</v>
      </c>
      <c r="AZ30" s="4" t="s">
        <v>29</v>
      </c>
      <c r="BA30" s="4" t="s">
        <v>27</v>
      </c>
      <c r="BB30" s="4" t="s">
        <v>28</v>
      </c>
      <c r="BC30" s="4" t="s">
        <v>29</v>
      </c>
      <c r="BD30" s="4" t="s">
        <v>27</v>
      </c>
      <c r="BE30" s="4" t="s">
        <v>28</v>
      </c>
      <c r="BF30" s="4" t="s">
        <v>29</v>
      </c>
      <c r="BG30" s="4" t="s">
        <v>27</v>
      </c>
      <c r="BH30" s="4" t="s">
        <v>28</v>
      </c>
      <c r="BI30" s="4" t="s">
        <v>29</v>
      </c>
      <c r="BJ30" s="4" t="s">
        <v>27</v>
      </c>
      <c r="BK30" s="4" t="s">
        <v>28</v>
      </c>
      <c r="BL30" s="4" t="s">
        <v>29</v>
      </c>
      <c r="BM30" s="4" t="s">
        <v>27</v>
      </c>
      <c r="BN30" s="4" t="s">
        <v>28</v>
      </c>
      <c r="BO30" s="4" t="s">
        <v>29</v>
      </c>
      <c r="BP30" s="5" t="s">
        <v>27</v>
      </c>
      <c r="BQ30" s="5" t="s">
        <v>28</v>
      </c>
      <c r="BR30" s="5" t="s">
        <v>29</v>
      </c>
      <c r="BS30" s="5" t="s">
        <v>27</v>
      </c>
      <c r="BT30" s="5" t="s">
        <v>28</v>
      </c>
      <c r="BU30" s="5" t="s">
        <v>29</v>
      </c>
      <c r="BV30" s="5" t="s">
        <v>27</v>
      </c>
      <c r="BW30" s="5" t="s">
        <v>28</v>
      </c>
      <c r="BX30" s="5" t="s">
        <v>29</v>
      </c>
      <c r="BY30" s="5" t="s">
        <v>27</v>
      </c>
      <c r="BZ30" s="5" t="s">
        <v>28</v>
      </c>
      <c r="CA30" s="5" t="s">
        <v>29</v>
      </c>
      <c r="CB30" s="5" t="s">
        <v>27</v>
      </c>
      <c r="CC30" s="5" t="s">
        <v>28</v>
      </c>
      <c r="CD30" s="5" t="s">
        <v>29</v>
      </c>
      <c r="CE30" s="5" t="s">
        <v>27</v>
      </c>
      <c r="CF30" s="5" t="s">
        <v>28</v>
      </c>
      <c r="CG30" s="5" t="s">
        <v>29</v>
      </c>
      <c r="CH30" s="5" t="s">
        <v>27</v>
      </c>
      <c r="CI30" s="5" t="s">
        <v>28</v>
      </c>
      <c r="CJ30" s="5" t="s">
        <v>29</v>
      </c>
      <c r="CK30" s="5" t="s">
        <v>27</v>
      </c>
      <c r="CL30" s="5" t="s">
        <v>28</v>
      </c>
      <c r="CM30" s="5" t="s">
        <v>29</v>
      </c>
      <c r="CN30" s="4" t="s">
        <v>27</v>
      </c>
      <c r="CO30" s="4" t="s">
        <v>28</v>
      </c>
      <c r="CP30" s="4" t="s">
        <v>29</v>
      </c>
      <c r="CQ30" s="4" t="s">
        <v>27</v>
      </c>
      <c r="CR30" s="4" t="s">
        <v>28</v>
      </c>
      <c r="CS30" s="4" t="s">
        <v>29</v>
      </c>
      <c r="CT30" s="4" t="s">
        <v>27</v>
      </c>
      <c r="CU30" s="4" t="s">
        <v>28</v>
      </c>
      <c r="CV30" s="4" t="s">
        <v>29</v>
      </c>
      <c r="CW30" s="4" t="s">
        <v>27</v>
      </c>
      <c r="CX30" s="4" t="s">
        <v>28</v>
      </c>
      <c r="CY30" s="4" t="s">
        <v>29</v>
      </c>
      <c r="CZ30" s="4" t="s">
        <v>27</v>
      </c>
      <c r="DA30" s="4" t="s">
        <v>28</v>
      </c>
      <c r="DB30" s="4" t="s">
        <v>29</v>
      </c>
      <c r="DC30" s="4" t="s">
        <v>27</v>
      </c>
      <c r="DD30" s="4" t="s">
        <v>28</v>
      </c>
      <c r="DE30" s="4" t="s">
        <v>29</v>
      </c>
      <c r="DF30" s="4" t="s">
        <v>27</v>
      </c>
      <c r="DG30" s="4" t="s">
        <v>28</v>
      </c>
      <c r="DH30" s="4" t="s">
        <v>29</v>
      </c>
      <c r="DI30" s="4" t="s">
        <v>27</v>
      </c>
      <c r="DJ30" s="4" t="s">
        <v>28</v>
      </c>
      <c r="DK30" s="4" t="s">
        <v>29</v>
      </c>
      <c r="DL30" s="4" t="s">
        <v>27</v>
      </c>
      <c r="DM30" s="4" t="s">
        <v>28</v>
      </c>
      <c r="DN30" s="4" t="s">
        <v>29</v>
      </c>
      <c r="DO30" s="5" t="s">
        <v>27</v>
      </c>
      <c r="DP30" s="5" t="s">
        <v>28</v>
      </c>
      <c r="DQ30" s="5" t="s">
        <v>29</v>
      </c>
      <c r="DR30" s="5" t="s">
        <v>27</v>
      </c>
      <c r="DS30" s="5" t="s">
        <v>28</v>
      </c>
      <c r="DT30" s="5" t="s">
        <v>29</v>
      </c>
      <c r="DU30" s="5" t="s">
        <v>27</v>
      </c>
      <c r="DV30" s="5" t="s">
        <v>28</v>
      </c>
      <c r="DW30" s="5" t="s">
        <v>29</v>
      </c>
      <c r="DX30" s="5" t="s">
        <v>27</v>
      </c>
      <c r="DY30" s="5" t="s">
        <v>28</v>
      </c>
      <c r="DZ30" s="5" t="s">
        <v>29</v>
      </c>
      <c r="EA30" s="5" t="s">
        <v>27</v>
      </c>
      <c r="EB30" s="5" t="s">
        <v>28</v>
      </c>
      <c r="EC30" s="5" t="s">
        <v>29</v>
      </c>
      <c r="ED30" s="5" t="s">
        <v>27</v>
      </c>
      <c r="EE30" s="5" t="s">
        <v>28</v>
      </c>
      <c r="EF30" s="5" t="s">
        <v>29</v>
      </c>
      <c r="EG30" s="5" t="s">
        <v>27</v>
      </c>
      <c r="EH30" s="5" t="s">
        <v>28</v>
      </c>
      <c r="EI30" s="5" t="s">
        <v>29</v>
      </c>
      <c r="EJ30" s="5" t="s">
        <v>27</v>
      </c>
      <c r="EK30" s="5" t="s">
        <v>28</v>
      </c>
      <c r="EL30" s="5" t="s">
        <v>29</v>
      </c>
      <c r="EM30" s="4" t="s">
        <v>27</v>
      </c>
      <c r="EN30" s="4" t="s">
        <v>28</v>
      </c>
      <c r="EO30" s="4" t="s">
        <v>29</v>
      </c>
      <c r="EP30" s="4" t="s">
        <v>27</v>
      </c>
      <c r="EQ30" s="4" t="s">
        <v>28</v>
      </c>
      <c r="ER30" s="4" t="s">
        <v>29</v>
      </c>
      <c r="ES30" s="4" t="s">
        <v>27</v>
      </c>
      <c r="ET30" s="4" t="s">
        <v>28</v>
      </c>
      <c r="EU30" s="4" t="s">
        <v>29</v>
      </c>
      <c r="EV30" s="4" t="s">
        <v>27</v>
      </c>
      <c r="EW30" s="4" t="s">
        <v>28</v>
      </c>
      <c r="EX30" s="4" t="s">
        <v>29</v>
      </c>
      <c r="EY30" s="4" t="s">
        <v>27</v>
      </c>
      <c r="EZ30" s="4" t="s">
        <v>28</v>
      </c>
      <c r="FA30" s="4" t="s">
        <v>29</v>
      </c>
      <c r="FB30" s="4" t="s">
        <v>27</v>
      </c>
      <c r="FC30" s="4" t="s">
        <v>28</v>
      </c>
      <c r="FD30" s="4" t="s">
        <v>29</v>
      </c>
      <c r="FE30" s="4" t="s">
        <v>27</v>
      </c>
      <c r="FF30" s="4" t="s">
        <v>28</v>
      </c>
      <c r="FG30" s="4" t="s">
        <v>29</v>
      </c>
      <c r="FH30" s="4" t="s">
        <v>27</v>
      </c>
      <c r="FI30" s="4" t="s">
        <v>28</v>
      </c>
      <c r="FJ30" s="4" t="s">
        <v>29</v>
      </c>
      <c r="FK30" s="4" t="s">
        <v>27</v>
      </c>
      <c r="FL30" s="4" t="s">
        <v>28</v>
      </c>
      <c r="FM30" s="4" t="s">
        <v>29</v>
      </c>
      <c r="FN30" s="5" t="s">
        <v>27</v>
      </c>
      <c r="FO30" s="5" t="s">
        <v>28</v>
      </c>
      <c r="FP30" s="5" t="s">
        <v>29</v>
      </c>
      <c r="FQ30" s="5" t="s">
        <v>27</v>
      </c>
      <c r="FR30" s="5" t="s">
        <v>28</v>
      </c>
      <c r="FS30" s="5" t="s">
        <v>29</v>
      </c>
      <c r="FT30" s="5" t="s">
        <v>27</v>
      </c>
      <c r="FU30" s="5" t="s">
        <v>28</v>
      </c>
      <c r="FV30" s="5" t="s">
        <v>29</v>
      </c>
      <c r="FW30" s="5" t="s">
        <v>27</v>
      </c>
      <c r="FX30" s="5" t="s">
        <v>28</v>
      </c>
      <c r="FY30" s="5" t="s">
        <v>29</v>
      </c>
      <c r="FZ30" s="5" t="s">
        <v>27</v>
      </c>
      <c r="GA30" s="5" t="s">
        <v>28</v>
      </c>
      <c r="GB30" s="5" t="s">
        <v>29</v>
      </c>
      <c r="GC30" s="5" t="s">
        <v>27</v>
      </c>
      <c r="GD30" s="5" t="s">
        <v>28</v>
      </c>
      <c r="GE30" s="5" t="s">
        <v>29</v>
      </c>
      <c r="GF30" s="5" t="s">
        <v>27</v>
      </c>
      <c r="GG30" s="5" t="s">
        <v>28</v>
      </c>
      <c r="GH30" s="5" t="s">
        <v>29</v>
      </c>
      <c r="GI30" s="5" t="s">
        <v>27</v>
      </c>
      <c r="GJ30" s="5" t="s">
        <v>28</v>
      </c>
      <c r="GK30" s="5" t="s">
        <v>29</v>
      </c>
    </row>
    <row r="31" spans="1:193" ht="18.75" customHeight="1" x14ac:dyDescent="0.3">
      <c r="A31" s="45" t="s">
        <v>45</v>
      </c>
      <c r="B31" s="46">
        <f>SUM(C31:D31)</f>
        <v>722.37897038476979</v>
      </c>
      <c r="C31" s="46">
        <f>SUM('[19]ПОЛНАЯ СЕБЕСТОИМОСТЬ СТОКИ 2019'!C146/3)</f>
        <v>718.96358424394919</v>
      </c>
      <c r="D31" s="46">
        <f>SUM('[19]ПОЛНАЯ СЕБЕСТОИМОСТЬ СТОКИ 2019'!D146/3)</f>
        <v>3.4153861408206425</v>
      </c>
      <c r="E31" s="46">
        <f>SUM(F31:G31)</f>
        <v>945.50099999999998</v>
      </c>
      <c r="F31" s="46">
        <f>SUM('[19]ПОЛНАЯ СЕБЕСТОИМОСТЬ СТОКИ 2019'!F146)</f>
        <v>945.12</v>
      </c>
      <c r="G31" s="46">
        <f>SUM('[19]ПОЛНАЯ СЕБЕСТОИМОСТЬ СТОКИ 2019'!G146)</f>
        <v>0.38100000000000001</v>
      </c>
      <c r="H31" s="47">
        <v>1000.11</v>
      </c>
      <c r="I31" s="47">
        <f>SUM(H31-J31)</f>
        <v>999.28439221029248</v>
      </c>
      <c r="J31" s="47">
        <f>SUM(H31/H9*J9)*0.93107996702</f>
        <v>0.82560778970752269</v>
      </c>
      <c r="K31" s="46">
        <f>SUM(L31:M31)</f>
        <v>722.37897038476979</v>
      </c>
      <c r="L31" s="46">
        <f>SUM(C31)</f>
        <v>718.96358424394919</v>
      </c>
      <c r="M31" s="46">
        <f>SUM(D31)</f>
        <v>3.4153861408206425</v>
      </c>
      <c r="N31" s="46">
        <f>SUM(O31:P31)</f>
        <v>790.80000000000007</v>
      </c>
      <c r="O31" s="46">
        <f>SUM('[19]ПОЛНАЯ СЕБЕСТОИМОСТЬ СТОКИ 2019'!I146)</f>
        <v>790.48</v>
      </c>
      <c r="P31" s="46">
        <f>SUM('[19]ПОЛНАЯ СЕБЕСТОИМОСТЬ СТОКИ 2019'!J146)</f>
        <v>0.32</v>
      </c>
      <c r="Q31" s="47">
        <v>939.52</v>
      </c>
      <c r="R31" s="47">
        <f>SUM(Q31-S31)</f>
        <v>938.89197820662469</v>
      </c>
      <c r="S31" s="47">
        <f>SUM(Q31/Q9*S9)*0.93107996702</f>
        <v>0.62802179337532504</v>
      </c>
      <c r="T31" s="46">
        <f>SUM(U31:V31)</f>
        <v>722.37897038476979</v>
      </c>
      <c r="U31" s="46">
        <f>SUM(L31)</f>
        <v>718.96358424394919</v>
      </c>
      <c r="V31" s="46">
        <f>SUM(M31)</f>
        <v>3.4153861408206425</v>
      </c>
      <c r="W31" s="46">
        <f>SUM(X31:Y31)</f>
        <v>861.81000000000006</v>
      </c>
      <c r="X31" s="46">
        <f>SUM('[19]ПОЛНАЯ СЕБЕСТОИМОСТЬ СТОКИ 2019'!L146)</f>
        <v>861.73</v>
      </c>
      <c r="Y31" s="46">
        <f>SUM('[19]ПОЛНАЯ СЕБЕСТОИМОСТЬ СТОКИ 2019'!M146)</f>
        <v>0.08</v>
      </c>
      <c r="Z31" s="47">
        <v>1013.04</v>
      </c>
      <c r="AA31" s="47">
        <f>SUM(Z31-AB31)</f>
        <v>999.7597681477331</v>
      </c>
      <c r="AB31" s="47">
        <f>SUM(Z31/Z9*AB9)*0.93107996702</f>
        <v>13.280231852266832</v>
      </c>
      <c r="AC31" s="29">
        <f t="shared" ref="AC31:AK37" si="236">SUM(B31+K31+T31)</f>
        <v>2167.1369111543095</v>
      </c>
      <c r="AD31" s="29">
        <f t="shared" si="236"/>
        <v>2156.8907527318474</v>
      </c>
      <c r="AE31" s="29">
        <f t="shared" si="236"/>
        <v>10.246158422461928</v>
      </c>
      <c r="AF31" s="29">
        <f t="shared" si="236"/>
        <v>2598.1109999999999</v>
      </c>
      <c r="AG31" s="29">
        <f t="shared" si="236"/>
        <v>2597.33</v>
      </c>
      <c r="AH31" s="29">
        <f t="shared" si="236"/>
        <v>0.78100000000000003</v>
      </c>
      <c r="AI31" s="29">
        <f t="shared" si="236"/>
        <v>2952.67</v>
      </c>
      <c r="AJ31" s="29">
        <f t="shared" si="236"/>
        <v>2937.9361385646503</v>
      </c>
      <c r="AK31" s="29">
        <f t="shared" si="236"/>
        <v>14.733861435349679</v>
      </c>
      <c r="AL31" s="30">
        <f t="shared" ref="AL31:AN65" si="237">SUM(AF31-AC31)</f>
        <v>430.9740888456904</v>
      </c>
      <c r="AM31" s="30">
        <f t="shared" si="237"/>
        <v>440.43924726815249</v>
      </c>
      <c r="AN31" s="30">
        <f t="shared" si="237"/>
        <v>-9.4651584224619274</v>
      </c>
      <c r="AO31" s="46">
        <f>SUM(AP31:AQ31)</f>
        <v>722.37897038476979</v>
      </c>
      <c r="AP31" s="46">
        <f>SUM('[19]ПОЛНАЯ СЕБЕСТОИМОСТЬ СТОКИ 2019'!R146/3)</f>
        <v>718.96358424394919</v>
      </c>
      <c r="AQ31" s="46">
        <f>SUM('[19]ПОЛНАЯ СЕБЕСТОИМОСТЬ СТОКИ 2019'!S146/3)</f>
        <v>3.4153861408206425</v>
      </c>
      <c r="AR31" s="46">
        <f>SUM(AS31:AT31)</f>
        <v>981.61399999999992</v>
      </c>
      <c r="AS31" s="46">
        <f>SUM('[19]ПОЛНАЯ СЕБЕСТОИМОСТЬ СТОКИ 2019'!U146)</f>
        <v>981.05</v>
      </c>
      <c r="AT31" s="46">
        <f>SUM('[19]ПОЛНАЯ СЕБЕСТОИМОСТЬ СТОКИ 2019'!V146)</f>
        <v>0.56399999999999995</v>
      </c>
      <c r="AU31" s="47">
        <v>1049.06</v>
      </c>
      <c r="AV31" s="47">
        <f>SUM(AU31-AW31)</f>
        <v>1048.1332501001623</v>
      </c>
      <c r="AW31" s="47">
        <f>SUM(AU31/AU9*AW9)*0.93107996702</f>
        <v>0.92674989983768319</v>
      </c>
      <c r="AX31" s="46">
        <f>SUM(AY31:AZ31)</f>
        <v>722.37897038476979</v>
      </c>
      <c r="AY31" s="46">
        <f>SUM(AP31)</f>
        <v>718.96358424394919</v>
      </c>
      <c r="AZ31" s="46">
        <f>SUM(AQ31)</f>
        <v>3.4153861408206425</v>
      </c>
      <c r="BA31" s="46">
        <f>SUM(BB31:BC31)</f>
        <v>0</v>
      </c>
      <c r="BB31" s="46">
        <f>SUM('[19]ПОЛНАЯ СЕБЕСТОИМОСТЬ СТОКИ 2019'!X146)</f>
        <v>0</v>
      </c>
      <c r="BC31" s="46">
        <f>SUM('[19]ПОЛНАЯ СЕБЕСТОИМОСТЬ СТОКИ 2019'!Y146)</f>
        <v>0</v>
      </c>
      <c r="BD31" s="47">
        <v>1018.65</v>
      </c>
      <c r="BE31" s="47">
        <f>SUM(BD31-BF31)</f>
        <v>1016.5124763399713</v>
      </c>
      <c r="BF31" s="47">
        <f>SUM(BD31/BD9*BF9)*0.93107996702</f>
        <v>2.1375236600286667</v>
      </c>
      <c r="BG31" s="46">
        <f>SUM(BH31:BI31)</f>
        <v>722.37897038476979</v>
      </c>
      <c r="BH31" s="46">
        <f>SUM(AY31)</f>
        <v>718.96358424394919</v>
      </c>
      <c r="BI31" s="46">
        <f>SUM(AZ31)</f>
        <v>3.4153861408206425</v>
      </c>
      <c r="BJ31" s="46">
        <f>SUM(BK31:BL31)</f>
        <v>0</v>
      </c>
      <c r="BK31" s="46">
        <f>SUM('[19]ПОЛНАЯ СЕБЕСТОИМОСТЬ СТОКИ 2019'!AA146)</f>
        <v>0</v>
      </c>
      <c r="BL31" s="46">
        <f>SUM('[19]ПОЛНАЯ СЕБЕСТОИМОСТЬ СТОКИ 2019'!AB146)</f>
        <v>0</v>
      </c>
      <c r="BM31" s="47">
        <v>889.43</v>
      </c>
      <c r="BN31" s="47">
        <f>SUM(BM31-BO31)</f>
        <v>878.37961674376481</v>
      </c>
      <c r="BO31" s="47">
        <f>SUM(BM31/BM9*BO9)*0.93107996702</f>
        <v>11.050383256235081</v>
      </c>
      <c r="BP31" s="29">
        <f t="shared" ref="BP31:BX37" si="238">SUM(AO31+AX31+BG31)</f>
        <v>2167.1369111543095</v>
      </c>
      <c r="BQ31" s="29">
        <f t="shared" si="238"/>
        <v>2156.8907527318474</v>
      </c>
      <c r="BR31" s="29">
        <f t="shared" si="238"/>
        <v>10.246158422461928</v>
      </c>
      <c r="BS31" s="29">
        <f t="shared" si="238"/>
        <v>981.61399999999992</v>
      </c>
      <c r="BT31" s="29">
        <f t="shared" si="238"/>
        <v>981.05</v>
      </c>
      <c r="BU31" s="29">
        <f t="shared" si="238"/>
        <v>0.56399999999999995</v>
      </c>
      <c r="BV31" s="29">
        <f t="shared" si="238"/>
        <v>2957.14</v>
      </c>
      <c r="BW31" s="29">
        <f t="shared" si="238"/>
        <v>2943.0253431838983</v>
      </c>
      <c r="BX31" s="29">
        <f t="shared" si="238"/>
        <v>14.11465681610143</v>
      </c>
      <c r="BY31" s="30">
        <f t="shared" ref="BY31:CA65" si="239">SUM(BS31-BP31)</f>
        <v>-1185.5229111543094</v>
      </c>
      <c r="BZ31" s="30">
        <f t="shared" si="239"/>
        <v>-1175.8407527318475</v>
      </c>
      <c r="CA31" s="30">
        <f t="shared" si="239"/>
        <v>-9.6821584224619279</v>
      </c>
      <c r="CB31" s="29">
        <f t="shared" ref="CB31:CJ37" si="240">SUM(AC31+BP31)</f>
        <v>4334.2738223086189</v>
      </c>
      <c r="CC31" s="29">
        <f t="shared" si="240"/>
        <v>4313.7815054636949</v>
      </c>
      <c r="CD31" s="29">
        <f t="shared" si="240"/>
        <v>20.492316844923856</v>
      </c>
      <c r="CE31" s="29">
        <f t="shared" si="240"/>
        <v>3579.7249999999999</v>
      </c>
      <c r="CF31" s="29">
        <f t="shared" si="240"/>
        <v>3578.38</v>
      </c>
      <c r="CG31" s="29">
        <f t="shared" si="240"/>
        <v>1.345</v>
      </c>
      <c r="CH31" s="48">
        <f t="shared" si="240"/>
        <v>5909.8099999999995</v>
      </c>
      <c r="CI31" s="48">
        <f t="shared" si="240"/>
        <v>5880.961481748549</v>
      </c>
      <c r="CJ31" s="48">
        <f t="shared" si="240"/>
        <v>28.848518251451111</v>
      </c>
      <c r="CK31" s="30">
        <f t="shared" ref="CK31:CM65" si="241">SUM(CE31-CB31)</f>
        <v>-754.54882230861904</v>
      </c>
      <c r="CL31" s="30">
        <f t="shared" si="241"/>
        <v>-735.40150546369478</v>
      </c>
      <c r="CM31" s="30">
        <f t="shared" si="241"/>
        <v>-19.147316844923857</v>
      </c>
      <c r="CN31" s="46">
        <f>SUM(CO31:CP31)</f>
        <v>764.99932963747119</v>
      </c>
      <c r="CO31" s="46">
        <f>SUM('[19]ПОЛНАЯ СЕБЕСТОИМОСТЬ СТОКИ 2019'!AP146/3)</f>
        <v>761.38243571434214</v>
      </c>
      <c r="CP31" s="46">
        <f>SUM('[19]ПОЛНАЯ СЕБЕСТОИМОСТЬ СТОКИ 2019'!AQ146/3)</f>
        <v>3.6168939231290609</v>
      </c>
      <c r="CQ31" s="46">
        <f>SUM(CR31:CS31)</f>
        <v>0</v>
      </c>
      <c r="CR31" s="46">
        <f>SUM('[19]ПОЛНАЯ СЕБЕСТОИМОСТЬ СТОКИ 2019'!AS146)</f>
        <v>0</v>
      </c>
      <c r="CS31" s="46">
        <f>SUM('[19]ПОЛНАЯ СЕБЕСТОИМОСТЬ СТОКИ 2019'!AT146)</f>
        <v>0</v>
      </c>
      <c r="CT31" s="47">
        <v>841.43</v>
      </c>
      <c r="CU31" s="47">
        <f>SUM(CT31-CV31)</f>
        <v>840.3290281488762</v>
      </c>
      <c r="CV31" s="47">
        <f>SUM(CT31/CT9*CV9)*0.93107996702</f>
        <v>1.1009718511237379</v>
      </c>
      <c r="CW31" s="46">
        <f>SUM(CX31:CY31)</f>
        <v>764.99932963747119</v>
      </c>
      <c r="CX31" s="46">
        <f>SUM(CO31)</f>
        <v>761.38243571434214</v>
      </c>
      <c r="CY31" s="46">
        <f>SUM(CP31)</f>
        <v>3.6168939231290609</v>
      </c>
      <c r="CZ31" s="46">
        <f>SUM(DA31:DB31)</f>
        <v>0</v>
      </c>
      <c r="DA31" s="46">
        <f>SUM('[19]ПОЛНАЯ СЕБЕСТОИМОСТЬ СТОКИ 2019'!AV146)</f>
        <v>0</v>
      </c>
      <c r="DB31" s="46">
        <f>SUM('[19]ПОЛНАЯ СЕБЕСТОИМОСТЬ СТОКИ 2019'!AW146)</f>
        <v>0</v>
      </c>
      <c r="DC31" s="47">
        <v>744.46</v>
      </c>
      <c r="DD31" s="47">
        <f>SUM(DC31-DE31)</f>
        <v>743.0657599722698</v>
      </c>
      <c r="DE31" s="47">
        <f>SUM(DC31/DC9*DE9)*0.93107996702</f>
        <v>1.3942400277301905</v>
      </c>
      <c r="DF31" s="46">
        <f>SUM(DG31:DH31)</f>
        <v>764.99932963747119</v>
      </c>
      <c r="DG31" s="46">
        <f>SUM(CX31)</f>
        <v>761.38243571434214</v>
      </c>
      <c r="DH31" s="46">
        <f>SUM(CY31)</f>
        <v>3.6168939231290609</v>
      </c>
      <c r="DI31" s="46">
        <f>SUM(DJ31:DK31)</f>
        <v>0</v>
      </c>
      <c r="DJ31" s="46">
        <f>SUM('[19]ПОЛНАЯ СЕБЕСТОИМОСТЬ СТОКИ 2019'!AY146)</f>
        <v>0</v>
      </c>
      <c r="DK31" s="46">
        <f>SUM('[19]ПОЛНАЯ СЕБЕСТОИМОСТЬ СТОКИ 2019'!AZ146)</f>
        <v>0</v>
      </c>
      <c r="DL31" s="47">
        <v>714.14</v>
      </c>
      <c r="DM31" s="47">
        <f>SUM(DL31-DN31)</f>
        <v>704.62375947052692</v>
      </c>
      <c r="DN31" s="47">
        <f>SUM(DL31/DL9*DN9)*0.93107996702</f>
        <v>9.5162405294730252</v>
      </c>
      <c r="DO31" s="29">
        <f t="shared" ref="DO31:DW37" si="242">SUM(CN31+CW31+DF31)</f>
        <v>2294.9979889124133</v>
      </c>
      <c r="DP31" s="29">
        <f t="shared" si="242"/>
        <v>2284.1473071430264</v>
      </c>
      <c r="DQ31" s="29">
        <f t="shared" si="242"/>
        <v>10.850681769387183</v>
      </c>
      <c r="DR31" s="29">
        <f t="shared" si="242"/>
        <v>0</v>
      </c>
      <c r="DS31" s="29">
        <f t="shared" si="242"/>
        <v>0</v>
      </c>
      <c r="DT31" s="29">
        <f t="shared" si="242"/>
        <v>0</v>
      </c>
      <c r="DU31" s="29">
        <f t="shared" si="242"/>
        <v>2300.0299999999997</v>
      </c>
      <c r="DV31" s="29">
        <f t="shared" si="242"/>
        <v>2288.0185475916733</v>
      </c>
      <c r="DW31" s="29">
        <f t="shared" si="242"/>
        <v>12.011452408326953</v>
      </c>
      <c r="DX31" s="30">
        <f t="shared" ref="DX31:DZ65" si="243">SUM(DR31-DO31)</f>
        <v>-2294.9979889124133</v>
      </c>
      <c r="DY31" s="30">
        <f t="shared" si="243"/>
        <v>-2284.1473071430264</v>
      </c>
      <c r="DZ31" s="30">
        <f t="shared" si="243"/>
        <v>-10.850681769387183</v>
      </c>
      <c r="EA31" s="29">
        <f t="shared" ref="EA31:EI37" si="244">SUM(CB31+DO31)</f>
        <v>6629.2718112210323</v>
      </c>
      <c r="EB31" s="29">
        <f t="shared" si="244"/>
        <v>6597.9288126067213</v>
      </c>
      <c r="EC31" s="29">
        <f t="shared" si="244"/>
        <v>31.342998614311039</v>
      </c>
      <c r="ED31" s="29">
        <f t="shared" si="244"/>
        <v>3579.7249999999999</v>
      </c>
      <c r="EE31" s="29">
        <f t="shared" si="244"/>
        <v>3578.38</v>
      </c>
      <c r="EF31" s="29">
        <f t="shared" si="244"/>
        <v>1.345</v>
      </c>
      <c r="EG31" s="29">
        <f t="shared" si="244"/>
        <v>8209.84</v>
      </c>
      <c r="EH31" s="29">
        <f t="shared" si="244"/>
        <v>8168.9800293402222</v>
      </c>
      <c r="EI31" s="29">
        <f t="shared" si="244"/>
        <v>40.859970659778064</v>
      </c>
      <c r="EJ31" s="30">
        <f t="shared" ref="EJ31:EL65" si="245">SUM(ED31-EA31)</f>
        <v>-3049.5468112210324</v>
      </c>
      <c r="EK31" s="30">
        <f t="shared" si="245"/>
        <v>-3019.5488126067212</v>
      </c>
      <c r="EL31" s="30">
        <f t="shared" si="245"/>
        <v>-29.99799861431104</v>
      </c>
      <c r="EM31" s="46">
        <f>SUM(EN31:EO31)</f>
        <v>764.99932963747119</v>
      </c>
      <c r="EN31" s="46">
        <f>SUM('[19]ПОЛНАЯ СЕБЕСТОИМОСТЬ СТОКИ 2019'!BN146/3)</f>
        <v>761.38243571434214</v>
      </c>
      <c r="EO31" s="46">
        <f>SUM('[19]ПОЛНАЯ СЕБЕСТОИМОСТЬ СТОКИ 2019'!BO146/3)</f>
        <v>3.6168939231290609</v>
      </c>
      <c r="EP31" s="46">
        <f>SUM(EQ31:ER31)</f>
        <v>0</v>
      </c>
      <c r="EQ31" s="46">
        <f>SUM('[19]ПОЛНАЯ СЕБЕСТОИМОСТЬ СТОКИ 2019'!BQ146)</f>
        <v>0</v>
      </c>
      <c r="ER31" s="46">
        <f>SUM('[19]ПОЛНАЯ СЕБЕСТОИМОСТЬ СТОКИ 2019'!BR146)</f>
        <v>0</v>
      </c>
      <c r="ES31" s="47">
        <v>912.09</v>
      </c>
      <c r="ET31" s="47">
        <f>SUM(ES31-EU31)</f>
        <v>910.33149278071789</v>
      </c>
      <c r="EU31" s="47">
        <f>SUM(ES31/ES9*EU9)*0.93107996702</f>
        <v>1.7585072192821798</v>
      </c>
      <c r="EV31" s="46">
        <f>SUM(EW31:EX31)</f>
        <v>764.99932963747119</v>
      </c>
      <c r="EW31" s="46">
        <f>SUM(EN31)</f>
        <v>761.38243571434214</v>
      </c>
      <c r="EX31" s="46">
        <f>SUM(EO31)</f>
        <v>3.6168939231290609</v>
      </c>
      <c r="EY31" s="46">
        <f>SUM(EZ31:FA31)</f>
        <v>0</v>
      </c>
      <c r="EZ31" s="46">
        <f>SUM('[19]ПОЛНАЯ СЕБЕСТОИМОСТЬ СТОКИ 2019'!BT146)</f>
        <v>0</v>
      </c>
      <c r="FA31" s="46">
        <f>SUM('[19]ПОЛНАЯ СЕБЕСТОИМОСТЬ СТОКИ 2019'!BU146)</f>
        <v>0</v>
      </c>
      <c r="FB31" s="47">
        <v>843.14</v>
      </c>
      <c r="FC31" s="47">
        <f>SUM(FB31-FD31)</f>
        <v>841.45686807496372</v>
      </c>
      <c r="FD31" s="47">
        <f>SUM(FB31/FB9*FD9)*0.93107996702</f>
        <v>1.6831319250362418</v>
      </c>
      <c r="FE31" s="46">
        <f>SUM(FF31:FG31)</f>
        <v>764.99932963747119</v>
      </c>
      <c r="FF31" s="46">
        <f>SUM(EW31)</f>
        <v>761.38243571434214</v>
      </c>
      <c r="FG31" s="46">
        <f>SUM(EX31)</f>
        <v>3.6168939231290609</v>
      </c>
      <c r="FH31" s="46">
        <f>SUM(FI31:FJ31)</f>
        <v>0</v>
      </c>
      <c r="FI31" s="46">
        <f>SUM('[19]ПОЛНАЯ СЕБЕСТОИМОСТЬ СТОКИ 2019'!BW146)</f>
        <v>0</v>
      </c>
      <c r="FJ31" s="46">
        <f>SUM('[19]ПОЛНАЯ СЕБЕСТОИМОСТЬ СТОКИ 2019'!BX146)</f>
        <v>0</v>
      </c>
      <c r="FK31" s="47">
        <v>861.97</v>
      </c>
      <c r="FL31" s="47">
        <f>SUM(FK31-FM31)</f>
        <v>849.802864152491</v>
      </c>
      <c r="FM31" s="47">
        <f>SUM(FK31/FK9*FM9)*0.93107996702</f>
        <v>12.167135847509018</v>
      </c>
      <c r="FN31" s="29">
        <f t="shared" ref="FN31:FV37" si="246">SUM(EM31+EV31+FE31)</f>
        <v>2294.9979889124133</v>
      </c>
      <c r="FO31" s="29">
        <f t="shared" si="246"/>
        <v>2284.1473071430264</v>
      </c>
      <c r="FP31" s="29">
        <f t="shared" si="246"/>
        <v>10.850681769387183</v>
      </c>
      <c r="FQ31" s="29">
        <f t="shared" si="246"/>
        <v>0</v>
      </c>
      <c r="FR31" s="29">
        <f t="shared" si="246"/>
        <v>0</v>
      </c>
      <c r="FS31" s="29">
        <f t="shared" si="246"/>
        <v>0</v>
      </c>
      <c r="FT31" s="29">
        <f t="shared" si="246"/>
        <v>2617.1999999999998</v>
      </c>
      <c r="FU31" s="29">
        <f t="shared" si="246"/>
        <v>2601.5912250081728</v>
      </c>
      <c r="FV31" s="29">
        <f t="shared" si="246"/>
        <v>15.608774991827438</v>
      </c>
      <c r="FW31" s="30">
        <f t="shared" ref="FW31:FY65" si="247">SUM(FQ31-FN31)</f>
        <v>-2294.9979889124133</v>
      </c>
      <c r="FX31" s="30">
        <f t="shared" si="247"/>
        <v>-2284.1473071430264</v>
      </c>
      <c r="FY31" s="30">
        <f t="shared" si="247"/>
        <v>-10.850681769387183</v>
      </c>
      <c r="FZ31" s="29">
        <f t="shared" ref="FZ31:GH37" si="248">SUM(EA31+FN31)</f>
        <v>8924.2698001334466</v>
      </c>
      <c r="GA31" s="29">
        <f t="shared" si="248"/>
        <v>8882.0761197497486</v>
      </c>
      <c r="GB31" s="29">
        <f t="shared" si="248"/>
        <v>42.193680383698222</v>
      </c>
      <c r="GC31" s="29">
        <f t="shared" si="248"/>
        <v>3579.7249999999999</v>
      </c>
      <c r="GD31" s="29">
        <f t="shared" si="248"/>
        <v>3578.38</v>
      </c>
      <c r="GE31" s="29">
        <f t="shared" si="248"/>
        <v>1.345</v>
      </c>
      <c r="GF31" s="29">
        <f t="shared" si="248"/>
        <v>10827.04</v>
      </c>
      <c r="GG31" s="29">
        <f t="shared" si="248"/>
        <v>10770.571254348395</v>
      </c>
      <c r="GH31" s="29">
        <f t="shared" si="248"/>
        <v>56.468745651605502</v>
      </c>
      <c r="GI31" s="30">
        <f t="shared" ref="GI31:GK65" si="249">SUM(GC31-FZ31)</f>
        <v>-5344.5448001334462</v>
      </c>
      <c r="GJ31" s="30">
        <f t="shared" si="249"/>
        <v>-5303.6961197497485</v>
      </c>
      <c r="GK31" s="30">
        <f t="shared" si="249"/>
        <v>-40.848680383698223</v>
      </c>
    </row>
    <row r="32" spans="1:193" ht="18.75" customHeight="1" x14ac:dyDescent="0.3">
      <c r="A32" s="45" t="s">
        <v>46</v>
      </c>
      <c r="B32" s="46">
        <f t="shared" ref="B32:B37" si="250">SUM(C32:D32)</f>
        <v>417.19083333333333</v>
      </c>
      <c r="C32" s="46">
        <f>SUM('[19]ПОЛНАЯ СЕБЕСТОИМОСТЬ СТОКИ 2019'!C147/3)</f>
        <v>416.94055098257405</v>
      </c>
      <c r="D32" s="46">
        <f>SUM('[19]ПОЛНАЯ СЕБЕСТОИМОСТЬ СТОКИ 2019'!D147/3)</f>
        <v>0.25028235075925098</v>
      </c>
      <c r="E32" s="46">
        <f t="shared" ref="E32:E37" si="251">SUM(F32:G32)</f>
        <v>421.52</v>
      </c>
      <c r="F32" s="46">
        <f>SUM('[19]ПОЛНАЯ СЕБЕСТОИМОСТЬ СТОКИ 2019'!F147)</f>
        <v>421.52</v>
      </c>
      <c r="G32" s="46">
        <f>SUM('[19]ПОЛНАЯ СЕБЕСТОИМОСТЬ СТОКИ 2019'!G147)</f>
        <v>0</v>
      </c>
      <c r="H32" s="47">
        <v>410.13</v>
      </c>
      <c r="I32" s="47">
        <f t="shared" ref="I32:I37" si="252">SUM(H32-J32)</f>
        <v>410.09575908351246</v>
      </c>
      <c r="J32" s="47">
        <f>SUM(H32/H9*J9)*0.09416398138</f>
        <v>3.4240916487535758E-2</v>
      </c>
      <c r="K32" s="46">
        <f t="shared" ref="K32:K37" si="253">SUM(L32:M32)</f>
        <v>417.19083333333333</v>
      </c>
      <c r="L32" s="46">
        <f t="shared" ref="L32:L37" si="254">SUM(C32)</f>
        <v>416.94055098257405</v>
      </c>
      <c r="M32" s="46">
        <f t="shared" ref="M32:M37" si="255">SUM(D32)</f>
        <v>0.25028235075925098</v>
      </c>
      <c r="N32" s="46">
        <f t="shared" ref="N32:N37" si="256">SUM(O32:P32)</f>
        <v>428.88</v>
      </c>
      <c r="O32" s="46">
        <f>SUM('[19]ПОЛНАЯ СЕБЕСТОИМОСТЬ СТОКИ 2019'!I147)</f>
        <v>428.88</v>
      </c>
      <c r="P32" s="46">
        <f>SUM('[19]ПОЛНАЯ СЕБЕСТОИМОСТЬ СТОКИ 2019'!J147)</f>
        <v>0</v>
      </c>
      <c r="Q32" s="47">
        <v>395.42</v>
      </c>
      <c r="R32" s="47">
        <f t="shared" ref="R32:R37" si="257">SUM(Q32-S32)</f>
        <v>395.39326838810399</v>
      </c>
      <c r="S32" s="47">
        <f>SUM(Q32/Q9*S9)*0.09416398138</f>
        <v>2.6731611896025409E-2</v>
      </c>
      <c r="T32" s="46">
        <f t="shared" ref="T32:T37" si="258">SUM(U32:V32)</f>
        <v>417.19083333333333</v>
      </c>
      <c r="U32" s="46">
        <f t="shared" ref="U32:U37" si="259">SUM(L32)</f>
        <v>416.94055098257405</v>
      </c>
      <c r="V32" s="46">
        <f t="shared" ref="V32:V37" si="260">SUM(M32)</f>
        <v>0.25028235075925098</v>
      </c>
      <c r="W32" s="46">
        <f t="shared" ref="W32:W37" si="261">SUM(X32:Y32)</f>
        <v>428.75</v>
      </c>
      <c r="X32" s="46">
        <f>SUM('[19]ПОЛНАЯ СЕБЕСТОИМОСТЬ СТОКИ 2019'!L147)</f>
        <v>428.75</v>
      </c>
      <c r="Y32" s="46">
        <f>SUM('[19]ПОЛНАЯ СЕБЕСТОИМОСТЬ СТОКИ 2019'!M147)</f>
        <v>0</v>
      </c>
      <c r="Z32" s="47">
        <v>395.42</v>
      </c>
      <c r="AA32" s="47">
        <f t="shared" ref="AA32:AA37" si="262">SUM(Z32-AB32)</f>
        <v>394.89575351729889</v>
      </c>
      <c r="AB32" s="47">
        <f>SUM(Z32/Z9*AB9)*0.09416398138</f>
        <v>0.52424648270110918</v>
      </c>
      <c r="AC32" s="29">
        <f t="shared" si="236"/>
        <v>1251.5725</v>
      </c>
      <c r="AD32" s="29">
        <f t="shared" si="236"/>
        <v>1250.8216529477222</v>
      </c>
      <c r="AE32" s="29">
        <f t="shared" si="236"/>
        <v>0.75084705227775295</v>
      </c>
      <c r="AF32" s="29">
        <f t="shared" si="236"/>
        <v>1279.1500000000001</v>
      </c>
      <c r="AG32" s="29">
        <f t="shared" si="236"/>
        <v>1279.1500000000001</v>
      </c>
      <c r="AH32" s="29">
        <f t="shared" si="236"/>
        <v>0</v>
      </c>
      <c r="AI32" s="29">
        <f t="shared" si="236"/>
        <v>1200.97</v>
      </c>
      <c r="AJ32" s="29">
        <f t="shared" si="236"/>
        <v>1200.3847809889153</v>
      </c>
      <c r="AK32" s="29">
        <f t="shared" si="236"/>
        <v>0.58521901108467034</v>
      </c>
      <c r="AL32" s="30">
        <f t="shared" si="237"/>
        <v>27.5775000000001</v>
      </c>
      <c r="AM32" s="30">
        <f t="shared" si="237"/>
        <v>28.328347052277877</v>
      </c>
      <c r="AN32" s="30">
        <f t="shared" si="237"/>
        <v>-0.75084705227775295</v>
      </c>
      <c r="AO32" s="46">
        <f t="shared" ref="AO32:AO37" si="263">SUM(AP32:AQ32)</f>
        <v>417.19083333333333</v>
      </c>
      <c r="AP32" s="46">
        <f>SUM('[19]ПОЛНАЯ СЕБЕСТОИМОСТЬ СТОКИ 2019'!R147/3)</f>
        <v>416.94055098257405</v>
      </c>
      <c r="AQ32" s="46">
        <f>SUM('[19]ПОЛНАЯ СЕБЕСТОИМОСТЬ СТОКИ 2019'!S147/3)</f>
        <v>0.25028235075925098</v>
      </c>
      <c r="AR32" s="46">
        <f t="shared" ref="AR32:AR37" si="264">SUM(AS32:AT32)</f>
        <v>423.53</v>
      </c>
      <c r="AS32" s="46">
        <f>SUM('[19]ПОЛНАЯ СЕБЕСТОИМОСТЬ СТОКИ 2019'!U147)</f>
        <v>423.53</v>
      </c>
      <c r="AT32" s="46">
        <f>SUM('[19]ПОЛНАЯ СЕБЕСТОИМОСТЬ СТОКИ 2019'!V147)</f>
        <v>0</v>
      </c>
      <c r="AU32" s="47">
        <v>395.42</v>
      </c>
      <c r="AV32" s="47">
        <f t="shared" ref="AV32:AV37" si="265">SUM(AU32-AW32)</f>
        <v>395.3846720300898</v>
      </c>
      <c r="AW32" s="47">
        <f>SUM(AU32/AU9*AW9)*0.09416398138</f>
        <v>3.5327969910202157E-2</v>
      </c>
      <c r="AX32" s="46">
        <f t="shared" ref="AX32:AX37" si="266">SUM(AY32:AZ32)</f>
        <v>417.19083333333333</v>
      </c>
      <c r="AY32" s="46">
        <f t="shared" ref="AY32:AY37" si="267">SUM(AP32)</f>
        <v>416.94055098257405</v>
      </c>
      <c r="AZ32" s="46">
        <f t="shared" ref="AZ32:AZ37" si="268">SUM(AQ32)</f>
        <v>0.25028235075925098</v>
      </c>
      <c r="BA32" s="46">
        <f t="shared" ref="BA32:BA37" si="269">SUM(BB32:BC32)</f>
        <v>0</v>
      </c>
      <c r="BB32" s="46">
        <f>SUM('[19]ПОЛНАЯ СЕБЕСТОИМОСТЬ СТОКИ 2019'!X147)</f>
        <v>0</v>
      </c>
      <c r="BC32" s="46">
        <f>SUM('[19]ПОЛНАЯ СЕБЕСТОИМОСТЬ СТОКИ 2019'!Y147)</f>
        <v>0</v>
      </c>
      <c r="BD32" s="47">
        <v>402.33</v>
      </c>
      <c r="BE32" s="47">
        <f t="shared" ref="BE32:BE37" si="270">SUM(BD32-BF32)</f>
        <v>402.24461802654463</v>
      </c>
      <c r="BF32" s="47">
        <f>SUM(BD32/BD9*BF9)*0.09416398138</f>
        <v>8.5381973455376764E-2</v>
      </c>
      <c r="BG32" s="46">
        <f t="shared" ref="BG32:BG37" si="271">SUM(BH32:BI32)</f>
        <v>417.19083333333333</v>
      </c>
      <c r="BH32" s="46">
        <f t="shared" ref="BH32:BH37" si="272">SUM(AY32)</f>
        <v>416.94055098257405</v>
      </c>
      <c r="BI32" s="46">
        <f t="shared" ref="BI32:BI37" si="273">SUM(AZ32)</f>
        <v>0.25028235075925098</v>
      </c>
      <c r="BJ32" s="46">
        <f t="shared" ref="BJ32:BJ37" si="274">SUM(BK32:BL32)</f>
        <v>0</v>
      </c>
      <c r="BK32" s="46">
        <f>SUM('[19]ПОЛНАЯ СЕБЕСТОИМОСТЬ СТОКИ 2019'!AA147)</f>
        <v>0</v>
      </c>
      <c r="BL32" s="46">
        <f>SUM('[19]ПОЛНАЯ СЕБЕСТОИМОСТЬ СТОКИ 2019'!AB147)</f>
        <v>0</v>
      </c>
      <c r="BM32" s="47">
        <v>402.92</v>
      </c>
      <c r="BN32" s="47">
        <f t="shared" ref="BN32:BN37" si="275">SUM(BM32-BO32)</f>
        <v>402.41372996596056</v>
      </c>
      <c r="BO32" s="47">
        <f>SUM(BM32/BM9*BO9)*0.09416398138</f>
        <v>0.50627003403946558</v>
      </c>
      <c r="BP32" s="29">
        <f t="shared" si="238"/>
        <v>1251.5725</v>
      </c>
      <c r="BQ32" s="29">
        <f t="shared" si="238"/>
        <v>1250.8216529477222</v>
      </c>
      <c r="BR32" s="29">
        <f t="shared" si="238"/>
        <v>0.75084705227775295</v>
      </c>
      <c r="BS32" s="29">
        <f t="shared" si="238"/>
        <v>423.53</v>
      </c>
      <c r="BT32" s="29">
        <f t="shared" si="238"/>
        <v>423.53</v>
      </c>
      <c r="BU32" s="29">
        <f t="shared" si="238"/>
        <v>0</v>
      </c>
      <c r="BV32" s="29">
        <f t="shared" si="238"/>
        <v>1200.67</v>
      </c>
      <c r="BW32" s="29">
        <f t="shared" si="238"/>
        <v>1200.0430200225951</v>
      </c>
      <c r="BX32" s="29">
        <f t="shared" si="238"/>
        <v>0.62697997740504452</v>
      </c>
      <c r="BY32" s="30">
        <f t="shared" si="239"/>
        <v>-828.04250000000002</v>
      </c>
      <c r="BZ32" s="30">
        <f t="shared" si="239"/>
        <v>-827.29165294772224</v>
      </c>
      <c r="CA32" s="30">
        <f t="shared" si="239"/>
        <v>-0.75084705227775295</v>
      </c>
      <c r="CB32" s="29">
        <f t="shared" si="240"/>
        <v>2503.145</v>
      </c>
      <c r="CC32" s="29">
        <f t="shared" si="240"/>
        <v>2501.6433058954444</v>
      </c>
      <c r="CD32" s="29">
        <f t="shared" si="240"/>
        <v>1.5016941045555059</v>
      </c>
      <c r="CE32" s="29">
        <f t="shared" si="240"/>
        <v>1702.68</v>
      </c>
      <c r="CF32" s="29">
        <f t="shared" si="240"/>
        <v>1702.68</v>
      </c>
      <c r="CG32" s="29">
        <f t="shared" si="240"/>
        <v>0</v>
      </c>
      <c r="CH32" s="48">
        <f t="shared" si="240"/>
        <v>2401.6400000000003</v>
      </c>
      <c r="CI32" s="48">
        <f t="shared" si="240"/>
        <v>2400.4278010115104</v>
      </c>
      <c r="CJ32" s="48">
        <f t="shared" si="240"/>
        <v>1.2121989884897149</v>
      </c>
      <c r="CK32" s="30">
        <f t="shared" si="241"/>
        <v>-800.46499999999992</v>
      </c>
      <c r="CL32" s="30">
        <f t="shared" si="241"/>
        <v>-798.96330589544436</v>
      </c>
      <c r="CM32" s="30">
        <f t="shared" si="241"/>
        <v>-1.5016941045555059</v>
      </c>
      <c r="CN32" s="46">
        <f t="shared" ref="CN32:CN37" si="276">SUM(CO32:CP32)</f>
        <v>417.19083333333333</v>
      </c>
      <c r="CO32" s="46">
        <f>SUM('[19]ПОЛНАЯ СЕБЕСТОИМОСТЬ СТОКИ 2019'!AP147/3)</f>
        <v>416.94055098257405</v>
      </c>
      <c r="CP32" s="46">
        <f>SUM('[19]ПОЛНАЯ СЕБЕСТОИМОСТЬ СТОКИ 2019'!AQ147/3)</f>
        <v>0.25028235075925098</v>
      </c>
      <c r="CQ32" s="46">
        <f t="shared" ref="CQ32:CQ37" si="277">SUM(CR32:CS32)</f>
        <v>0</v>
      </c>
      <c r="CR32" s="46">
        <f>SUM('[19]ПОЛНАЯ СЕБЕСТОИМОСТЬ СТОКИ 2019'!AS147)</f>
        <v>0</v>
      </c>
      <c r="CS32" s="46">
        <f>SUM('[19]ПОЛНАЯ СЕБЕСТОИМОСТЬ СТОКИ 2019'!AT147)</f>
        <v>0</v>
      </c>
      <c r="CT32" s="47">
        <v>398.25</v>
      </c>
      <c r="CU32" s="47">
        <f t="shared" ref="CU32:CU37" si="278">SUM(CT32-CV32)</f>
        <v>398.19729985162121</v>
      </c>
      <c r="CV32" s="47">
        <f>SUM(CT32/CT9*CV9)*0.09416398138</f>
        <v>5.2700148378767055E-2</v>
      </c>
      <c r="CW32" s="46">
        <f t="shared" ref="CW32:CW37" si="279">SUM(CX32:CY32)</f>
        <v>417.19083333333333</v>
      </c>
      <c r="CX32" s="46">
        <f t="shared" ref="CX32:CX37" si="280">SUM(CO32)</f>
        <v>416.94055098257405</v>
      </c>
      <c r="CY32" s="46">
        <f t="shared" ref="CY32:CY37" si="281">SUM(CP32)</f>
        <v>0.25028235075925098</v>
      </c>
      <c r="CZ32" s="46">
        <f t="shared" ref="CZ32:CZ37" si="282">SUM(DA32:DB32)</f>
        <v>0</v>
      </c>
      <c r="DA32" s="46">
        <f>SUM('[19]ПОЛНАЯ СЕБЕСТОИМОСТЬ СТОКИ 2019'!AV147)</f>
        <v>0</v>
      </c>
      <c r="DB32" s="46">
        <f>SUM('[19]ПОЛНАЯ СЕБЕСТОИМОСТЬ СТОКИ 2019'!AW147)</f>
        <v>0</v>
      </c>
      <c r="DC32" s="47">
        <v>403.59</v>
      </c>
      <c r="DD32" s="47">
        <f t="shared" ref="DD32:DD37" si="283">SUM(DC32-DE32)</f>
        <v>403.51355758375564</v>
      </c>
      <c r="DE32" s="47">
        <f>SUM(DC32/DC9*DE9)*0.09416398138</f>
        <v>7.6442416244314498E-2</v>
      </c>
      <c r="DF32" s="46">
        <f t="shared" ref="DF32:DF37" si="284">SUM(DG32:DH32)</f>
        <v>417.19083333333333</v>
      </c>
      <c r="DG32" s="46">
        <f t="shared" ref="DG32:DG37" si="285">SUM(CX32)</f>
        <v>416.94055098257405</v>
      </c>
      <c r="DH32" s="46">
        <f t="shared" ref="DH32:DH37" si="286">SUM(CY32)</f>
        <v>0.25028235075925098</v>
      </c>
      <c r="DI32" s="46">
        <f t="shared" ref="DI32:DI37" si="287">SUM(DJ32:DK32)</f>
        <v>0</v>
      </c>
      <c r="DJ32" s="46">
        <f>SUM('[19]ПОЛНАЯ СЕБЕСТОИМОСТЬ СТОКИ 2019'!AY147)</f>
        <v>0</v>
      </c>
      <c r="DK32" s="46">
        <f>SUM('[19]ПОЛНАЯ СЕБЕСТОИМОСТЬ СТОКИ 2019'!AZ147)</f>
        <v>0</v>
      </c>
      <c r="DL32" s="47">
        <v>404.67</v>
      </c>
      <c r="DM32" s="47">
        <f t="shared" ref="DM32:DM37" si="288">SUM(DL32-DN32)</f>
        <v>404.12464300116767</v>
      </c>
      <c r="DN32" s="47">
        <f>SUM(DL32/DL9*DN9)*0.09416398138</f>
        <v>0.54535699883235766</v>
      </c>
      <c r="DO32" s="29">
        <f t="shared" si="242"/>
        <v>1251.5725</v>
      </c>
      <c r="DP32" s="29">
        <f t="shared" si="242"/>
        <v>1250.8216529477222</v>
      </c>
      <c r="DQ32" s="29">
        <f t="shared" si="242"/>
        <v>0.75084705227775295</v>
      </c>
      <c r="DR32" s="29">
        <f t="shared" si="242"/>
        <v>0</v>
      </c>
      <c r="DS32" s="29">
        <f t="shared" si="242"/>
        <v>0</v>
      </c>
      <c r="DT32" s="29">
        <f t="shared" si="242"/>
        <v>0</v>
      </c>
      <c r="DU32" s="29">
        <f t="shared" si="242"/>
        <v>1206.51</v>
      </c>
      <c r="DV32" s="29">
        <f t="shared" si="242"/>
        <v>1205.8355004365444</v>
      </c>
      <c r="DW32" s="29">
        <f t="shared" si="242"/>
        <v>0.67449956345543916</v>
      </c>
      <c r="DX32" s="30">
        <f t="shared" si="243"/>
        <v>-1251.5725</v>
      </c>
      <c r="DY32" s="30">
        <f t="shared" si="243"/>
        <v>-1250.8216529477222</v>
      </c>
      <c r="DZ32" s="30">
        <f t="shared" si="243"/>
        <v>-0.75084705227775295</v>
      </c>
      <c r="EA32" s="29">
        <f t="shared" si="244"/>
        <v>3754.7174999999997</v>
      </c>
      <c r="EB32" s="29">
        <f t="shared" si="244"/>
        <v>3752.4649588431666</v>
      </c>
      <c r="EC32" s="29">
        <f t="shared" si="244"/>
        <v>2.2525411568332587</v>
      </c>
      <c r="ED32" s="29">
        <f t="shared" si="244"/>
        <v>1702.68</v>
      </c>
      <c r="EE32" s="29">
        <f t="shared" si="244"/>
        <v>1702.68</v>
      </c>
      <c r="EF32" s="29">
        <f t="shared" si="244"/>
        <v>0</v>
      </c>
      <c r="EG32" s="29">
        <f t="shared" si="244"/>
        <v>3608.1500000000005</v>
      </c>
      <c r="EH32" s="29">
        <f t="shared" si="244"/>
        <v>3606.2633014480548</v>
      </c>
      <c r="EI32" s="29">
        <f t="shared" si="244"/>
        <v>1.886698551945154</v>
      </c>
      <c r="EJ32" s="30">
        <f t="shared" si="245"/>
        <v>-2052.0374999999995</v>
      </c>
      <c r="EK32" s="30">
        <f t="shared" si="245"/>
        <v>-2049.7849588431664</v>
      </c>
      <c r="EL32" s="30">
        <f t="shared" si="245"/>
        <v>-2.2525411568332587</v>
      </c>
      <c r="EM32" s="46">
        <f t="shared" ref="EM32:EM37" si="289">SUM(EN32:EO32)</f>
        <v>417.19083333333333</v>
      </c>
      <c r="EN32" s="46">
        <f>SUM('[19]ПОЛНАЯ СЕБЕСТОИМОСТЬ СТОКИ 2019'!BN147/3)</f>
        <v>416.94055098257405</v>
      </c>
      <c r="EO32" s="46">
        <f>SUM('[19]ПОЛНАЯ СЕБЕСТОИМОСТЬ СТОКИ 2019'!BO147/3)</f>
        <v>0.25028235075925098</v>
      </c>
      <c r="EP32" s="46">
        <f t="shared" ref="EP32:EP37" si="290">SUM(EQ32:ER32)</f>
        <v>0</v>
      </c>
      <c r="EQ32" s="46">
        <f>SUM('[19]ПОЛНАЯ СЕБЕСТОИМОСТЬ СТОКИ 2019'!BQ147)</f>
        <v>0</v>
      </c>
      <c r="ER32" s="46">
        <f>SUM('[19]ПОЛНАЯ СЕБЕСТОИМОСТЬ СТОКИ 2019'!BR147)</f>
        <v>0</v>
      </c>
      <c r="ES32" s="47">
        <v>402.86</v>
      </c>
      <c r="ET32" s="47">
        <f t="shared" ref="ET32:ET37" si="291">SUM(ES32-EU32)</f>
        <v>402.78144778422075</v>
      </c>
      <c r="EU32" s="47">
        <f>SUM(ES32/ES9*EU9)*0.09416398138</f>
        <v>7.8552215779290113E-2</v>
      </c>
      <c r="EV32" s="46">
        <f t="shared" ref="EV32:EV37" si="292">SUM(EW32:EX32)</f>
        <v>417.19083333333333</v>
      </c>
      <c r="EW32" s="46">
        <f t="shared" ref="EW32:EW37" si="293">SUM(EN32)</f>
        <v>416.94055098257405</v>
      </c>
      <c r="EX32" s="46">
        <f t="shared" ref="EX32:EX37" si="294">SUM(EO32)</f>
        <v>0.25028235075925098</v>
      </c>
      <c r="EY32" s="46">
        <f t="shared" ref="EY32:EY37" si="295">SUM(EZ32:FA32)</f>
        <v>0</v>
      </c>
      <c r="EZ32" s="46">
        <f>SUM('[19]ПОЛНАЯ СЕБЕСТОИМОСТЬ СТОКИ 2019'!BT147)</f>
        <v>0</v>
      </c>
      <c r="FA32" s="46">
        <f>SUM('[19]ПОЛНАЯ СЕБЕСТОИМОСТЬ СТОКИ 2019'!BU147)</f>
        <v>0</v>
      </c>
      <c r="FB32" s="47">
        <v>408.98</v>
      </c>
      <c r="FC32" s="47">
        <f t="shared" ref="FC32:FC37" si="296">SUM(FB32-FD32)</f>
        <v>408.8974307452097</v>
      </c>
      <c r="FD32" s="47">
        <f>SUM(FB32/FB9*FD9)*0.09416398138</f>
        <v>8.2569254790320248E-2</v>
      </c>
      <c r="FE32" s="46">
        <f t="shared" ref="FE32:FE37" si="297">SUM(FF32:FG32)</f>
        <v>417.19083333333333</v>
      </c>
      <c r="FF32" s="46">
        <f t="shared" ref="FF32:FF37" si="298">SUM(EW32)</f>
        <v>416.94055098257405</v>
      </c>
      <c r="FG32" s="46">
        <f t="shared" ref="FG32:FG37" si="299">SUM(EX32)</f>
        <v>0.25028235075925098</v>
      </c>
      <c r="FH32" s="46">
        <f t="shared" ref="FH32:FH37" si="300">SUM(FI32:FJ32)</f>
        <v>0</v>
      </c>
      <c r="FI32" s="46">
        <f>SUM('[19]ПОЛНАЯ СЕБЕСТОИМОСТЬ СТОКИ 2019'!BW147)</f>
        <v>0</v>
      </c>
      <c r="FJ32" s="46">
        <f>SUM('[19]ПОЛНАЯ СЕБЕСТОИМОСТЬ СТОКИ 2019'!BX147)</f>
        <v>0</v>
      </c>
      <c r="FK32" s="47">
        <v>407.93</v>
      </c>
      <c r="FL32" s="47">
        <f t="shared" ref="FL32:FL37" si="301">SUM(FK32-FM32)</f>
        <v>407.3476558973569</v>
      </c>
      <c r="FM32" s="47">
        <f>SUM(FK32/FK9*FM9)*0.09416398138</f>
        <v>0.58234410264310688</v>
      </c>
      <c r="FN32" s="29">
        <f t="shared" si="246"/>
        <v>1251.5725</v>
      </c>
      <c r="FO32" s="29">
        <f t="shared" si="246"/>
        <v>1250.8216529477222</v>
      </c>
      <c r="FP32" s="29">
        <f t="shared" si="246"/>
        <v>0.75084705227775295</v>
      </c>
      <c r="FQ32" s="29">
        <f t="shared" si="246"/>
        <v>0</v>
      </c>
      <c r="FR32" s="29">
        <f t="shared" si="246"/>
        <v>0</v>
      </c>
      <c r="FS32" s="29">
        <f t="shared" si="246"/>
        <v>0</v>
      </c>
      <c r="FT32" s="29">
        <f t="shared" si="246"/>
        <v>1219.77</v>
      </c>
      <c r="FU32" s="29">
        <f t="shared" si="246"/>
        <v>1219.0265344267873</v>
      </c>
      <c r="FV32" s="29">
        <f t="shared" si="246"/>
        <v>0.74346557321271722</v>
      </c>
      <c r="FW32" s="30">
        <f t="shared" si="247"/>
        <v>-1251.5725</v>
      </c>
      <c r="FX32" s="30">
        <f t="shared" si="247"/>
        <v>-1250.8216529477222</v>
      </c>
      <c r="FY32" s="30">
        <f t="shared" si="247"/>
        <v>-0.75084705227775295</v>
      </c>
      <c r="FZ32" s="29">
        <f t="shared" si="248"/>
        <v>5006.29</v>
      </c>
      <c r="GA32" s="29">
        <f t="shared" si="248"/>
        <v>5003.2866117908889</v>
      </c>
      <c r="GB32" s="29">
        <f t="shared" si="248"/>
        <v>3.0033882091110118</v>
      </c>
      <c r="GC32" s="29">
        <f t="shared" si="248"/>
        <v>1702.68</v>
      </c>
      <c r="GD32" s="29">
        <f t="shared" si="248"/>
        <v>1702.68</v>
      </c>
      <c r="GE32" s="29">
        <f t="shared" si="248"/>
        <v>0</v>
      </c>
      <c r="GF32" s="29">
        <f t="shared" si="248"/>
        <v>4827.92</v>
      </c>
      <c r="GG32" s="29">
        <f t="shared" si="248"/>
        <v>4825.2898358748425</v>
      </c>
      <c r="GH32" s="29">
        <f t="shared" si="248"/>
        <v>2.6301641251578713</v>
      </c>
      <c r="GI32" s="30">
        <f t="shared" si="249"/>
        <v>-3303.6099999999997</v>
      </c>
      <c r="GJ32" s="30">
        <f t="shared" si="249"/>
        <v>-3300.6066117908886</v>
      </c>
      <c r="GK32" s="30">
        <f t="shared" si="249"/>
        <v>-3.0033882091110118</v>
      </c>
    </row>
    <row r="33" spans="1:193" ht="18.75" customHeight="1" x14ac:dyDescent="0.3">
      <c r="A33" s="45" t="s">
        <v>47</v>
      </c>
      <c r="B33" s="46">
        <f t="shared" si="250"/>
        <v>0</v>
      </c>
      <c r="C33" s="46">
        <f>SUM('[19]ПОЛНАЯ СЕБЕСТОИМОСТЬ СТОКИ 2019'!C148/3)</f>
        <v>0</v>
      </c>
      <c r="D33" s="46">
        <f>SUM('[19]ПОЛНАЯ СЕБЕСТОИМОСТЬ СТОКИ 2019'!D148/3)</f>
        <v>0</v>
      </c>
      <c r="E33" s="46">
        <f t="shared" si="251"/>
        <v>0</v>
      </c>
      <c r="F33" s="46">
        <f>SUM('[19]ПОЛНАЯ СЕБЕСТОИМОСТЬ СТОКИ 2019'!F148)</f>
        <v>0</v>
      </c>
      <c r="G33" s="46">
        <f>SUM('[19]ПОЛНАЯ СЕБЕСТОИМОСТЬ СТОКИ 2019'!G148)</f>
        <v>0</v>
      </c>
      <c r="H33" s="47">
        <v>0</v>
      </c>
      <c r="I33" s="47">
        <f t="shared" si="252"/>
        <v>0</v>
      </c>
      <c r="J33" s="47">
        <f>SUM(H33/H9*J9)</f>
        <v>0</v>
      </c>
      <c r="K33" s="46">
        <f t="shared" si="253"/>
        <v>0</v>
      </c>
      <c r="L33" s="46">
        <f t="shared" si="254"/>
        <v>0</v>
      </c>
      <c r="M33" s="46">
        <f t="shared" si="255"/>
        <v>0</v>
      </c>
      <c r="N33" s="46">
        <f t="shared" si="256"/>
        <v>0</v>
      </c>
      <c r="O33" s="46">
        <f>SUM('[19]ПОЛНАЯ СЕБЕСТОИМОСТЬ СТОКИ 2019'!I148)</f>
        <v>0</v>
      </c>
      <c r="P33" s="46">
        <f>SUM('[19]ПОЛНАЯ СЕБЕСТОИМОСТЬ СТОКИ 2019'!J148)</f>
        <v>0</v>
      </c>
      <c r="Q33" s="47">
        <v>0</v>
      </c>
      <c r="R33" s="47">
        <f t="shared" si="257"/>
        <v>0</v>
      </c>
      <c r="S33" s="47">
        <f>SUM(Q33/Q9*S9)</f>
        <v>0</v>
      </c>
      <c r="T33" s="46">
        <f t="shared" si="258"/>
        <v>0</v>
      </c>
      <c r="U33" s="46">
        <f t="shared" si="259"/>
        <v>0</v>
      </c>
      <c r="V33" s="46">
        <f t="shared" si="260"/>
        <v>0</v>
      </c>
      <c r="W33" s="46">
        <f t="shared" si="261"/>
        <v>0</v>
      </c>
      <c r="X33" s="46">
        <f>SUM('[19]ПОЛНАЯ СЕБЕСТОИМОСТЬ СТОКИ 2019'!L148)</f>
        <v>0</v>
      </c>
      <c r="Y33" s="46">
        <f>SUM('[19]ПОЛНАЯ СЕБЕСТОИМОСТЬ СТОКИ 2019'!M148)</f>
        <v>0</v>
      </c>
      <c r="Z33" s="47">
        <v>0</v>
      </c>
      <c r="AA33" s="47">
        <f t="shared" si="262"/>
        <v>0</v>
      </c>
      <c r="AB33" s="47">
        <f>SUM(Z33/Z9*AB9)</f>
        <v>0</v>
      </c>
      <c r="AC33" s="29">
        <f t="shared" si="236"/>
        <v>0</v>
      </c>
      <c r="AD33" s="29">
        <f t="shared" si="236"/>
        <v>0</v>
      </c>
      <c r="AE33" s="29">
        <f t="shared" si="236"/>
        <v>0</v>
      </c>
      <c r="AF33" s="29">
        <f t="shared" si="236"/>
        <v>0</v>
      </c>
      <c r="AG33" s="29">
        <f t="shared" si="236"/>
        <v>0</v>
      </c>
      <c r="AH33" s="29">
        <f t="shared" si="236"/>
        <v>0</v>
      </c>
      <c r="AI33" s="29">
        <f t="shared" si="236"/>
        <v>0</v>
      </c>
      <c r="AJ33" s="29">
        <f t="shared" si="236"/>
        <v>0</v>
      </c>
      <c r="AK33" s="29">
        <f t="shared" si="236"/>
        <v>0</v>
      </c>
      <c r="AL33" s="30">
        <f t="shared" si="237"/>
        <v>0</v>
      </c>
      <c r="AM33" s="30">
        <f t="shared" si="237"/>
        <v>0</v>
      </c>
      <c r="AN33" s="30">
        <f t="shared" si="237"/>
        <v>0</v>
      </c>
      <c r="AO33" s="46">
        <f t="shared" si="263"/>
        <v>0</v>
      </c>
      <c r="AP33" s="46">
        <f>SUM('[19]ПОЛНАЯ СЕБЕСТОИМОСТЬ СТОКИ 2019'!R148/3)</f>
        <v>0</v>
      </c>
      <c r="AQ33" s="46">
        <f>SUM('[19]ПОЛНАЯ СЕБЕСТОИМОСТЬ СТОКИ 2019'!S148/3)</f>
        <v>0</v>
      </c>
      <c r="AR33" s="46">
        <f t="shared" si="264"/>
        <v>0</v>
      </c>
      <c r="AS33" s="46">
        <f>SUM('[19]ПОЛНАЯ СЕБЕСТОИМОСТЬ СТОКИ 2019'!U148)</f>
        <v>0</v>
      </c>
      <c r="AT33" s="46">
        <f>SUM('[19]ПОЛНАЯ СЕБЕСТОИМОСТЬ СТОКИ 2019'!V148)</f>
        <v>0</v>
      </c>
      <c r="AU33" s="47">
        <v>0</v>
      </c>
      <c r="AV33" s="47">
        <f t="shared" si="265"/>
        <v>0</v>
      </c>
      <c r="AW33" s="47">
        <f>SUM(AU33/AU9*AW9)</f>
        <v>0</v>
      </c>
      <c r="AX33" s="46">
        <f t="shared" si="266"/>
        <v>0</v>
      </c>
      <c r="AY33" s="46">
        <f t="shared" si="267"/>
        <v>0</v>
      </c>
      <c r="AZ33" s="46">
        <f t="shared" si="268"/>
        <v>0</v>
      </c>
      <c r="BA33" s="46">
        <f t="shared" si="269"/>
        <v>0</v>
      </c>
      <c r="BB33" s="46">
        <f>SUM('[19]ПОЛНАЯ СЕБЕСТОИМОСТЬ СТОКИ 2019'!X148)</f>
        <v>0</v>
      </c>
      <c r="BC33" s="46">
        <f>SUM('[19]ПОЛНАЯ СЕБЕСТОИМОСТЬ СТОКИ 2019'!Y148)</f>
        <v>0</v>
      </c>
      <c r="BD33" s="47">
        <v>0</v>
      </c>
      <c r="BE33" s="47">
        <f t="shared" si="270"/>
        <v>0</v>
      </c>
      <c r="BF33" s="47">
        <f>SUM(BD33/BD9*BF9)</f>
        <v>0</v>
      </c>
      <c r="BG33" s="46">
        <f t="shared" si="271"/>
        <v>0</v>
      </c>
      <c r="BH33" s="46">
        <f t="shared" si="272"/>
        <v>0</v>
      </c>
      <c r="BI33" s="46">
        <f t="shared" si="273"/>
        <v>0</v>
      </c>
      <c r="BJ33" s="46">
        <f t="shared" si="274"/>
        <v>0</v>
      </c>
      <c r="BK33" s="46">
        <f>SUM('[19]ПОЛНАЯ СЕБЕСТОИМОСТЬ СТОКИ 2019'!AA148)</f>
        <v>0</v>
      </c>
      <c r="BL33" s="46">
        <f>SUM('[19]ПОЛНАЯ СЕБЕСТОИМОСТЬ СТОКИ 2019'!AB148)</f>
        <v>0</v>
      </c>
      <c r="BM33" s="47">
        <v>0</v>
      </c>
      <c r="BN33" s="47">
        <f t="shared" si="275"/>
        <v>0</v>
      </c>
      <c r="BO33" s="47">
        <f>SUM(BM33/BM9*BO9)</f>
        <v>0</v>
      </c>
      <c r="BP33" s="29">
        <f t="shared" si="238"/>
        <v>0</v>
      </c>
      <c r="BQ33" s="29">
        <f t="shared" si="238"/>
        <v>0</v>
      </c>
      <c r="BR33" s="29">
        <f t="shared" si="238"/>
        <v>0</v>
      </c>
      <c r="BS33" s="29">
        <f t="shared" si="238"/>
        <v>0</v>
      </c>
      <c r="BT33" s="29">
        <f t="shared" si="238"/>
        <v>0</v>
      </c>
      <c r="BU33" s="29">
        <f t="shared" si="238"/>
        <v>0</v>
      </c>
      <c r="BV33" s="29">
        <f t="shared" si="238"/>
        <v>0</v>
      </c>
      <c r="BW33" s="29">
        <f t="shared" si="238"/>
        <v>0</v>
      </c>
      <c r="BX33" s="29">
        <f t="shared" si="238"/>
        <v>0</v>
      </c>
      <c r="BY33" s="30">
        <f t="shared" si="239"/>
        <v>0</v>
      </c>
      <c r="BZ33" s="30">
        <f t="shared" si="239"/>
        <v>0</v>
      </c>
      <c r="CA33" s="30">
        <f t="shared" si="239"/>
        <v>0</v>
      </c>
      <c r="CB33" s="29">
        <f t="shared" si="240"/>
        <v>0</v>
      </c>
      <c r="CC33" s="29">
        <f t="shared" si="240"/>
        <v>0</v>
      </c>
      <c r="CD33" s="29">
        <f t="shared" si="240"/>
        <v>0</v>
      </c>
      <c r="CE33" s="29">
        <f t="shared" si="240"/>
        <v>0</v>
      </c>
      <c r="CF33" s="29">
        <f t="shared" si="240"/>
        <v>0</v>
      </c>
      <c r="CG33" s="29">
        <f t="shared" si="240"/>
        <v>0</v>
      </c>
      <c r="CH33" s="48">
        <f t="shared" si="240"/>
        <v>0</v>
      </c>
      <c r="CI33" s="48">
        <f t="shared" si="240"/>
        <v>0</v>
      </c>
      <c r="CJ33" s="48">
        <f t="shared" si="240"/>
        <v>0</v>
      </c>
      <c r="CK33" s="30">
        <f t="shared" si="241"/>
        <v>0</v>
      </c>
      <c r="CL33" s="30">
        <f t="shared" si="241"/>
        <v>0</v>
      </c>
      <c r="CM33" s="30">
        <f t="shared" si="241"/>
        <v>0</v>
      </c>
      <c r="CN33" s="46">
        <f t="shared" si="276"/>
        <v>0</v>
      </c>
      <c r="CO33" s="46">
        <f>SUM('[19]ПОЛНАЯ СЕБЕСТОИМОСТЬ СТОКИ 2019'!AP148/3)</f>
        <v>0</v>
      </c>
      <c r="CP33" s="46">
        <f>SUM('[19]ПОЛНАЯ СЕБЕСТОИМОСТЬ СТОКИ 2019'!AQ148/3)</f>
        <v>0</v>
      </c>
      <c r="CQ33" s="46">
        <f t="shared" si="277"/>
        <v>0</v>
      </c>
      <c r="CR33" s="46">
        <f>SUM('[19]ПОЛНАЯ СЕБЕСТОИМОСТЬ СТОКИ 2019'!AS148)</f>
        <v>0</v>
      </c>
      <c r="CS33" s="46">
        <f>SUM('[19]ПОЛНАЯ СЕБЕСТОИМОСТЬ СТОКИ 2019'!AT148)</f>
        <v>0</v>
      </c>
      <c r="CT33" s="47">
        <v>0</v>
      </c>
      <c r="CU33" s="47">
        <f t="shared" si="278"/>
        <v>0</v>
      </c>
      <c r="CV33" s="47">
        <f>SUM(CT33/CT9*CV9)</f>
        <v>0</v>
      </c>
      <c r="CW33" s="46">
        <f t="shared" si="279"/>
        <v>0</v>
      </c>
      <c r="CX33" s="46">
        <f t="shared" si="280"/>
        <v>0</v>
      </c>
      <c r="CY33" s="46">
        <f t="shared" si="281"/>
        <v>0</v>
      </c>
      <c r="CZ33" s="46">
        <f t="shared" si="282"/>
        <v>0</v>
      </c>
      <c r="DA33" s="46">
        <f>SUM('[19]ПОЛНАЯ СЕБЕСТОИМОСТЬ СТОКИ 2019'!AV148)</f>
        <v>0</v>
      </c>
      <c r="DB33" s="46">
        <f>SUM('[19]ПОЛНАЯ СЕБЕСТОИМОСТЬ СТОКИ 2019'!AW148)</f>
        <v>0</v>
      </c>
      <c r="DC33" s="47">
        <v>0</v>
      </c>
      <c r="DD33" s="47">
        <f t="shared" si="283"/>
        <v>0</v>
      </c>
      <c r="DE33" s="47">
        <f>SUM(DC33/DC9*DE9)</f>
        <v>0</v>
      </c>
      <c r="DF33" s="46">
        <f t="shared" si="284"/>
        <v>0</v>
      </c>
      <c r="DG33" s="46">
        <f t="shared" si="285"/>
        <v>0</v>
      </c>
      <c r="DH33" s="46">
        <f t="shared" si="286"/>
        <v>0</v>
      </c>
      <c r="DI33" s="46">
        <f t="shared" si="287"/>
        <v>0</v>
      </c>
      <c r="DJ33" s="46">
        <f>SUM('[19]ПОЛНАЯ СЕБЕСТОИМОСТЬ СТОКИ 2019'!AY148)</f>
        <v>0</v>
      </c>
      <c r="DK33" s="46">
        <f>SUM('[19]ПОЛНАЯ СЕБЕСТОИМОСТЬ СТОКИ 2019'!AZ148)</f>
        <v>0</v>
      </c>
      <c r="DL33" s="47">
        <v>0</v>
      </c>
      <c r="DM33" s="47">
        <f t="shared" si="288"/>
        <v>0</v>
      </c>
      <c r="DN33" s="47">
        <f>SUM(DL33/DL9*DN9)</f>
        <v>0</v>
      </c>
      <c r="DO33" s="29">
        <f t="shared" si="242"/>
        <v>0</v>
      </c>
      <c r="DP33" s="29">
        <f t="shared" si="242"/>
        <v>0</v>
      </c>
      <c r="DQ33" s="29">
        <f t="shared" si="242"/>
        <v>0</v>
      </c>
      <c r="DR33" s="29">
        <f t="shared" si="242"/>
        <v>0</v>
      </c>
      <c r="DS33" s="29">
        <f t="shared" si="242"/>
        <v>0</v>
      </c>
      <c r="DT33" s="29">
        <f t="shared" si="242"/>
        <v>0</v>
      </c>
      <c r="DU33" s="29">
        <f t="shared" si="242"/>
        <v>0</v>
      </c>
      <c r="DV33" s="29">
        <f t="shared" si="242"/>
        <v>0</v>
      </c>
      <c r="DW33" s="29">
        <f t="shared" si="242"/>
        <v>0</v>
      </c>
      <c r="DX33" s="30">
        <f t="shared" si="243"/>
        <v>0</v>
      </c>
      <c r="DY33" s="30">
        <f t="shared" si="243"/>
        <v>0</v>
      </c>
      <c r="DZ33" s="30">
        <f t="shared" si="243"/>
        <v>0</v>
      </c>
      <c r="EA33" s="29">
        <f t="shared" si="244"/>
        <v>0</v>
      </c>
      <c r="EB33" s="29">
        <f t="shared" si="244"/>
        <v>0</v>
      </c>
      <c r="EC33" s="29">
        <f t="shared" si="244"/>
        <v>0</v>
      </c>
      <c r="ED33" s="29">
        <f t="shared" si="244"/>
        <v>0</v>
      </c>
      <c r="EE33" s="29">
        <f t="shared" si="244"/>
        <v>0</v>
      </c>
      <c r="EF33" s="29">
        <f t="shared" si="244"/>
        <v>0</v>
      </c>
      <c r="EG33" s="29">
        <f t="shared" si="244"/>
        <v>0</v>
      </c>
      <c r="EH33" s="29">
        <f t="shared" si="244"/>
        <v>0</v>
      </c>
      <c r="EI33" s="29">
        <f t="shared" si="244"/>
        <v>0</v>
      </c>
      <c r="EJ33" s="30">
        <f t="shared" si="245"/>
        <v>0</v>
      </c>
      <c r="EK33" s="30">
        <f t="shared" si="245"/>
        <v>0</v>
      </c>
      <c r="EL33" s="30">
        <f t="shared" si="245"/>
        <v>0</v>
      </c>
      <c r="EM33" s="46">
        <f t="shared" si="289"/>
        <v>0</v>
      </c>
      <c r="EN33" s="46">
        <f>SUM('[19]ПОЛНАЯ СЕБЕСТОИМОСТЬ СТОКИ 2019'!BN148/3)</f>
        <v>0</v>
      </c>
      <c r="EO33" s="46">
        <f>SUM('[19]ПОЛНАЯ СЕБЕСТОИМОСТЬ СТОКИ 2019'!BO148/3)</f>
        <v>0</v>
      </c>
      <c r="EP33" s="46">
        <f t="shared" si="290"/>
        <v>0</v>
      </c>
      <c r="EQ33" s="46">
        <f>SUM('[19]ПОЛНАЯ СЕБЕСТОИМОСТЬ СТОКИ 2019'!BQ148)</f>
        <v>0</v>
      </c>
      <c r="ER33" s="46">
        <f>SUM('[19]ПОЛНАЯ СЕБЕСТОИМОСТЬ СТОКИ 2019'!BR148)</f>
        <v>0</v>
      </c>
      <c r="ES33" s="47">
        <v>0</v>
      </c>
      <c r="ET33" s="47">
        <f t="shared" si="291"/>
        <v>0</v>
      </c>
      <c r="EU33" s="47">
        <f>SUM(ES33/ES9*EU9)</f>
        <v>0</v>
      </c>
      <c r="EV33" s="46">
        <f t="shared" si="292"/>
        <v>0</v>
      </c>
      <c r="EW33" s="46">
        <f t="shared" si="293"/>
        <v>0</v>
      </c>
      <c r="EX33" s="46">
        <f t="shared" si="294"/>
        <v>0</v>
      </c>
      <c r="EY33" s="46">
        <f t="shared" si="295"/>
        <v>0</v>
      </c>
      <c r="EZ33" s="46">
        <f>SUM('[19]ПОЛНАЯ СЕБЕСТОИМОСТЬ СТОКИ 2019'!BT148)</f>
        <v>0</v>
      </c>
      <c r="FA33" s="46">
        <f>SUM('[19]ПОЛНАЯ СЕБЕСТОИМОСТЬ СТОКИ 2019'!BU148)</f>
        <v>0</v>
      </c>
      <c r="FB33" s="47">
        <v>0</v>
      </c>
      <c r="FC33" s="47">
        <f t="shared" si="296"/>
        <v>0</v>
      </c>
      <c r="FD33" s="47">
        <f>SUM(FB33/FB9*FD9)</f>
        <v>0</v>
      </c>
      <c r="FE33" s="46">
        <f t="shared" si="297"/>
        <v>0</v>
      </c>
      <c r="FF33" s="46">
        <f t="shared" si="298"/>
        <v>0</v>
      </c>
      <c r="FG33" s="46">
        <f t="shared" si="299"/>
        <v>0</v>
      </c>
      <c r="FH33" s="46">
        <f t="shared" si="300"/>
        <v>0</v>
      </c>
      <c r="FI33" s="46">
        <f>SUM('[19]ПОЛНАЯ СЕБЕСТОИМОСТЬ СТОКИ 2019'!BW148)</f>
        <v>0</v>
      </c>
      <c r="FJ33" s="46">
        <f>SUM('[19]ПОЛНАЯ СЕБЕСТОИМОСТЬ СТОКИ 2019'!BX148)</f>
        <v>0</v>
      </c>
      <c r="FK33" s="47">
        <v>0</v>
      </c>
      <c r="FL33" s="47">
        <f t="shared" si="301"/>
        <v>0</v>
      </c>
      <c r="FM33" s="47">
        <f>SUM(FK33/FK9*FM9)</f>
        <v>0</v>
      </c>
      <c r="FN33" s="29">
        <f t="shared" si="246"/>
        <v>0</v>
      </c>
      <c r="FO33" s="29">
        <f t="shared" si="246"/>
        <v>0</v>
      </c>
      <c r="FP33" s="29">
        <f t="shared" si="246"/>
        <v>0</v>
      </c>
      <c r="FQ33" s="29">
        <f t="shared" si="246"/>
        <v>0</v>
      </c>
      <c r="FR33" s="29">
        <f t="shared" si="246"/>
        <v>0</v>
      </c>
      <c r="FS33" s="29">
        <f t="shared" si="246"/>
        <v>0</v>
      </c>
      <c r="FT33" s="29">
        <f t="shared" si="246"/>
        <v>0</v>
      </c>
      <c r="FU33" s="29">
        <f t="shared" si="246"/>
        <v>0</v>
      </c>
      <c r="FV33" s="29">
        <f t="shared" si="246"/>
        <v>0</v>
      </c>
      <c r="FW33" s="30">
        <f t="shared" si="247"/>
        <v>0</v>
      </c>
      <c r="FX33" s="30">
        <f t="shared" si="247"/>
        <v>0</v>
      </c>
      <c r="FY33" s="30">
        <f t="shared" si="247"/>
        <v>0</v>
      </c>
      <c r="FZ33" s="29">
        <f t="shared" si="248"/>
        <v>0</v>
      </c>
      <c r="GA33" s="29">
        <f t="shared" si="248"/>
        <v>0</v>
      </c>
      <c r="GB33" s="29">
        <f t="shared" si="248"/>
        <v>0</v>
      </c>
      <c r="GC33" s="29">
        <f t="shared" si="248"/>
        <v>0</v>
      </c>
      <c r="GD33" s="29">
        <f t="shared" si="248"/>
        <v>0</v>
      </c>
      <c r="GE33" s="29">
        <f t="shared" si="248"/>
        <v>0</v>
      </c>
      <c r="GF33" s="29">
        <f t="shared" si="248"/>
        <v>0</v>
      </c>
      <c r="GG33" s="29">
        <f t="shared" si="248"/>
        <v>0</v>
      </c>
      <c r="GH33" s="29">
        <f t="shared" si="248"/>
        <v>0</v>
      </c>
      <c r="GI33" s="30">
        <f t="shared" si="249"/>
        <v>0</v>
      </c>
      <c r="GJ33" s="30">
        <f t="shared" si="249"/>
        <v>0</v>
      </c>
      <c r="GK33" s="30">
        <f t="shared" si="249"/>
        <v>0</v>
      </c>
    </row>
    <row r="34" spans="1:193" ht="18.75" customHeight="1" x14ac:dyDescent="0.3">
      <c r="A34" s="15" t="s">
        <v>48</v>
      </c>
      <c r="B34" s="46">
        <f t="shared" si="250"/>
        <v>92.546522611715446</v>
      </c>
      <c r="C34" s="46">
        <f>SUM('[19]ПОЛНАЯ СЕБЕСТОИМОСТЬ СТОКИ 2019'!C149/3)</f>
        <v>92.546522611715446</v>
      </c>
      <c r="D34" s="46">
        <f>SUM('[19]ПОЛНАЯ СЕБЕСТОИМОСТЬ СТОКИ 2019'!D149/3)</f>
        <v>0</v>
      </c>
      <c r="E34" s="46">
        <f t="shared" si="251"/>
        <v>27.07</v>
      </c>
      <c r="F34" s="46">
        <f>SUM('[19]ПОЛНАЯ СЕБЕСТОИМОСТЬ СТОКИ 2019'!F149)</f>
        <v>27.07</v>
      </c>
      <c r="G34" s="46">
        <f>SUM('[19]ПОЛНАЯ СЕБЕСТОИМОСТЬ СТОКИ 2019'!G149)</f>
        <v>0</v>
      </c>
      <c r="H34" s="47">
        <v>0</v>
      </c>
      <c r="I34" s="47">
        <f t="shared" si="252"/>
        <v>0</v>
      </c>
      <c r="J34" s="47">
        <f>SUM(H34/H9*J9)*0.9027237354</f>
        <v>0</v>
      </c>
      <c r="K34" s="46">
        <f t="shared" si="253"/>
        <v>92.546522611715446</v>
      </c>
      <c r="L34" s="46">
        <f t="shared" si="254"/>
        <v>92.546522611715446</v>
      </c>
      <c r="M34" s="46">
        <f t="shared" si="255"/>
        <v>0</v>
      </c>
      <c r="N34" s="46">
        <f t="shared" si="256"/>
        <v>9.61</v>
      </c>
      <c r="O34" s="46">
        <f>SUM('[19]ПОЛНАЯ СЕБЕСТОИМОСТЬ СТОКИ 2019'!I149)</f>
        <v>9.61</v>
      </c>
      <c r="P34" s="46">
        <f>SUM('[19]ПОЛНАЯ СЕБЕСТОИМОСТЬ СТОКИ 2019'!J149)</f>
        <v>0</v>
      </c>
      <c r="Q34" s="47">
        <v>0</v>
      </c>
      <c r="R34" s="47">
        <f t="shared" si="257"/>
        <v>0</v>
      </c>
      <c r="S34" s="47">
        <f>SUM(Q34/Q9*S9)*0.9027237354</f>
        <v>0</v>
      </c>
      <c r="T34" s="46">
        <f t="shared" si="258"/>
        <v>92.546522611715446</v>
      </c>
      <c r="U34" s="46">
        <f t="shared" si="259"/>
        <v>92.546522611715446</v>
      </c>
      <c r="V34" s="46">
        <f t="shared" si="260"/>
        <v>0</v>
      </c>
      <c r="W34" s="46">
        <f t="shared" si="261"/>
        <v>72.930000000000007</v>
      </c>
      <c r="X34" s="46">
        <f>SUM('[19]ПОЛНАЯ СЕБЕСТОИМОСТЬ СТОКИ 2019'!L149)</f>
        <v>72.930000000000007</v>
      </c>
      <c r="Y34" s="46">
        <f>SUM('[19]ПОЛНАЯ СЕБЕСТОИМОСТЬ СТОКИ 2019'!M149)</f>
        <v>0</v>
      </c>
      <c r="Z34" s="47">
        <v>0</v>
      </c>
      <c r="AA34" s="47">
        <f t="shared" si="262"/>
        <v>0</v>
      </c>
      <c r="AB34" s="47">
        <f>SUM(Z34/Z9*AB9)*0.9027237354</f>
        <v>0</v>
      </c>
      <c r="AC34" s="29">
        <f t="shared" si="236"/>
        <v>277.63956783514635</v>
      </c>
      <c r="AD34" s="29">
        <f t="shared" si="236"/>
        <v>277.63956783514635</v>
      </c>
      <c r="AE34" s="29">
        <f t="shared" si="236"/>
        <v>0</v>
      </c>
      <c r="AF34" s="29">
        <f t="shared" si="236"/>
        <v>109.61000000000001</v>
      </c>
      <c r="AG34" s="29">
        <f t="shared" si="236"/>
        <v>109.61000000000001</v>
      </c>
      <c r="AH34" s="29">
        <f t="shared" si="236"/>
        <v>0</v>
      </c>
      <c r="AI34" s="29">
        <f t="shared" si="236"/>
        <v>0</v>
      </c>
      <c r="AJ34" s="29">
        <f t="shared" si="236"/>
        <v>0</v>
      </c>
      <c r="AK34" s="29">
        <f t="shared" si="236"/>
        <v>0</v>
      </c>
      <c r="AL34" s="30">
        <f t="shared" si="237"/>
        <v>-168.02956783514634</v>
      </c>
      <c r="AM34" s="30">
        <f t="shared" si="237"/>
        <v>-168.02956783514634</v>
      </c>
      <c r="AN34" s="30">
        <f t="shared" si="237"/>
        <v>0</v>
      </c>
      <c r="AO34" s="46">
        <f t="shared" si="263"/>
        <v>92.546522611715446</v>
      </c>
      <c r="AP34" s="46">
        <f>SUM('[19]ПОЛНАЯ СЕБЕСТОИМОСТЬ СТОКИ 2019'!R149/3)</f>
        <v>92.546522611715446</v>
      </c>
      <c r="AQ34" s="46">
        <f>SUM('[19]ПОЛНАЯ СЕБЕСТОИМОСТЬ СТОКИ 2019'!S149/3)</f>
        <v>0</v>
      </c>
      <c r="AR34" s="46">
        <f t="shared" si="264"/>
        <v>48.34</v>
      </c>
      <c r="AS34" s="46">
        <f>SUM('[19]ПОЛНАЯ СЕБЕСТОИМОСТЬ СТОКИ 2019'!U149)</f>
        <v>48.34</v>
      </c>
      <c r="AT34" s="46">
        <f>SUM('[19]ПОЛНАЯ СЕБЕСТОИМОСТЬ СТОКИ 2019'!V149)</f>
        <v>0</v>
      </c>
      <c r="AU34" s="47">
        <v>0</v>
      </c>
      <c r="AV34" s="47">
        <f t="shared" si="265"/>
        <v>0</v>
      </c>
      <c r="AW34" s="47">
        <f>SUM(AU34/AU9*AW9)*0.9027237354</f>
        <v>0</v>
      </c>
      <c r="AX34" s="46">
        <f t="shared" si="266"/>
        <v>92.546522611715446</v>
      </c>
      <c r="AY34" s="46">
        <f t="shared" si="267"/>
        <v>92.546522611715446</v>
      </c>
      <c r="AZ34" s="46">
        <f t="shared" si="268"/>
        <v>0</v>
      </c>
      <c r="BA34" s="46">
        <f t="shared" si="269"/>
        <v>0</v>
      </c>
      <c r="BB34" s="46">
        <f>SUM('[19]ПОЛНАЯ СЕБЕСТОИМОСТЬ СТОКИ 2019'!X149)</f>
        <v>0</v>
      </c>
      <c r="BC34" s="46">
        <f>SUM('[19]ПОЛНАЯ СЕБЕСТОИМОСТЬ СТОКИ 2019'!Y149)</f>
        <v>0</v>
      </c>
      <c r="BD34" s="47">
        <v>9.92</v>
      </c>
      <c r="BE34" s="47">
        <f t="shared" si="270"/>
        <v>9.8998179400338095</v>
      </c>
      <c r="BF34" s="47">
        <f>SUM(BD34/BD9*BF9)*0.9027237354</f>
        <v>2.0182059966190918E-2</v>
      </c>
      <c r="BG34" s="46">
        <f t="shared" si="271"/>
        <v>92.546522611715446</v>
      </c>
      <c r="BH34" s="46">
        <f t="shared" si="272"/>
        <v>92.546522611715446</v>
      </c>
      <c r="BI34" s="46">
        <f t="shared" si="273"/>
        <v>0</v>
      </c>
      <c r="BJ34" s="46">
        <f t="shared" si="274"/>
        <v>0</v>
      </c>
      <c r="BK34" s="46">
        <f>SUM('[19]ПОЛНАЯ СЕБЕСТОИМОСТЬ СТОКИ 2019'!AA149)</f>
        <v>0</v>
      </c>
      <c r="BL34" s="46">
        <f>SUM('[19]ПОЛНАЯ СЕБЕСТОИМОСТЬ СТОКИ 2019'!AB149)</f>
        <v>0</v>
      </c>
      <c r="BM34" s="47">
        <v>0</v>
      </c>
      <c r="BN34" s="47">
        <f t="shared" si="275"/>
        <v>0</v>
      </c>
      <c r="BO34" s="47">
        <f>SUM(BM34/BM9*BO9)*0.9027237354</f>
        <v>0</v>
      </c>
      <c r="BP34" s="29">
        <f t="shared" si="238"/>
        <v>277.63956783514635</v>
      </c>
      <c r="BQ34" s="29">
        <f t="shared" si="238"/>
        <v>277.63956783514635</v>
      </c>
      <c r="BR34" s="29">
        <f t="shared" si="238"/>
        <v>0</v>
      </c>
      <c r="BS34" s="29">
        <f t="shared" si="238"/>
        <v>48.34</v>
      </c>
      <c r="BT34" s="29">
        <f t="shared" si="238"/>
        <v>48.34</v>
      </c>
      <c r="BU34" s="29">
        <f t="shared" si="238"/>
        <v>0</v>
      </c>
      <c r="BV34" s="29">
        <f t="shared" si="238"/>
        <v>9.92</v>
      </c>
      <c r="BW34" s="29">
        <f t="shared" si="238"/>
        <v>9.8998179400338095</v>
      </c>
      <c r="BX34" s="29">
        <f t="shared" si="238"/>
        <v>2.0182059966190918E-2</v>
      </c>
      <c r="BY34" s="30">
        <f t="shared" si="239"/>
        <v>-229.29956783514635</v>
      </c>
      <c r="BZ34" s="30">
        <f t="shared" si="239"/>
        <v>-229.29956783514635</v>
      </c>
      <c r="CA34" s="30">
        <f t="shared" si="239"/>
        <v>0</v>
      </c>
      <c r="CB34" s="29">
        <f t="shared" si="240"/>
        <v>555.2791356702927</v>
      </c>
      <c r="CC34" s="29">
        <f t="shared" si="240"/>
        <v>555.2791356702927</v>
      </c>
      <c r="CD34" s="29">
        <f t="shared" si="240"/>
        <v>0</v>
      </c>
      <c r="CE34" s="29">
        <f t="shared" si="240"/>
        <v>157.95000000000002</v>
      </c>
      <c r="CF34" s="29">
        <f t="shared" si="240"/>
        <v>157.95000000000002</v>
      </c>
      <c r="CG34" s="29">
        <f t="shared" si="240"/>
        <v>0</v>
      </c>
      <c r="CH34" s="48">
        <f t="shared" si="240"/>
        <v>9.92</v>
      </c>
      <c r="CI34" s="48">
        <f t="shared" si="240"/>
        <v>9.8998179400338095</v>
      </c>
      <c r="CJ34" s="48">
        <f t="shared" si="240"/>
        <v>2.0182059966190918E-2</v>
      </c>
      <c r="CK34" s="30">
        <f t="shared" si="241"/>
        <v>-397.32913567029266</v>
      </c>
      <c r="CL34" s="30">
        <f t="shared" si="241"/>
        <v>-397.32913567029266</v>
      </c>
      <c r="CM34" s="30">
        <f t="shared" si="241"/>
        <v>0</v>
      </c>
      <c r="CN34" s="46">
        <f t="shared" si="276"/>
        <v>92.546522611715446</v>
      </c>
      <c r="CO34" s="46">
        <f>SUM('[19]ПОЛНАЯ СЕБЕСТОИМОСТЬ СТОКИ 2019'!AP149/3)</f>
        <v>92.546522611715446</v>
      </c>
      <c r="CP34" s="46">
        <f>SUM('[19]ПОЛНАЯ СЕБЕСТОИМОСТЬ СТОКИ 2019'!AQ149/3)</f>
        <v>0</v>
      </c>
      <c r="CQ34" s="46">
        <f t="shared" si="277"/>
        <v>0</v>
      </c>
      <c r="CR34" s="46">
        <f>SUM('[19]ПОЛНАЯ СЕБЕСТОИМОСТЬ СТОКИ 2019'!AS149)</f>
        <v>0</v>
      </c>
      <c r="CS34" s="46">
        <f>SUM('[19]ПОЛНАЯ СЕБЕСТОИМОСТЬ СТОКИ 2019'!AT149)</f>
        <v>0</v>
      </c>
      <c r="CT34" s="47">
        <v>54.78</v>
      </c>
      <c r="CU34" s="47">
        <f t="shared" si="278"/>
        <v>54.710505868741954</v>
      </c>
      <c r="CV34" s="47">
        <f>SUM(CT34/CT9*CV9)*0.9027237354</f>
        <v>6.9494131258047778E-2</v>
      </c>
      <c r="CW34" s="46">
        <f t="shared" si="279"/>
        <v>92.546522611715446</v>
      </c>
      <c r="CX34" s="46">
        <f t="shared" si="280"/>
        <v>92.546522611715446</v>
      </c>
      <c r="CY34" s="46">
        <f t="shared" si="281"/>
        <v>0</v>
      </c>
      <c r="CZ34" s="46">
        <f t="shared" si="282"/>
        <v>0</v>
      </c>
      <c r="DA34" s="46">
        <f>SUM('[19]ПОЛНАЯ СЕБЕСТОИМОСТЬ СТОКИ 2019'!AV149)</f>
        <v>0</v>
      </c>
      <c r="DB34" s="46">
        <f>SUM('[19]ПОЛНАЯ СЕБЕСТОИМОСТЬ СТОКИ 2019'!AW149)</f>
        <v>0</v>
      </c>
      <c r="DC34" s="47">
        <v>41.35</v>
      </c>
      <c r="DD34" s="47">
        <f t="shared" si="283"/>
        <v>41.274917353556511</v>
      </c>
      <c r="DE34" s="47">
        <f>SUM(DC34/DC9*DE9)*0.9027237354</f>
        <v>7.5082646443489096E-2</v>
      </c>
      <c r="DF34" s="46">
        <f t="shared" si="284"/>
        <v>92.546522611715446</v>
      </c>
      <c r="DG34" s="46">
        <f t="shared" si="285"/>
        <v>92.546522611715446</v>
      </c>
      <c r="DH34" s="46">
        <f t="shared" si="286"/>
        <v>0</v>
      </c>
      <c r="DI34" s="46">
        <f t="shared" si="287"/>
        <v>0</v>
      </c>
      <c r="DJ34" s="46">
        <f>SUM('[19]ПОЛНАЯ СЕБЕСТОИМОСТЬ СТОКИ 2019'!AY149)</f>
        <v>0</v>
      </c>
      <c r="DK34" s="46">
        <f>SUM('[19]ПОЛНАЯ СЕБЕСТОИМОСТЬ СТОКИ 2019'!AZ149)</f>
        <v>0</v>
      </c>
      <c r="DL34" s="47">
        <v>44.91</v>
      </c>
      <c r="DM34" s="47">
        <f t="shared" si="288"/>
        <v>44.329779611554173</v>
      </c>
      <c r="DN34" s="47">
        <f>SUM(DL34/DL9*DN9)*0.9027237354</f>
        <v>0.58022038844582702</v>
      </c>
      <c r="DO34" s="29">
        <f t="shared" si="242"/>
        <v>277.63956783514635</v>
      </c>
      <c r="DP34" s="29">
        <f t="shared" si="242"/>
        <v>277.63956783514635</v>
      </c>
      <c r="DQ34" s="29">
        <f t="shared" si="242"/>
        <v>0</v>
      </c>
      <c r="DR34" s="29">
        <f t="shared" si="242"/>
        <v>0</v>
      </c>
      <c r="DS34" s="29">
        <f t="shared" si="242"/>
        <v>0</v>
      </c>
      <c r="DT34" s="29">
        <f t="shared" si="242"/>
        <v>0</v>
      </c>
      <c r="DU34" s="29">
        <f t="shared" si="242"/>
        <v>141.04</v>
      </c>
      <c r="DV34" s="29">
        <f t="shared" si="242"/>
        <v>140.31520283385265</v>
      </c>
      <c r="DW34" s="29">
        <f t="shared" si="242"/>
        <v>0.72479716614736389</v>
      </c>
      <c r="DX34" s="30">
        <f t="shared" si="243"/>
        <v>-277.63956783514635</v>
      </c>
      <c r="DY34" s="30">
        <f t="shared" si="243"/>
        <v>-277.63956783514635</v>
      </c>
      <c r="DZ34" s="30">
        <f t="shared" si="243"/>
        <v>0</v>
      </c>
      <c r="EA34" s="29">
        <f t="shared" si="244"/>
        <v>832.918703505439</v>
      </c>
      <c r="EB34" s="29">
        <f t="shared" si="244"/>
        <v>832.918703505439</v>
      </c>
      <c r="EC34" s="29">
        <f t="shared" si="244"/>
        <v>0</v>
      </c>
      <c r="ED34" s="29">
        <f t="shared" si="244"/>
        <v>157.95000000000002</v>
      </c>
      <c r="EE34" s="29">
        <f t="shared" si="244"/>
        <v>157.95000000000002</v>
      </c>
      <c r="EF34" s="29">
        <f t="shared" si="244"/>
        <v>0</v>
      </c>
      <c r="EG34" s="29">
        <f t="shared" si="244"/>
        <v>150.95999999999998</v>
      </c>
      <c r="EH34" s="29">
        <f t="shared" si="244"/>
        <v>150.21502077388647</v>
      </c>
      <c r="EI34" s="29">
        <f t="shared" si="244"/>
        <v>0.74497922611355483</v>
      </c>
      <c r="EJ34" s="30">
        <f t="shared" si="245"/>
        <v>-674.96870350543895</v>
      </c>
      <c r="EK34" s="30">
        <f t="shared" si="245"/>
        <v>-674.96870350543895</v>
      </c>
      <c r="EL34" s="30">
        <f t="shared" si="245"/>
        <v>0</v>
      </c>
      <c r="EM34" s="46">
        <f t="shared" si="289"/>
        <v>92.546522611715446</v>
      </c>
      <c r="EN34" s="46">
        <f>SUM('[19]ПОЛНАЯ СЕБЕСТОИМОСТЬ СТОКИ 2019'!BN149/3)</f>
        <v>92.546522611715446</v>
      </c>
      <c r="EO34" s="46">
        <f>SUM('[19]ПОЛНАЯ СЕБЕСТОИМОСТЬ СТОКИ 2019'!BO149/3)</f>
        <v>0</v>
      </c>
      <c r="EP34" s="46">
        <f t="shared" si="290"/>
        <v>0</v>
      </c>
      <c r="EQ34" s="46">
        <f>SUM('[19]ПОЛНАЯ СЕБЕСТОИМОСТЬ СТОКИ 2019'!BQ149)</f>
        <v>0</v>
      </c>
      <c r="ER34" s="46">
        <f>SUM('[19]ПОЛНАЯ СЕБЕСТОИМОСТЬ СТОКИ 2019'!BR149)</f>
        <v>0</v>
      </c>
      <c r="ES34" s="47">
        <v>64.06</v>
      </c>
      <c r="ET34" s="47">
        <f t="shared" si="291"/>
        <v>63.940253928428369</v>
      </c>
      <c r="EU34" s="47">
        <f>SUM(ES34/ES9*EU9)*0.9027237354</f>
        <v>0.11974607157163497</v>
      </c>
      <c r="EV34" s="46">
        <f t="shared" si="292"/>
        <v>92.546522611715446</v>
      </c>
      <c r="EW34" s="46">
        <f t="shared" si="293"/>
        <v>92.546522611715446</v>
      </c>
      <c r="EX34" s="46">
        <f t="shared" si="294"/>
        <v>0</v>
      </c>
      <c r="EY34" s="46">
        <f t="shared" si="295"/>
        <v>0</v>
      </c>
      <c r="EZ34" s="46">
        <f>SUM('[19]ПОЛНАЯ СЕБЕСТОИМОСТЬ СТОКИ 2019'!BT149)</f>
        <v>0</v>
      </c>
      <c r="FA34" s="46">
        <f>SUM('[19]ПОЛНАЯ СЕБЕСТОИМОСТЬ СТОКИ 2019'!BU149)</f>
        <v>0</v>
      </c>
      <c r="FB34" s="47">
        <v>92.22</v>
      </c>
      <c r="FC34" s="47">
        <f t="shared" si="296"/>
        <v>92.041510998077996</v>
      </c>
      <c r="FD34" s="47">
        <f>SUM(FB34/FB9*FD9)*0.9027237354</f>
        <v>0.17848900192200803</v>
      </c>
      <c r="FE34" s="46">
        <f t="shared" si="297"/>
        <v>92.546522611715446</v>
      </c>
      <c r="FF34" s="46">
        <f t="shared" si="298"/>
        <v>92.546522611715446</v>
      </c>
      <c r="FG34" s="46">
        <f t="shared" si="299"/>
        <v>0</v>
      </c>
      <c r="FH34" s="46">
        <f t="shared" si="300"/>
        <v>0</v>
      </c>
      <c r="FI34" s="46">
        <f>SUM('[19]ПОЛНАЯ СЕБЕСТОИМОСТЬ СТОКИ 2019'!BW149)</f>
        <v>0</v>
      </c>
      <c r="FJ34" s="46">
        <f>SUM('[19]ПОЛНАЯ СЕБЕСТОИМОСТЬ СТОКИ 2019'!BX149)</f>
        <v>0</v>
      </c>
      <c r="FK34" s="47">
        <v>93.52</v>
      </c>
      <c r="FL34" s="47">
        <f t="shared" si="301"/>
        <v>92.240121972536556</v>
      </c>
      <c r="FM34" s="47">
        <f>SUM(FK34/FK9*FM9)*0.9027237354</f>
        <v>1.2798780274634449</v>
      </c>
      <c r="FN34" s="29">
        <f t="shared" si="246"/>
        <v>277.63956783514635</v>
      </c>
      <c r="FO34" s="29">
        <f t="shared" si="246"/>
        <v>277.63956783514635</v>
      </c>
      <c r="FP34" s="29">
        <f t="shared" si="246"/>
        <v>0</v>
      </c>
      <c r="FQ34" s="29">
        <f t="shared" si="246"/>
        <v>0</v>
      </c>
      <c r="FR34" s="29">
        <f t="shared" si="246"/>
        <v>0</v>
      </c>
      <c r="FS34" s="29">
        <f t="shared" si="246"/>
        <v>0</v>
      </c>
      <c r="FT34" s="29">
        <f t="shared" si="246"/>
        <v>249.8</v>
      </c>
      <c r="FU34" s="29">
        <f t="shared" si="246"/>
        <v>248.22188689904294</v>
      </c>
      <c r="FV34" s="29">
        <f t="shared" si="246"/>
        <v>1.5781131009570879</v>
      </c>
      <c r="FW34" s="30">
        <f t="shared" si="247"/>
        <v>-277.63956783514635</v>
      </c>
      <c r="FX34" s="30">
        <f t="shared" si="247"/>
        <v>-277.63956783514635</v>
      </c>
      <c r="FY34" s="30">
        <f t="shared" si="247"/>
        <v>0</v>
      </c>
      <c r="FZ34" s="29">
        <f t="shared" si="248"/>
        <v>1110.5582713405854</v>
      </c>
      <c r="GA34" s="29">
        <f t="shared" si="248"/>
        <v>1110.5582713405854</v>
      </c>
      <c r="GB34" s="29">
        <f t="shared" si="248"/>
        <v>0</v>
      </c>
      <c r="GC34" s="29">
        <f t="shared" si="248"/>
        <v>157.95000000000002</v>
      </c>
      <c r="GD34" s="29">
        <f t="shared" si="248"/>
        <v>157.95000000000002</v>
      </c>
      <c r="GE34" s="29">
        <f t="shared" si="248"/>
        <v>0</v>
      </c>
      <c r="GF34" s="29">
        <f t="shared" si="248"/>
        <v>400.76</v>
      </c>
      <c r="GG34" s="29">
        <f t="shared" si="248"/>
        <v>398.43690767292941</v>
      </c>
      <c r="GH34" s="29">
        <f t="shared" si="248"/>
        <v>2.3230923270706425</v>
      </c>
      <c r="GI34" s="30">
        <f t="shared" si="249"/>
        <v>-952.60827134058536</v>
      </c>
      <c r="GJ34" s="30">
        <f t="shared" si="249"/>
        <v>-952.60827134058536</v>
      </c>
      <c r="GK34" s="30">
        <f t="shared" si="249"/>
        <v>0</v>
      </c>
    </row>
    <row r="35" spans="1:193" ht="18.75" customHeight="1" x14ac:dyDescent="0.3">
      <c r="A35" s="15" t="s">
        <v>49</v>
      </c>
      <c r="B35" s="46">
        <f t="shared" si="250"/>
        <v>148.32419333333334</v>
      </c>
      <c r="C35" s="46">
        <f>SUM('[19]ПОЛНАЯ СЕБЕСТОИМОСТЬ СТОКИ 2019'!C150/3)</f>
        <v>148.32419333333334</v>
      </c>
      <c r="D35" s="46">
        <f>SUM('[19]ПОЛНАЯ СЕБЕСТОИМОСТЬ СТОКИ 2019'!D150/3)</f>
        <v>0</v>
      </c>
      <c r="E35" s="46">
        <f t="shared" si="251"/>
        <v>31.42</v>
      </c>
      <c r="F35" s="46">
        <f>SUM('[19]ПОЛНАЯ СЕБЕСТОИМОСТЬ СТОКИ 2019'!F150)</f>
        <v>31.42</v>
      </c>
      <c r="G35" s="46">
        <f>SUM('[19]ПОЛНАЯ СЕБЕСТОИМОСТЬ СТОКИ 2019'!G150)</f>
        <v>0</v>
      </c>
      <c r="H35" s="47">
        <v>44.85</v>
      </c>
      <c r="I35" s="47">
        <f t="shared" si="252"/>
        <v>44.83309592212931</v>
      </c>
      <c r="J35" s="47">
        <f>SUM(H35/H9*J9)*0.42509892594</f>
        <v>1.6904077870694003E-2</v>
      </c>
      <c r="K35" s="46">
        <f t="shared" si="253"/>
        <v>148.32419333333334</v>
      </c>
      <c r="L35" s="46">
        <f t="shared" si="254"/>
        <v>148.32419333333334</v>
      </c>
      <c r="M35" s="46">
        <f t="shared" si="255"/>
        <v>0</v>
      </c>
      <c r="N35" s="46">
        <f t="shared" si="256"/>
        <v>135.74</v>
      </c>
      <c r="O35" s="46">
        <f>SUM('[19]ПОЛНАЯ СЕБЕСТОИМОСТЬ СТОКИ 2019'!I150)</f>
        <v>135.74</v>
      </c>
      <c r="P35" s="46">
        <f>SUM('[19]ПОЛНАЯ СЕБЕСТОИМОСТЬ СТОКИ 2019'!J150)</f>
        <v>0</v>
      </c>
      <c r="Q35" s="47">
        <v>106.38</v>
      </c>
      <c r="R35" s="47">
        <f t="shared" si="257"/>
        <v>106.34753378231292</v>
      </c>
      <c r="S35" s="47">
        <f>SUM(Q35/Q9*S9)*0.42509892594</f>
        <v>3.2466217687075263E-2</v>
      </c>
      <c r="T35" s="46">
        <f t="shared" si="258"/>
        <v>148.32419333333334</v>
      </c>
      <c r="U35" s="46">
        <f t="shared" si="259"/>
        <v>148.32419333333334</v>
      </c>
      <c r="V35" s="46">
        <f t="shared" si="260"/>
        <v>0</v>
      </c>
      <c r="W35" s="46">
        <f t="shared" si="261"/>
        <v>244.66</v>
      </c>
      <c r="X35" s="46">
        <f>SUM('[19]ПОЛНАЯ СЕБЕСТОИМОСТЬ СТОКИ 2019'!L150)</f>
        <v>244.66</v>
      </c>
      <c r="Y35" s="46">
        <f>SUM('[19]ПОЛНАЯ СЕБЕСТОИМОСТЬ СТОКИ 2019'!M150)</f>
        <v>0</v>
      </c>
      <c r="Z35" s="47">
        <v>432.36</v>
      </c>
      <c r="AA35" s="47">
        <f t="shared" si="262"/>
        <v>429.77221854245147</v>
      </c>
      <c r="AB35" s="47">
        <f>SUM(Z35/Z9*AB9)*0.42509892594</f>
        <v>2.5877814575485316</v>
      </c>
      <c r="AC35" s="29">
        <f t="shared" si="236"/>
        <v>444.97257999999999</v>
      </c>
      <c r="AD35" s="29">
        <f t="shared" si="236"/>
        <v>444.97257999999999</v>
      </c>
      <c r="AE35" s="29">
        <f t="shared" si="236"/>
        <v>0</v>
      </c>
      <c r="AF35" s="29">
        <f t="shared" si="236"/>
        <v>411.82000000000005</v>
      </c>
      <c r="AG35" s="29">
        <f t="shared" si="236"/>
        <v>411.82000000000005</v>
      </c>
      <c r="AH35" s="29">
        <f t="shared" si="236"/>
        <v>0</v>
      </c>
      <c r="AI35" s="29">
        <f t="shared" si="236"/>
        <v>583.59</v>
      </c>
      <c r="AJ35" s="29">
        <f t="shared" si="236"/>
        <v>580.95284824689372</v>
      </c>
      <c r="AK35" s="29">
        <f t="shared" si="236"/>
        <v>2.6371517531063007</v>
      </c>
      <c r="AL35" s="30">
        <f t="shared" si="237"/>
        <v>-33.152579999999944</v>
      </c>
      <c r="AM35" s="30">
        <f t="shared" si="237"/>
        <v>-33.152579999999944</v>
      </c>
      <c r="AN35" s="30">
        <f t="shared" si="237"/>
        <v>0</v>
      </c>
      <c r="AO35" s="46">
        <f t="shared" si="263"/>
        <v>148.32419333333334</v>
      </c>
      <c r="AP35" s="46">
        <f>SUM('[19]ПОЛНАЯ СЕБЕСТОИМОСТЬ СТОКИ 2019'!R150/3)</f>
        <v>148.32419333333334</v>
      </c>
      <c r="AQ35" s="46">
        <f>SUM('[19]ПОЛНАЯ СЕБЕСТОИМОСТЬ СТОКИ 2019'!S150/3)</f>
        <v>0</v>
      </c>
      <c r="AR35" s="46">
        <f t="shared" si="264"/>
        <v>236.72</v>
      </c>
      <c r="AS35" s="46">
        <f>SUM('[19]ПОЛНАЯ СЕБЕСТОИМОСТЬ СТОКИ 2019'!U150)</f>
        <v>236.72</v>
      </c>
      <c r="AT35" s="46">
        <f>SUM('[19]ПОЛНАЯ СЕБЕСТОИМОСТЬ СТОКИ 2019'!V150)</f>
        <v>0</v>
      </c>
      <c r="AU35" s="47">
        <v>212.99</v>
      </c>
      <c r="AV35" s="47">
        <f t="shared" si="265"/>
        <v>212.90409380994291</v>
      </c>
      <c r="AW35" s="47">
        <f>SUM(AU35/AU9*AW9)*0.42509892594</f>
        <v>8.5906190057109658E-2</v>
      </c>
      <c r="AX35" s="46">
        <f t="shared" si="266"/>
        <v>148.32419333333334</v>
      </c>
      <c r="AY35" s="46">
        <f t="shared" si="267"/>
        <v>148.32419333333334</v>
      </c>
      <c r="AZ35" s="46">
        <f t="shared" si="268"/>
        <v>0</v>
      </c>
      <c r="BA35" s="46">
        <f t="shared" si="269"/>
        <v>0</v>
      </c>
      <c r="BB35" s="46">
        <f>SUM('[19]ПОЛНАЯ СЕБЕСТОИМОСТЬ СТОКИ 2019'!X150)</f>
        <v>0</v>
      </c>
      <c r="BC35" s="46">
        <f>SUM('[19]ПОЛНАЯ СЕБЕСТОИМОСТЬ СТОКИ 2019'!Y150)</f>
        <v>0</v>
      </c>
      <c r="BD35" s="47">
        <v>80.569999999999993</v>
      </c>
      <c r="BE35" s="47">
        <f t="shared" si="270"/>
        <v>80.49280977091118</v>
      </c>
      <c r="BF35" s="47">
        <f>SUM(BD35/BD9*BF9)*0.42509892594</f>
        <v>7.7190229088817827E-2</v>
      </c>
      <c r="BG35" s="46">
        <f t="shared" si="271"/>
        <v>148.32419333333334</v>
      </c>
      <c r="BH35" s="46">
        <f t="shared" si="272"/>
        <v>148.32419333333334</v>
      </c>
      <c r="BI35" s="46">
        <f t="shared" si="273"/>
        <v>0</v>
      </c>
      <c r="BJ35" s="46">
        <f t="shared" si="274"/>
        <v>0</v>
      </c>
      <c r="BK35" s="46">
        <f>SUM('[19]ПОЛНАЯ СЕБЕСТОИМОСТЬ СТОКИ 2019'!AA150)</f>
        <v>0</v>
      </c>
      <c r="BL35" s="46">
        <f>SUM('[19]ПОЛНАЯ СЕБЕСТОИМОСТЬ СТОКИ 2019'!AB150)</f>
        <v>0</v>
      </c>
      <c r="BM35" s="47">
        <v>248.9</v>
      </c>
      <c r="BN35" s="47">
        <f t="shared" si="275"/>
        <v>247.4881339714648</v>
      </c>
      <c r="BO35" s="47">
        <f>SUM(BM35/BM9*BO9)*0.42509892594</f>
        <v>1.4118660285352009</v>
      </c>
      <c r="BP35" s="29">
        <f t="shared" si="238"/>
        <v>444.97257999999999</v>
      </c>
      <c r="BQ35" s="29">
        <f t="shared" si="238"/>
        <v>444.97257999999999</v>
      </c>
      <c r="BR35" s="29">
        <f t="shared" si="238"/>
        <v>0</v>
      </c>
      <c r="BS35" s="29">
        <f t="shared" si="238"/>
        <v>236.72</v>
      </c>
      <c r="BT35" s="29">
        <f t="shared" si="238"/>
        <v>236.72</v>
      </c>
      <c r="BU35" s="29">
        <f t="shared" si="238"/>
        <v>0</v>
      </c>
      <c r="BV35" s="29">
        <f t="shared" si="238"/>
        <v>542.46</v>
      </c>
      <c r="BW35" s="29">
        <f t="shared" si="238"/>
        <v>540.88503755231886</v>
      </c>
      <c r="BX35" s="29">
        <f t="shared" si="238"/>
        <v>1.5749624476811284</v>
      </c>
      <c r="BY35" s="30">
        <f t="shared" si="239"/>
        <v>-208.25257999999999</v>
      </c>
      <c r="BZ35" s="30">
        <f t="shared" si="239"/>
        <v>-208.25257999999999</v>
      </c>
      <c r="CA35" s="30">
        <f t="shared" si="239"/>
        <v>0</v>
      </c>
      <c r="CB35" s="29">
        <f t="shared" si="240"/>
        <v>889.94515999999999</v>
      </c>
      <c r="CC35" s="29">
        <f t="shared" si="240"/>
        <v>889.94515999999999</v>
      </c>
      <c r="CD35" s="29">
        <f t="shared" si="240"/>
        <v>0</v>
      </c>
      <c r="CE35" s="29">
        <f t="shared" si="240"/>
        <v>648.54000000000008</v>
      </c>
      <c r="CF35" s="29">
        <f t="shared" si="240"/>
        <v>648.54000000000008</v>
      </c>
      <c r="CG35" s="29">
        <f t="shared" si="240"/>
        <v>0</v>
      </c>
      <c r="CH35" s="48">
        <f t="shared" si="240"/>
        <v>1126.0500000000002</v>
      </c>
      <c r="CI35" s="48">
        <f t="shared" si="240"/>
        <v>1121.8378857992125</v>
      </c>
      <c r="CJ35" s="48">
        <f t="shared" si="240"/>
        <v>4.212114200787429</v>
      </c>
      <c r="CK35" s="30">
        <f t="shared" si="241"/>
        <v>-241.40515999999991</v>
      </c>
      <c r="CL35" s="30">
        <f t="shared" si="241"/>
        <v>-241.40515999999991</v>
      </c>
      <c r="CM35" s="30">
        <f t="shared" si="241"/>
        <v>0</v>
      </c>
      <c r="CN35" s="46">
        <f t="shared" si="276"/>
        <v>148.32419333333334</v>
      </c>
      <c r="CO35" s="46">
        <f>SUM('[19]ПОЛНАЯ СЕБЕСТОИМОСТЬ СТОКИ 2019'!AP150/3)</f>
        <v>148.32419333333334</v>
      </c>
      <c r="CP35" s="46">
        <f>SUM('[19]ПОЛНАЯ СЕБЕСТОИМОСТЬ СТОКИ 2019'!AQ150/3)</f>
        <v>0</v>
      </c>
      <c r="CQ35" s="46">
        <f t="shared" si="277"/>
        <v>0</v>
      </c>
      <c r="CR35" s="46">
        <f>SUM('[19]ПОЛНАЯ СЕБЕСТОИМОСТЬ СТОКИ 2019'!AS150)</f>
        <v>0</v>
      </c>
      <c r="CS35" s="46">
        <f>SUM('[19]ПОЛНАЯ СЕБЕСТОИМОСТЬ СТОКИ 2019'!AT150)</f>
        <v>0</v>
      </c>
      <c r="CT35" s="47">
        <v>618.13</v>
      </c>
      <c r="CU35" s="47">
        <f t="shared" si="278"/>
        <v>617.76073251347009</v>
      </c>
      <c r="CV35" s="47">
        <f>SUM(CT35/CT9*CV9)*0.42509892594</f>
        <v>0.36926748652988073</v>
      </c>
      <c r="CW35" s="46">
        <f t="shared" si="279"/>
        <v>148.32419333333334</v>
      </c>
      <c r="CX35" s="46">
        <f t="shared" si="280"/>
        <v>148.32419333333334</v>
      </c>
      <c r="CY35" s="46">
        <f t="shared" si="281"/>
        <v>0</v>
      </c>
      <c r="CZ35" s="46">
        <f t="shared" si="282"/>
        <v>0</v>
      </c>
      <c r="DA35" s="46">
        <f>SUM('[19]ПОЛНАЯ СЕБЕСТОИМОСТЬ СТОКИ 2019'!AV150)</f>
        <v>0</v>
      </c>
      <c r="DB35" s="46">
        <f>SUM('[19]ПОЛНАЯ СЕБЕСТОИМОСТЬ СТОКИ 2019'!AW150)</f>
        <v>0</v>
      </c>
      <c r="DC35" s="47">
        <v>129.12</v>
      </c>
      <c r="DD35" s="47">
        <f t="shared" si="283"/>
        <v>129.00959398837603</v>
      </c>
      <c r="DE35" s="47">
        <f>SUM(DC35/DC9*DE9)*0.42509892594</f>
        <v>0.11040601162398986</v>
      </c>
      <c r="DF35" s="46">
        <f t="shared" si="284"/>
        <v>148.32419333333334</v>
      </c>
      <c r="DG35" s="46">
        <f t="shared" si="285"/>
        <v>148.32419333333334</v>
      </c>
      <c r="DH35" s="46">
        <f t="shared" si="286"/>
        <v>0</v>
      </c>
      <c r="DI35" s="46">
        <f t="shared" si="287"/>
        <v>0</v>
      </c>
      <c r="DJ35" s="46">
        <f>SUM('[19]ПОЛНАЯ СЕБЕСТОИМОСТЬ СТОКИ 2019'!AY150)</f>
        <v>0</v>
      </c>
      <c r="DK35" s="46">
        <f>SUM('[19]ПОЛНАЯ СЕБЕСТОИМОСТЬ СТОКИ 2019'!AZ150)</f>
        <v>0</v>
      </c>
      <c r="DL35" s="47">
        <v>359.05</v>
      </c>
      <c r="DM35" s="47">
        <f t="shared" si="288"/>
        <v>356.86556056764977</v>
      </c>
      <c r="DN35" s="47">
        <f>SUM(DL35/DL9*DN9)*0.42509892594</f>
        <v>2.1844394323502736</v>
      </c>
      <c r="DO35" s="29">
        <f t="shared" si="242"/>
        <v>444.97257999999999</v>
      </c>
      <c r="DP35" s="29">
        <f t="shared" si="242"/>
        <v>444.97257999999999</v>
      </c>
      <c r="DQ35" s="29">
        <f t="shared" si="242"/>
        <v>0</v>
      </c>
      <c r="DR35" s="29">
        <f t="shared" si="242"/>
        <v>0</v>
      </c>
      <c r="DS35" s="29">
        <f t="shared" si="242"/>
        <v>0</v>
      </c>
      <c r="DT35" s="29">
        <f t="shared" si="242"/>
        <v>0</v>
      </c>
      <c r="DU35" s="29">
        <f t="shared" si="242"/>
        <v>1106.3</v>
      </c>
      <c r="DV35" s="29">
        <f t="shared" si="242"/>
        <v>1103.6358870694958</v>
      </c>
      <c r="DW35" s="29">
        <f t="shared" si="242"/>
        <v>2.6641129305041442</v>
      </c>
      <c r="DX35" s="30">
        <f t="shared" si="243"/>
        <v>-444.97257999999999</v>
      </c>
      <c r="DY35" s="30">
        <f t="shared" si="243"/>
        <v>-444.97257999999999</v>
      </c>
      <c r="DZ35" s="30">
        <f t="shared" si="243"/>
        <v>0</v>
      </c>
      <c r="EA35" s="29">
        <f t="shared" si="244"/>
        <v>1334.9177399999999</v>
      </c>
      <c r="EB35" s="29">
        <f t="shared" si="244"/>
        <v>1334.9177399999999</v>
      </c>
      <c r="EC35" s="29">
        <f t="shared" si="244"/>
        <v>0</v>
      </c>
      <c r="ED35" s="29">
        <f t="shared" si="244"/>
        <v>648.54000000000008</v>
      </c>
      <c r="EE35" s="29">
        <f t="shared" si="244"/>
        <v>648.54000000000008</v>
      </c>
      <c r="EF35" s="29">
        <f t="shared" si="244"/>
        <v>0</v>
      </c>
      <c r="EG35" s="29">
        <f t="shared" si="244"/>
        <v>2232.3500000000004</v>
      </c>
      <c r="EH35" s="29">
        <f t="shared" si="244"/>
        <v>2225.4737728687082</v>
      </c>
      <c r="EI35" s="29">
        <f t="shared" si="244"/>
        <v>6.8762271312915733</v>
      </c>
      <c r="EJ35" s="30">
        <f t="shared" si="245"/>
        <v>-686.37773999999979</v>
      </c>
      <c r="EK35" s="30">
        <f t="shared" si="245"/>
        <v>-686.37773999999979</v>
      </c>
      <c r="EL35" s="30">
        <f t="shared" si="245"/>
        <v>0</v>
      </c>
      <c r="EM35" s="46">
        <f t="shared" si="289"/>
        <v>148.32419333333334</v>
      </c>
      <c r="EN35" s="46">
        <f>SUM('[19]ПОЛНАЯ СЕБЕСТОИМОСТЬ СТОКИ 2019'!BN150/3)</f>
        <v>148.32419333333334</v>
      </c>
      <c r="EO35" s="46">
        <f>SUM('[19]ПОЛНАЯ СЕБЕСТОИМОСТЬ СТОКИ 2019'!BO150/3)</f>
        <v>0</v>
      </c>
      <c r="EP35" s="46">
        <f t="shared" si="290"/>
        <v>0</v>
      </c>
      <c r="EQ35" s="46">
        <f>SUM('[19]ПОЛНАЯ СЕБЕСТОИМОСТЬ СТОКИ 2019'!BQ150)</f>
        <v>0</v>
      </c>
      <c r="ER35" s="46">
        <f>SUM('[19]ПОЛНАЯ СЕБЕСТОИМОСТЬ СТОКИ 2019'!BR150)</f>
        <v>0</v>
      </c>
      <c r="ES35" s="47">
        <v>386.63</v>
      </c>
      <c r="ET35" s="47">
        <f t="shared" si="291"/>
        <v>386.2896662367607</v>
      </c>
      <c r="EU35" s="47">
        <f>SUM(ES35/ES9*EU9)*0.42509892594</f>
        <v>0.34033376323927605</v>
      </c>
      <c r="EV35" s="46">
        <f t="shared" si="292"/>
        <v>148.32419333333334</v>
      </c>
      <c r="EW35" s="46">
        <f t="shared" si="293"/>
        <v>148.32419333333334</v>
      </c>
      <c r="EX35" s="46">
        <f t="shared" si="294"/>
        <v>0</v>
      </c>
      <c r="EY35" s="46">
        <f t="shared" si="295"/>
        <v>0</v>
      </c>
      <c r="EZ35" s="46">
        <f>SUM('[19]ПОЛНАЯ СЕБЕСТОИМОСТЬ СТОКИ 2019'!BT150)</f>
        <v>0</v>
      </c>
      <c r="FA35" s="46">
        <f>SUM('[19]ПОЛНАЯ СЕБЕСТОИМОСТЬ СТОКИ 2019'!BU150)</f>
        <v>0</v>
      </c>
      <c r="FB35" s="47">
        <v>249.21</v>
      </c>
      <c r="FC35" s="47">
        <f t="shared" si="296"/>
        <v>248.98286348686105</v>
      </c>
      <c r="FD35" s="47">
        <f>SUM(FB35/FB9*FD9)*0.42509892594</f>
        <v>0.22713651313895691</v>
      </c>
      <c r="FE35" s="46">
        <f t="shared" si="297"/>
        <v>148.32419333333334</v>
      </c>
      <c r="FF35" s="46">
        <f t="shared" si="298"/>
        <v>148.32419333333334</v>
      </c>
      <c r="FG35" s="46">
        <f t="shared" si="299"/>
        <v>0</v>
      </c>
      <c r="FH35" s="46">
        <f t="shared" si="300"/>
        <v>0</v>
      </c>
      <c r="FI35" s="46">
        <f>SUM('[19]ПОЛНАЯ СЕБЕСТОИМОСТЬ СТОКИ 2019'!BW150)</f>
        <v>0</v>
      </c>
      <c r="FJ35" s="46">
        <f>SUM('[19]ПОЛНАЯ СЕБЕСТОИМОСТЬ СТОКИ 2019'!BX150)</f>
        <v>0</v>
      </c>
      <c r="FK35" s="47">
        <v>11.83</v>
      </c>
      <c r="FL35" s="47">
        <f t="shared" si="301"/>
        <v>11.753759808955904</v>
      </c>
      <c r="FM35" s="47">
        <f>SUM(FK35/FK9*FM9)*0.42509892594</f>
        <v>7.6240191044096323E-2</v>
      </c>
      <c r="FN35" s="29">
        <f t="shared" si="246"/>
        <v>444.97257999999999</v>
      </c>
      <c r="FO35" s="29">
        <f t="shared" si="246"/>
        <v>444.97257999999999</v>
      </c>
      <c r="FP35" s="29">
        <f t="shared" si="246"/>
        <v>0</v>
      </c>
      <c r="FQ35" s="29">
        <f t="shared" si="246"/>
        <v>0</v>
      </c>
      <c r="FR35" s="29">
        <f t="shared" si="246"/>
        <v>0</v>
      </c>
      <c r="FS35" s="29">
        <f t="shared" si="246"/>
        <v>0</v>
      </c>
      <c r="FT35" s="29">
        <f t="shared" si="246"/>
        <v>647.67000000000007</v>
      </c>
      <c r="FU35" s="29">
        <f t="shared" si="246"/>
        <v>647.02628953257772</v>
      </c>
      <c r="FV35" s="29">
        <f t="shared" si="246"/>
        <v>0.64371046742232929</v>
      </c>
      <c r="FW35" s="30">
        <f t="shared" si="247"/>
        <v>-444.97257999999999</v>
      </c>
      <c r="FX35" s="30">
        <f t="shared" si="247"/>
        <v>-444.97257999999999</v>
      </c>
      <c r="FY35" s="30">
        <f t="shared" si="247"/>
        <v>0</v>
      </c>
      <c r="FZ35" s="29">
        <f t="shared" si="248"/>
        <v>1779.89032</v>
      </c>
      <c r="GA35" s="29">
        <f t="shared" si="248"/>
        <v>1779.89032</v>
      </c>
      <c r="GB35" s="29">
        <f t="shared" si="248"/>
        <v>0</v>
      </c>
      <c r="GC35" s="29">
        <f t="shared" si="248"/>
        <v>648.54000000000008</v>
      </c>
      <c r="GD35" s="29">
        <f t="shared" si="248"/>
        <v>648.54000000000008</v>
      </c>
      <c r="GE35" s="29">
        <f t="shared" si="248"/>
        <v>0</v>
      </c>
      <c r="GF35" s="29">
        <f t="shared" si="248"/>
        <v>2880.0200000000004</v>
      </c>
      <c r="GG35" s="29">
        <f t="shared" si="248"/>
        <v>2872.500062401286</v>
      </c>
      <c r="GH35" s="29">
        <f t="shared" si="248"/>
        <v>7.5199375987139021</v>
      </c>
      <c r="GI35" s="30">
        <f t="shared" si="249"/>
        <v>-1131.35032</v>
      </c>
      <c r="GJ35" s="30">
        <f t="shared" si="249"/>
        <v>-1131.35032</v>
      </c>
      <c r="GK35" s="30">
        <f t="shared" si="249"/>
        <v>0</v>
      </c>
    </row>
    <row r="36" spans="1:193" ht="18.75" customHeight="1" x14ac:dyDescent="0.3">
      <c r="A36" s="15" t="s">
        <v>50</v>
      </c>
      <c r="B36" s="46">
        <f t="shared" si="250"/>
        <v>3132.7507860000001</v>
      </c>
      <c r="C36" s="46">
        <f>SUM('[19]ПОЛНАЯ СЕБЕСТОИМОСТЬ СТОКИ 2019'!C151/3)</f>
        <v>3122.809992792676</v>
      </c>
      <c r="D36" s="46">
        <f>SUM('[19]ПОЛНАЯ СЕБЕСТОИМОСТЬ СТОКИ 2019'!D151/3)</f>
        <v>9.940793207324079</v>
      </c>
      <c r="E36" s="46">
        <f t="shared" si="251"/>
        <v>2385.9830000000002</v>
      </c>
      <c r="F36" s="46">
        <f>SUM('[19]ПОЛНАЯ СЕБЕСТОИМОСТЬ СТОКИ 2019'!F151)</f>
        <v>2377.94</v>
      </c>
      <c r="G36" s="46">
        <f>SUM('[19]ПОЛНАЯ СЕБЕСТОИМОСТЬ СТОКИ 2019'!G151)</f>
        <v>8.0429999999999993</v>
      </c>
      <c r="H36" s="47">
        <v>2305.4499999999998</v>
      </c>
      <c r="I36" s="47">
        <f t="shared" si="252"/>
        <v>2304.4155368106431</v>
      </c>
      <c r="J36" s="47">
        <f>SUM(H36/H9*J9)*0.50608131588</f>
        <v>1.0344631893565741</v>
      </c>
      <c r="K36" s="46">
        <f t="shared" si="253"/>
        <v>3132.7507860000001</v>
      </c>
      <c r="L36" s="46">
        <f t="shared" si="254"/>
        <v>3122.809992792676</v>
      </c>
      <c r="M36" s="46">
        <f t="shared" si="255"/>
        <v>9.940793207324079</v>
      </c>
      <c r="N36" s="46">
        <f t="shared" si="256"/>
        <v>2183.71</v>
      </c>
      <c r="O36" s="46">
        <f>SUM('[19]ПОЛНАЯ СЕБЕСТОИМОСТЬ СТОКИ 2019'!I151)</f>
        <v>2176.12</v>
      </c>
      <c r="P36" s="46">
        <f>SUM('[19]ПОЛНАЯ СЕБЕСТОИМОСТЬ СТОКИ 2019'!J151)</f>
        <v>7.59</v>
      </c>
      <c r="Q36" s="47">
        <v>2146.3000000000002</v>
      </c>
      <c r="R36" s="47">
        <f t="shared" si="257"/>
        <v>2145.5201834786631</v>
      </c>
      <c r="S36" s="47">
        <f>SUM(Q36/Q9*S9)*0.50608131588</f>
        <v>0.77981652133729984</v>
      </c>
      <c r="T36" s="46">
        <f t="shared" si="258"/>
        <v>3132.7507860000001</v>
      </c>
      <c r="U36" s="46">
        <f t="shared" si="259"/>
        <v>3122.809992792676</v>
      </c>
      <c r="V36" s="46">
        <f t="shared" si="260"/>
        <v>9.940793207324079</v>
      </c>
      <c r="W36" s="46">
        <f t="shared" si="261"/>
        <v>2439.19</v>
      </c>
      <c r="X36" s="46">
        <f>SUM('[19]ПОЛНАЯ СЕБЕСТОИМОСТЬ СТОКИ 2019'!L151)</f>
        <v>2431.61</v>
      </c>
      <c r="Y36" s="46">
        <f>SUM('[19]ПОЛНАЯ СЕБЕСТОИМОСТЬ СТОКИ 2019'!M151)</f>
        <v>7.58</v>
      </c>
      <c r="Z36" s="47">
        <v>2474.08</v>
      </c>
      <c r="AA36" s="47">
        <f t="shared" si="262"/>
        <v>2456.4510631054368</v>
      </c>
      <c r="AB36" s="47">
        <f>SUM(Z36/Z9*AB9)*0.50608131588</f>
        <v>17.62893689456325</v>
      </c>
      <c r="AC36" s="29">
        <f t="shared" si="236"/>
        <v>9398.2523579999997</v>
      </c>
      <c r="AD36" s="29">
        <f t="shared" si="236"/>
        <v>9368.429978378028</v>
      </c>
      <c r="AE36" s="29">
        <f t="shared" si="236"/>
        <v>29.822379621972239</v>
      </c>
      <c r="AF36" s="29">
        <f t="shared" si="236"/>
        <v>7008.8829999999998</v>
      </c>
      <c r="AG36" s="29">
        <f t="shared" si="236"/>
        <v>6985.67</v>
      </c>
      <c r="AH36" s="29">
        <f t="shared" si="236"/>
        <v>23.213000000000001</v>
      </c>
      <c r="AI36" s="29">
        <f t="shared" si="236"/>
        <v>6925.83</v>
      </c>
      <c r="AJ36" s="29">
        <f t="shared" si="236"/>
        <v>6906.3867833947425</v>
      </c>
      <c r="AK36" s="29">
        <f t="shared" si="236"/>
        <v>19.443216605257124</v>
      </c>
      <c r="AL36" s="30">
        <f t="shared" si="237"/>
        <v>-2389.3693579999999</v>
      </c>
      <c r="AM36" s="30">
        <f t="shared" si="237"/>
        <v>-2382.7599783780279</v>
      </c>
      <c r="AN36" s="30">
        <f t="shared" si="237"/>
        <v>-6.6093796219722378</v>
      </c>
      <c r="AO36" s="46">
        <f t="shared" si="263"/>
        <v>3132.7507860000001</v>
      </c>
      <c r="AP36" s="46">
        <f>SUM('[19]ПОЛНАЯ СЕБЕСТОИМОСТЬ СТОКИ 2019'!R151/3)</f>
        <v>3122.809992792676</v>
      </c>
      <c r="AQ36" s="46">
        <f>SUM('[19]ПОЛНАЯ СЕБЕСТОИМОСТЬ СТОКИ 2019'!S151/3)</f>
        <v>9.940793207324079</v>
      </c>
      <c r="AR36" s="46">
        <f t="shared" si="264"/>
        <v>2645.3009999999999</v>
      </c>
      <c r="AS36" s="46">
        <f>SUM('[19]ПОЛНАЯ СЕБЕСТОИМОСТЬ СТОКИ 2019'!U151)</f>
        <v>2637.84</v>
      </c>
      <c r="AT36" s="46">
        <f>SUM('[19]ПОЛНАЯ СЕБЕСТОИМОСТЬ СТОКИ 2019'!V151)</f>
        <v>7.4610000000000003</v>
      </c>
      <c r="AU36" s="47">
        <v>2417.27</v>
      </c>
      <c r="AV36" s="47">
        <f t="shared" si="265"/>
        <v>2416.1092980789194</v>
      </c>
      <c r="AW36" s="47">
        <f>SUM(AU36/AU9*AW9)*0.50608131588</f>
        <v>1.1607019210804819</v>
      </c>
      <c r="AX36" s="46">
        <f t="shared" si="266"/>
        <v>3132.7507860000001</v>
      </c>
      <c r="AY36" s="46">
        <f t="shared" si="267"/>
        <v>3122.809992792676</v>
      </c>
      <c r="AZ36" s="46">
        <f t="shared" si="268"/>
        <v>9.940793207324079</v>
      </c>
      <c r="BA36" s="46">
        <f t="shared" si="269"/>
        <v>0</v>
      </c>
      <c r="BB36" s="46">
        <f>SUM('[19]ПОЛНАЯ СЕБЕСТОИМОСТЬ СТОКИ 2019'!X151)</f>
        <v>0</v>
      </c>
      <c r="BC36" s="46">
        <f>SUM('[19]ПОЛНАЯ СЕБЕСТОИМОСТЬ СТОКИ 2019'!Y151)</f>
        <v>0</v>
      </c>
      <c r="BD36" s="47">
        <v>2345.0700000000002</v>
      </c>
      <c r="BE36" s="47">
        <f t="shared" si="270"/>
        <v>2342.3953000277165</v>
      </c>
      <c r="BF36" s="47">
        <f>SUM(BD36/BD9*BF9)*0.50608131588</f>
        <v>2.674699972283586</v>
      </c>
      <c r="BG36" s="46">
        <f t="shared" si="271"/>
        <v>3132.7507860000001</v>
      </c>
      <c r="BH36" s="46">
        <f t="shared" si="272"/>
        <v>3122.809992792676</v>
      </c>
      <c r="BI36" s="46">
        <f t="shared" si="273"/>
        <v>9.940793207324079</v>
      </c>
      <c r="BJ36" s="46">
        <f t="shared" si="274"/>
        <v>0</v>
      </c>
      <c r="BK36" s="46">
        <f>SUM('[19]ПОЛНАЯ СЕБЕСТОИМОСТЬ СТОКИ 2019'!AA151)</f>
        <v>0</v>
      </c>
      <c r="BL36" s="46">
        <f>SUM('[19]ПОЛНАЯ СЕБЕСТОИМОСТЬ СТОКИ 2019'!AB151)</f>
        <v>0</v>
      </c>
      <c r="BM36" s="47">
        <v>2700.42</v>
      </c>
      <c r="BN36" s="47">
        <f t="shared" si="275"/>
        <v>2682.1839739481284</v>
      </c>
      <c r="BO36" s="47">
        <f>SUM(BM36/BM9*BO9)*0.50608131588</f>
        <v>18.236026051871729</v>
      </c>
      <c r="BP36" s="29">
        <f t="shared" si="238"/>
        <v>9398.2523579999997</v>
      </c>
      <c r="BQ36" s="29">
        <f t="shared" si="238"/>
        <v>9368.429978378028</v>
      </c>
      <c r="BR36" s="29">
        <f t="shared" si="238"/>
        <v>29.822379621972239</v>
      </c>
      <c r="BS36" s="29">
        <f t="shared" si="238"/>
        <v>2645.3009999999999</v>
      </c>
      <c r="BT36" s="29">
        <f t="shared" si="238"/>
        <v>2637.84</v>
      </c>
      <c r="BU36" s="29">
        <f t="shared" si="238"/>
        <v>7.4610000000000003</v>
      </c>
      <c r="BV36" s="29">
        <f t="shared" si="238"/>
        <v>7462.76</v>
      </c>
      <c r="BW36" s="29">
        <f t="shared" si="238"/>
        <v>7440.6885720547643</v>
      </c>
      <c r="BX36" s="29">
        <f t="shared" si="238"/>
        <v>22.071427945235797</v>
      </c>
      <c r="BY36" s="30">
        <f t="shared" si="239"/>
        <v>-6752.9513580000003</v>
      </c>
      <c r="BZ36" s="30">
        <f t="shared" si="239"/>
        <v>-6730.5899783780278</v>
      </c>
      <c r="CA36" s="30">
        <f t="shared" si="239"/>
        <v>-22.36137962197224</v>
      </c>
      <c r="CB36" s="29">
        <f t="shared" si="240"/>
        <v>18796.504715999999</v>
      </c>
      <c r="CC36" s="29">
        <f t="shared" si="240"/>
        <v>18736.859956756056</v>
      </c>
      <c r="CD36" s="29">
        <f t="shared" si="240"/>
        <v>59.644759243944478</v>
      </c>
      <c r="CE36" s="29">
        <f t="shared" si="240"/>
        <v>9654.1839999999993</v>
      </c>
      <c r="CF36" s="29">
        <f t="shared" si="240"/>
        <v>9623.51</v>
      </c>
      <c r="CG36" s="29">
        <f t="shared" si="240"/>
        <v>30.673999999999999</v>
      </c>
      <c r="CH36" s="48">
        <f t="shared" si="240"/>
        <v>14388.59</v>
      </c>
      <c r="CI36" s="48">
        <f t="shared" si="240"/>
        <v>14347.075355449506</v>
      </c>
      <c r="CJ36" s="48">
        <f t="shared" si="240"/>
        <v>41.514644550492918</v>
      </c>
      <c r="CK36" s="30">
        <f t="shared" si="241"/>
        <v>-9142.3207160000002</v>
      </c>
      <c r="CL36" s="30">
        <f t="shared" si="241"/>
        <v>-9113.3499567560557</v>
      </c>
      <c r="CM36" s="30">
        <f t="shared" si="241"/>
        <v>-28.970759243944478</v>
      </c>
      <c r="CN36" s="46">
        <f t="shared" si="276"/>
        <v>3132.7507860000001</v>
      </c>
      <c r="CO36" s="46">
        <f>SUM('[19]ПОЛНАЯ СЕБЕСТОИМОСТЬ СТОКИ 2019'!AP151/3)</f>
        <v>3122.809992792676</v>
      </c>
      <c r="CP36" s="46">
        <f>SUM('[19]ПОЛНАЯ СЕБЕСТОИМОСТЬ СТОКИ 2019'!AQ151/3)</f>
        <v>9.940793207324079</v>
      </c>
      <c r="CQ36" s="46">
        <f t="shared" si="277"/>
        <v>0</v>
      </c>
      <c r="CR36" s="46">
        <f>SUM('[19]ПОЛНАЯ СЕБЕСТОИМОСТЬ СТОКИ 2019'!AS151)</f>
        <v>0</v>
      </c>
      <c r="CS36" s="46">
        <f>SUM('[19]ПОЛНАЯ СЕБЕСТОИМОСТЬ СТОКИ 2019'!AT151)</f>
        <v>0</v>
      </c>
      <c r="CT36" s="47">
        <v>2616.04</v>
      </c>
      <c r="CU36" s="47">
        <f t="shared" si="278"/>
        <v>2614.1794732235176</v>
      </c>
      <c r="CV36" s="47">
        <f>SUM(CT36/CT9*CV9)*0.50608131588</f>
        <v>1.8605267764826123</v>
      </c>
      <c r="CW36" s="46">
        <f t="shared" si="279"/>
        <v>3132.7507860000001</v>
      </c>
      <c r="CX36" s="46">
        <f t="shared" si="280"/>
        <v>3122.809992792676</v>
      </c>
      <c r="CY36" s="46">
        <f t="shared" si="281"/>
        <v>9.940793207324079</v>
      </c>
      <c r="CZ36" s="46">
        <f t="shared" si="282"/>
        <v>0</v>
      </c>
      <c r="DA36" s="46">
        <f>SUM('[19]ПОЛНАЯ СЕБЕСТОИМОСТЬ СТОКИ 2019'!AV151)</f>
        <v>0</v>
      </c>
      <c r="DB36" s="46">
        <f>SUM('[19]ПОЛНАЯ СЕБЕСТОИМОСТЬ СТОКИ 2019'!AW151)</f>
        <v>0</v>
      </c>
      <c r="DC36" s="47">
        <v>2701.43</v>
      </c>
      <c r="DD36" s="47">
        <f t="shared" si="283"/>
        <v>2698.6800599970525</v>
      </c>
      <c r="DE36" s="47">
        <f>SUM(DC36/DC9*DE9)*0.50608131588</f>
        <v>2.7499400029475805</v>
      </c>
      <c r="DF36" s="46">
        <f t="shared" si="284"/>
        <v>3132.7507860000001</v>
      </c>
      <c r="DG36" s="46">
        <f t="shared" si="285"/>
        <v>3122.809992792676</v>
      </c>
      <c r="DH36" s="46">
        <f t="shared" si="286"/>
        <v>9.940793207324079</v>
      </c>
      <c r="DI36" s="46">
        <f t="shared" si="287"/>
        <v>0</v>
      </c>
      <c r="DJ36" s="46">
        <f>SUM('[19]ПОЛНАЯ СЕБЕСТОИМОСТЬ СТОКИ 2019'!AY151)</f>
        <v>0</v>
      </c>
      <c r="DK36" s="46">
        <f>SUM('[19]ПОЛНАЯ СЕБЕСТОИМОСТЬ СТОКИ 2019'!AZ151)</f>
        <v>0</v>
      </c>
      <c r="DL36" s="47">
        <v>2517.91</v>
      </c>
      <c r="DM36" s="47">
        <f t="shared" si="288"/>
        <v>2499.6729085741526</v>
      </c>
      <c r="DN36" s="47">
        <f>SUM(DL36/DL9*DN9)*0.50608131588</f>
        <v>18.237091425847129</v>
      </c>
      <c r="DO36" s="29">
        <f t="shared" si="242"/>
        <v>9398.2523579999997</v>
      </c>
      <c r="DP36" s="29">
        <f t="shared" si="242"/>
        <v>9368.429978378028</v>
      </c>
      <c r="DQ36" s="29">
        <f t="shared" si="242"/>
        <v>29.822379621972239</v>
      </c>
      <c r="DR36" s="29">
        <f t="shared" si="242"/>
        <v>0</v>
      </c>
      <c r="DS36" s="29">
        <f t="shared" si="242"/>
        <v>0</v>
      </c>
      <c r="DT36" s="29">
        <f t="shared" si="242"/>
        <v>0</v>
      </c>
      <c r="DU36" s="29">
        <f t="shared" si="242"/>
        <v>7835.3799999999992</v>
      </c>
      <c r="DV36" s="29">
        <f t="shared" si="242"/>
        <v>7812.5324417947222</v>
      </c>
      <c r="DW36" s="29">
        <f t="shared" si="242"/>
        <v>22.847558205277323</v>
      </c>
      <c r="DX36" s="30">
        <f t="shared" si="243"/>
        <v>-9398.2523579999997</v>
      </c>
      <c r="DY36" s="30">
        <f t="shared" si="243"/>
        <v>-9368.429978378028</v>
      </c>
      <c r="DZ36" s="30">
        <f t="shared" si="243"/>
        <v>-29.822379621972239</v>
      </c>
      <c r="EA36" s="29">
        <f t="shared" si="244"/>
        <v>28194.757074000001</v>
      </c>
      <c r="EB36" s="29">
        <f t="shared" si="244"/>
        <v>28105.289935134082</v>
      </c>
      <c r="EC36" s="29">
        <f t="shared" si="244"/>
        <v>89.467138865916723</v>
      </c>
      <c r="ED36" s="29">
        <f t="shared" si="244"/>
        <v>9654.1839999999993</v>
      </c>
      <c r="EE36" s="29">
        <f t="shared" si="244"/>
        <v>9623.51</v>
      </c>
      <c r="EF36" s="29">
        <f t="shared" si="244"/>
        <v>30.673999999999999</v>
      </c>
      <c r="EG36" s="29">
        <f t="shared" si="244"/>
        <v>22223.97</v>
      </c>
      <c r="EH36" s="29">
        <f t="shared" si="244"/>
        <v>22159.607797244229</v>
      </c>
      <c r="EI36" s="29">
        <f t="shared" si="244"/>
        <v>64.362202755770241</v>
      </c>
      <c r="EJ36" s="30">
        <f t="shared" si="245"/>
        <v>-18540.573074</v>
      </c>
      <c r="EK36" s="30">
        <f t="shared" si="245"/>
        <v>-18481.77993513408</v>
      </c>
      <c r="EL36" s="30">
        <f t="shared" si="245"/>
        <v>-58.793138865916724</v>
      </c>
      <c r="EM36" s="46">
        <f t="shared" si="289"/>
        <v>3132.7507860000001</v>
      </c>
      <c r="EN36" s="46">
        <f>SUM('[19]ПОЛНАЯ СЕБЕСТОИМОСТЬ СТОКИ 2019'!BN151/3)</f>
        <v>3122.809992792676</v>
      </c>
      <c r="EO36" s="46">
        <f>SUM('[19]ПОЛНАЯ СЕБЕСТОИМОСТЬ СТОКИ 2019'!BO151/3)</f>
        <v>9.940793207324079</v>
      </c>
      <c r="EP36" s="46">
        <f t="shared" si="290"/>
        <v>0</v>
      </c>
      <c r="EQ36" s="46">
        <f>SUM('[19]ПОЛНАЯ СЕБЕСТОИМОСТЬ СТОКИ 2019'!BQ151)</f>
        <v>0</v>
      </c>
      <c r="ER36" s="46">
        <f>SUM('[19]ПОЛНАЯ СЕБЕСТОИМОСТЬ СТОКИ 2019'!BR151)</f>
        <v>0</v>
      </c>
      <c r="ES36" s="47">
        <v>2384.0100000000002</v>
      </c>
      <c r="ET36" s="47">
        <f t="shared" si="291"/>
        <v>2381.5116812038873</v>
      </c>
      <c r="EU36" s="47">
        <f>SUM(ES36/ES9*EU9)*0.50608131588</f>
        <v>2.498318796113133</v>
      </c>
      <c r="EV36" s="46">
        <f t="shared" si="292"/>
        <v>3132.7507860000001</v>
      </c>
      <c r="EW36" s="46">
        <f t="shared" si="293"/>
        <v>3122.809992792676</v>
      </c>
      <c r="EX36" s="46">
        <f t="shared" si="294"/>
        <v>9.940793207324079</v>
      </c>
      <c r="EY36" s="46">
        <f t="shared" si="295"/>
        <v>0</v>
      </c>
      <c r="EZ36" s="46">
        <f>SUM('[19]ПОЛНАЯ СЕБЕСТОИМОСТЬ СТОКИ 2019'!BT151)</f>
        <v>0</v>
      </c>
      <c r="FA36" s="46">
        <f>SUM('[19]ПОЛНАЯ СЕБЕСТОИМОСТЬ СТОКИ 2019'!BU151)</f>
        <v>0</v>
      </c>
      <c r="FB36" s="47">
        <v>2411.21</v>
      </c>
      <c r="FC36" s="47">
        <f t="shared" si="296"/>
        <v>2408.5937043354979</v>
      </c>
      <c r="FD36" s="47">
        <f>SUM(FB36/FB9*FD9)*0.50608131588</f>
        <v>2.6162956645020423</v>
      </c>
      <c r="FE36" s="46">
        <f t="shared" si="297"/>
        <v>3132.7507860000001</v>
      </c>
      <c r="FF36" s="46">
        <f t="shared" si="298"/>
        <v>3122.809992792676</v>
      </c>
      <c r="FG36" s="46">
        <f t="shared" si="299"/>
        <v>9.940793207324079</v>
      </c>
      <c r="FH36" s="46">
        <f t="shared" si="300"/>
        <v>0</v>
      </c>
      <c r="FI36" s="46">
        <f>SUM('[19]ПОЛНАЯ СЕБЕСТОИМОСТЬ СТОКИ 2019'!BW151)</f>
        <v>0</v>
      </c>
      <c r="FJ36" s="46">
        <f>SUM('[19]ПОЛНАЯ СЕБЕСТОИМОСТЬ СТОКИ 2019'!BX151)</f>
        <v>0</v>
      </c>
      <c r="FK36" s="47">
        <v>2333.77</v>
      </c>
      <c r="FL36" s="47">
        <f t="shared" si="301"/>
        <v>2315.8644535238523</v>
      </c>
      <c r="FM36" s="47">
        <f>SUM(FK36/FK9*FM9)*0.50608131588</f>
        <v>17.905546476147499</v>
      </c>
      <c r="FN36" s="29">
        <f t="shared" si="246"/>
        <v>9398.2523579999997</v>
      </c>
      <c r="FO36" s="29">
        <f t="shared" si="246"/>
        <v>9368.429978378028</v>
      </c>
      <c r="FP36" s="29">
        <f t="shared" si="246"/>
        <v>29.822379621972239</v>
      </c>
      <c r="FQ36" s="29">
        <f t="shared" si="246"/>
        <v>0</v>
      </c>
      <c r="FR36" s="29">
        <f t="shared" si="246"/>
        <v>0</v>
      </c>
      <c r="FS36" s="29">
        <f t="shared" si="246"/>
        <v>0</v>
      </c>
      <c r="FT36" s="29">
        <f t="shared" si="246"/>
        <v>7128.99</v>
      </c>
      <c r="FU36" s="29">
        <f t="shared" si="246"/>
        <v>7105.9698390632384</v>
      </c>
      <c r="FV36" s="29">
        <f t="shared" si="246"/>
        <v>23.020160936762675</v>
      </c>
      <c r="FW36" s="30">
        <f t="shared" si="247"/>
        <v>-9398.2523579999997</v>
      </c>
      <c r="FX36" s="30">
        <f t="shared" si="247"/>
        <v>-9368.429978378028</v>
      </c>
      <c r="FY36" s="30">
        <f t="shared" si="247"/>
        <v>-29.822379621972239</v>
      </c>
      <c r="FZ36" s="29">
        <f t="shared" si="248"/>
        <v>37593.009431999999</v>
      </c>
      <c r="GA36" s="29">
        <f t="shared" si="248"/>
        <v>37473.719913512112</v>
      </c>
      <c r="GB36" s="29">
        <f t="shared" si="248"/>
        <v>119.28951848788896</v>
      </c>
      <c r="GC36" s="29">
        <f t="shared" si="248"/>
        <v>9654.1839999999993</v>
      </c>
      <c r="GD36" s="29">
        <f t="shared" si="248"/>
        <v>9623.51</v>
      </c>
      <c r="GE36" s="29">
        <f t="shared" si="248"/>
        <v>30.673999999999999</v>
      </c>
      <c r="GF36" s="29">
        <f t="shared" si="248"/>
        <v>29352.959999999999</v>
      </c>
      <c r="GG36" s="29">
        <f t="shared" si="248"/>
        <v>29265.577636307469</v>
      </c>
      <c r="GH36" s="29">
        <f t="shared" si="248"/>
        <v>87.38236369253292</v>
      </c>
      <c r="GI36" s="30">
        <f t="shared" si="249"/>
        <v>-27938.825431999998</v>
      </c>
      <c r="GJ36" s="30">
        <f t="shared" si="249"/>
        <v>-27850.20991351211</v>
      </c>
      <c r="GK36" s="30">
        <f t="shared" si="249"/>
        <v>-88.615518487888949</v>
      </c>
    </row>
    <row r="37" spans="1:193" ht="18.75" customHeight="1" x14ac:dyDescent="0.3">
      <c r="A37" s="15" t="s">
        <v>51</v>
      </c>
      <c r="B37" s="46">
        <f t="shared" si="250"/>
        <v>943.91045095444076</v>
      </c>
      <c r="C37" s="46">
        <f>SUM('[19]ПОЛНАЯ СЕБЕСТОИМОСТЬ СТОКИ 2019'!C152/3)</f>
        <v>940.9153409260839</v>
      </c>
      <c r="D37" s="46">
        <f>SUM('[19]ПОЛНАЯ СЕБЕСТОИМОСТЬ СТОКИ 2019'!D152/3)</f>
        <v>2.9951100283568288</v>
      </c>
      <c r="E37" s="46">
        <f t="shared" si="251"/>
        <v>722.1389999999999</v>
      </c>
      <c r="F37" s="46">
        <f>SUM('[19]ПОЛНАЯ СЕБЕСТОИМОСТЬ СТОКИ 2019'!F152)</f>
        <v>719.70999999999992</v>
      </c>
      <c r="G37" s="46">
        <f>SUM('[19]ПОЛНАЯ СЕБЕСТОИМОСТЬ СТОКИ 2019'!G152)</f>
        <v>2.4289999999999998</v>
      </c>
      <c r="H37" s="47">
        <v>694.82</v>
      </c>
      <c r="I37" s="47">
        <f t="shared" si="252"/>
        <v>694.50825578234003</v>
      </c>
      <c r="J37" s="47">
        <f>SUM(H37/H9*J9)*0.50604258584</f>
        <v>0.31174421766006766</v>
      </c>
      <c r="K37" s="46">
        <f t="shared" si="253"/>
        <v>943.91045095444076</v>
      </c>
      <c r="L37" s="46">
        <f t="shared" si="254"/>
        <v>940.9153409260839</v>
      </c>
      <c r="M37" s="46">
        <f t="shared" si="255"/>
        <v>2.9951100283568288</v>
      </c>
      <c r="N37" s="46">
        <f t="shared" si="256"/>
        <v>652.68000000000006</v>
      </c>
      <c r="O37" s="46">
        <f>SUM('[19]ПОЛНАЯ СЕБЕСТОИМОСТЬ СТОКИ 2019'!I152)</f>
        <v>650.3900000000001</v>
      </c>
      <c r="P37" s="46">
        <f>SUM('[19]ПОЛНАЯ СЕБЕСТОИМОСТЬ СТОКИ 2019'!J152)</f>
        <v>2.29</v>
      </c>
      <c r="Q37" s="47">
        <v>645.41999999999996</v>
      </c>
      <c r="R37" s="47">
        <f t="shared" si="257"/>
        <v>645.18551709392386</v>
      </c>
      <c r="S37" s="47">
        <f>SUM(Q37/Q9*S9)*0.50604258584</f>
        <v>0.23448290607610817</v>
      </c>
      <c r="T37" s="46">
        <f t="shared" si="258"/>
        <v>943.91045095444076</v>
      </c>
      <c r="U37" s="46">
        <f t="shared" si="259"/>
        <v>940.9153409260839</v>
      </c>
      <c r="V37" s="46">
        <f t="shared" si="260"/>
        <v>2.9951100283568288</v>
      </c>
      <c r="W37" s="46">
        <f t="shared" si="261"/>
        <v>734.71</v>
      </c>
      <c r="X37" s="46">
        <f>SUM('[19]ПОЛНАЯ СЕБЕСТОИМОСТЬ СТОКИ 2019'!L152)</f>
        <v>732.42000000000007</v>
      </c>
      <c r="Y37" s="46">
        <f>SUM('[19]ПОЛНАЯ СЕБЕСТОИМОСТЬ СТОКИ 2019'!M152)</f>
        <v>2.29</v>
      </c>
      <c r="Z37" s="47">
        <v>746.23</v>
      </c>
      <c r="AA37" s="47">
        <f t="shared" si="262"/>
        <v>740.91318129663125</v>
      </c>
      <c r="AB37" s="47">
        <f>SUM(Z37/Z9*AB9)*0.50604258584</f>
        <v>5.3168187033687495</v>
      </c>
      <c r="AC37" s="29">
        <f t="shared" si="236"/>
        <v>2831.7313528633222</v>
      </c>
      <c r="AD37" s="29">
        <f t="shared" si="236"/>
        <v>2822.7460227782517</v>
      </c>
      <c r="AE37" s="29">
        <f t="shared" si="236"/>
        <v>8.9853300850704869</v>
      </c>
      <c r="AF37" s="29">
        <f t="shared" si="236"/>
        <v>2109.529</v>
      </c>
      <c r="AG37" s="29">
        <f t="shared" si="236"/>
        <v>2102.52</v>
      </c>
      <c r="AH37" s="29">
        <f t="shared" si="236"/>
        <v>7.0089999999999995</v>
      </c>
      <c r="AI37" s="29">
        <f t="shared" si="236"/>
        <v>2086.4700000000003</v>
      </c>
      <c r="AJ37" s="29">
        <f t="shared" si="236"/>
        <v>2080.6069541728953</v>
      </c>
      <c r="AK37" s="29">
        <f t="shared" si="236"/>
        <v>5.8630458271049255</v>
      </c>
      <c r="AL37" s="30">
        <f t="shared" si="237"/>
        <v>-722.20235286332218</v>
      </c>
      <c r="AM37" s="30">
        <f t="shared" si="237"/>
        <v>-720.22602277825172</v>
      </c>
      <c r="AN37" s="30">
        <f t="shared" si="237"/>
        <v>-1.9763300850704875</v>
      </c>
      <c r="AO37" s="46">
        <f t="shared" si="263"/>
        <v>943.91045095444076</v>
      </c>
      <c r="AP37" s="46">
        <f>SUM('[19]ПОЛНАЯ СЕБЕСТОИМОСТЬ СТОКИ 2019'!R152/3)</f>
        <v>940.9153409260839</v>
      </c>
      <c r="AQ37" s="46">
        <f>SUM('[19]ПОЛНАЯ СЕБЕСТОИМОСТЬ СТОКИ 2019'!S152/3)</f>
        <v>2.9951100283568288</v>
      </c>
      <c r="AR37" s="46">
        <f t="shared" si="264"/>
        <v>816.61300000000006</v>
      </c>
      <c r="AS37" s="46">
        <f>SUM('[19]ПОЛНАЯ СЕБЕСТОИМОСТЬ СТОКИ 2019'!U152)</f>
        <v>814.36</v>
      </c>
      <c r="AT37" s="46">
        <f>SUM('[19]ПОЛНАЯ СЕБЕСТОИМОСТЬ СТОКИ 2019'!V152)</f>
        <v>2.2530000000000001</v>
      </c>
      <c r="AU37" s="47">
        <v>730.33</v>
      </c>
      <c r="AV37" s="47">
        <f t="shared" si="265"/>
        <v>729.97934386291183</v>
      </c>
      <c r="AW37" s="47">
        <f>SUM(AU37/AU9*AW9)*0.50604258584</f>
        <v>0.35065613708826437</v>
      </c>
      <c r="AX37" s="46">
        <f t="shared" si="266"/>
        <v>943.91045095444076</v>
      </c>
      <c r="AY37" s="46">
        <f t="shared" si="267"/>
        <v>940.9153409260839</v>
      </c>
      <c r="AZ37" s="46">
        <f t="shared" si="268"/>
        <v>2.9951100283568288</v>
      </c>
      <c r="BA37" s="46">
        <f t="shared" si="269"/>
        <v>0</v>
      </c>
      <c r="BB37" s="46">
        <f>SUM('[19]ПОЛНАЯ СЕБЕСТОИМОСТЬ СТОКИ 2019'!X152)</f>
        <v>0</v>
      </c>
      <c r="BC37" s="46">
        <f>SUM('[19]ПОЛНАЯ СЕБЕСТОИМОСТЬ СТОКИ 2019'!Y152)</f>
        <v>0</v>
      </c>
      <c r="BD37" s="47">
        <v>707.1</v>
      </c>
      <c r="BE37" s="47">
        <f t="shared" si="270"/>
        <v>706.29356965375302</v>
      </c>
      <c r="BF37" s="47">
        <f>SUM(BD37/BD9*BF9)*0.50604258584</f>
        <v>0.80643034624700627</v>
      </c>
      <c r="BG37" s="46">
        <f t="shared" si="271"/>
        <v>943.91045095444076</v>
      </c>
      <c r="BH37" s="46">
        <f t="shared" si="272"/>
        <v>940.9153409260839</v>
      </c>
      <c r="BI37" s="46">
        <f t="shared" si="273"/>
        <v>2.9951100283568288</v>
      </c>
      <c r="BJ37" s="46">
        <f t="shared" si="274"/>
        <v>0</v>
      </c>
      <c r="BK37" s="46">
        <f>SUM('[19]ПОЛНАЯ СЕБЕСТОИМОСТЬ СТОКИ 2019'!AA152)</f>
        <v>0</v>
      </c>
      <c r="BL37" s="46">
        <f>SUM('[19]ПОЛНАЯ СЕБЕСТОИМОСТЬ СТОКИ 2019'!AB152)</f>
        <v>0</v>
      </c>
      <c r="BM37" s="47">
        <v>819.03</v>
      </c>
      <c r="BN37" s="47">
        <f t="shared" si="275"/>
        <v>813.49948645499762</v>
      </c>
      <c r="BO37" s="47">
        <f>SUM(BM37/BM9*BO9)*0.50604258584</f>
        <v>5.5305135450023375</v>
      </c>
      <c r="BP37" s="29">
        <f t="shared" si="238"/>
        <v>2831.7313528633222</v>
      </c>
      <c r="BQ37" s="29">
        <f t="shared" si="238"/>
        <v>2822.7460227782517</v>
      </c>
      <c r="BR37" s="29">
        <f t="shared" si="238"/>
        <v>8.9853300850704869</v>
      </c>
      <c r="BS37" s="29">
        <f t="shared" si="238"/>
        <v>816.61300000000006</v>
      </c>
      <c r="BT37" s="29">
        <f t="shared" si="238"/>
        <v>814.36</v>
      </c>
      <c r="BU37" s="29">
        <f t="shared" si="238"/>
        <v>2.2530000000000001</v>
      </c>
      <c r="BV37" s="29">
        <f t="shared" si="238"/>
        <v>2256.46</v>
      </c>
      <c r="BW37" s="29">
        <f t="shared" si="238"/>
        <v>2249.7723999716627</v>
      </c>
      <c r="BX37" s="29">
        <f t="shared" si="238"/>
        <v>6.6876000283376076</v>
      </c>
      <c r="BY37" s="30">
        <f t="shared" si="239"/>
        <v>-2015.1183528633221</v>
      </c>
      <c r="BZ37" s="30">
        <f t="shared" si="239"/>
        <v>-2008.3860227782516</v>
      </c>
      <c r="CA37" s="30">
        <f t="shared" si="239"/>
        <v>-6.7323300850704868</v>
      </c>
      <c r="CB37" s="29">
        <f t="shared" si="240"/>
        <v>5663.4627057266443</v>
      </c>
      <c r="CC37" s="29">
        <f t="shared" si="240"/>
        <v>5645.4920455565034</v>
      </c>
      <c r="CD37" s="29">
        <f t="shared" si="240"/>
        <v>17.970660170140974</v>
      </c>
      <c r="CE37" s="29">
        <f t="shared" si="240"/>
        <v>2926.1419999999998</v>
      </c>
      <c r="CF37" s="29">
        <f t="shared" si="240"/>
        <v>2916.88</v>
      </c>
      <c r="CG37" s="29">
        <f t="shared" si="240"/>
        <v>9.2620000000000005</v>
      </c>
      <c r="CH37" s="48">
        <f t="shared" si="240"/>
        <v>4342.93</v>
      </c>
      <c r="CI37" s="48">
        <f t="shared" si="240"/>
        <v>4330.3793541445575</v>
      </c>
      <c r="CJ37" s="48">
        <f t="shared" si="240"/>
        <v>12.550645855442532</v>
      </c>
      <c r="CK37" s="30">
        <f t="shared" si="241"/>
        <v>-2737.3207057266445</v>
      </c>
      <c r="CL37" s="30">
        <f t="shared" si="241"/>
        <v>-2728.6120455565033</v>
      </c>
      <c r="CM37" s="30">
        <f t="shared" si="241"/>
        <v>-8.7086601701409734</v>
      </c>
      <c r="CN37" s="46">
        <f t="shared" si="276"/>
        <v>943.91045095444076</v>
      </c>
      <c r="CO37" s="46">
        <f>SUM('[19]ПОЛНАЯ СЕБЕСТОИМОСТЬ СТОКИ 2019'!AP152/3)</f>
        <v>940.9153409260839</v>
      </c>
      <c r="CP37" s="46">
        <f>SUM('[19]ПОЛНАЯ СЕБЕСТОИМОСТЬ СТОКИ 2019'!AQ152/3)</f>
        <v>2.9951100283568288</v>
      </c>
      <c r="CQ37" s="46">
        <f t="shared" si="277"/>
        <v>0</v>
      </c>
      <c r="CR37" s="46">
        <f>SUM('[19]ПОЛНАЯ СЕБЕСТОИМОСТЬ СТОКИ 2019'!AS152)</f>
        <v>0</v>
      </c>
      <c r="CS37" s="46">
        <f>SUM('[19]ПОЛНАЯ СЕБЕСТОИМОСТЬ СТОКИ 2019'!AT152)</f>
        <v>0</v>
      </c>
      <c r="CT37" s="47">
        <v>790.62</v>
      </c>
      <c r="CU37" s="47">
        <f t="shared" si="278"/>
        <v>790.05775435093938</v>
      </c>
      <c r="CV37" s="47">
        <f>SUM(CT37/CT9*CV9)*0.50604258584</f>
        <v>0.5622456490605896</v>
      </c>
      <c r="CW37" s="46">
        <f t="shared" si="279"/>
        <v>943.91045095444076</v>
      </c>
      <c r="CX37" s="46">
        <f t="shared" si="280"/>
        <v>940.9153409260839</v>
      </c>
      <c r="CY37" s="46">
        <f t="shared" si="281"/>
        <v>2.9951100283568288</v>
      </c>
      <c r="CZ37" s="46">
        <f t="shared" si="282"/>
        <v>0</v>
      </c>
      <c r="DA37" s="46">
        <f>SUM('[19]ПОЛНАЯ СЕБЕСТОИМОСТЬ СТОКИ 2019'!AV152)</f>
        <v>0</v>
      </c>
      <c r="DB37" s="46">
        <f>SUM('[19]ПОЛНАЯ СЕБЕСТОИМОСТЬ СТОКИ 2019'!AW152)</f>
        <v>0</v>
      </c>
      <c r="DC37" s="47">
        <v>815.44</v>
      </c>
      <c r="DD37" s="47">
        <f t="shared" si="283"/>
        <v>814.60998054145671</v>
      </c>
      <c r="DE37" s="47">
        <f>SUM(DC37/DC9*DE9)*0.50604258584</f>
        <v>0.83001945854337067</v>
      </c>
      <c r="DF37" s="46">
        <f t="shared" si="284"/>
        <v>943.91045095444076</v>
      </c>
      <c r="DG37" s="46">
        <f t="shared" si="285"/>
        <v>940.9153409260839</v>
      </c>
      <c r="DH37" s="46">
        <f t="shared" si="286"/>
        <v>2.9951100283568288</v>
      </c>
      <c r="DI37" s="46">
        <f t="shared" si="287"/>
        <v>0</v>
      </c>
      <c r="DJ37" s="46">
        <f>SUM('[19]ПОЛНАЯ СЕБЕСТОИМОСТЬ СТОКИ 2019'!AY152)</f>
        <v>0</v>
      </c>
      <c r="DK37" s="46">
        <f>SUM('[19]ПОЛНАЯ СЕБЕСТОИМОСТЬ СТОКИ 2019'!AZ152)</f>
        <v>0</v>
      </c>
      <c r="DL37" s="47">
        <v>760.07</v>
      </c>
      <c r="DM37" s="47">
        <f t="shared" si="288"/>
        <v>754.56527375005862</v>
      </c>
      <c r="DN37" s="47">
        <f>SUM(DL37/DL9*DN9)*0.50604258584</f>
        <v>5.5047262499413705</v>
      </c>
      <c r="DO37" s="29">
        <f t="shared" si="242"/>
        <v>2831.7313528633222</v>
      </c>
      <c r="DP37" s="29">
        <f t="shared" si="242"/>
        <v>2822.7460227782517</v>
      </c>
      <c r="DQ37" s="29">
        <f t="shared" si="242"/>
        <v>8.9853300850704869</v>
      </c>
      <c r="DR37" s="29">
        <f t="shared" si="242"/>
        <v>0</v>
      </c>
      <c r="DS37" s="29">
        <f t="shared" si="242"/>
        <v>0</v>
      </c>
      <c r="DT37" s="29">
        <f t="shared" si="242"/>
        <v>0</v>
      </c>
      <c r="DU37" s="29">
        <f t="shared" si="242"/>
        <v>2366.13</v>
      </c>
      <c r="DV37" s="29">
        <f t="shared" si="242"/>
        <v>2359.2330086424545</v>
      </c>
      <c r="DW37" s="29">
        <f t="shared" si="242"/>
        <v>6.896991357545331</v>
      </c>
      <c r="DX37" s="30">
        <f t="shared" si="243"/>
        <v>-2831.7313528633222</v>
      </c>
      <c r="DY37" s="30">
        <f t="shared" si="243"/>
        <v>-2822.7460227782517</v>
      </c>
      <c r="DZ37" s="30">
        <f t="shared" si="243"/>
        <v>-8.9853300850704869</v>
      </c>
      <c r="EA37" s="29">
        <f t="shared" si="244"/>
        <v>8495.1940585899665</v>
      </c>
      <c r="EB37" s="29">
        <f t="shared" si="244"/>
        <v>8468.2380683347546</v>
      </c>
      <c r="EC37" s="29">
        <f t="shared" si="244"/>
        <v>26.955990255211461</v>
      </c>
      <c r="ED37" s="29">
        <f t="shared" si="244"/>
        <v>2926.1419999999998</v>
      </c>
      <c r="EE37" s="29">
        <f t="shared" si="244"/>
        <v>2916.88</v>
      </c>
      <c r="EF37" s="29">
        <f t="shared" si="244"/>
        <v>9.2620000000000005</v>
      </c>
      <c r="EG37" s="29">
        <f t="shared" si="244"/>
        <v>6709.06</v>
      </c>
      <c r="EH37" s="29">
        <f t="shared" si="244"/>
        <v>6689.612362787012</v>
      </c>
      <c r="EI37" s="29">
        <f t="shared" si="244"/>
        <v>19.447637212987864</v>
      </c>
      <c r="EJ37" s="30">
        <f t="shared" si="245"/>
        <v>-5569.0520585899667</v>
      </c>
      <c r="EK37" s="30">
        <f t="shared" si="245"/>
        <v>-5551.3580683347545</v>
      </c>
      <c r="EL37" s="30">
        <f t="shared" si="245"/>
        <v>-17.69399025521146</v>
      </c>
      <c r="EM37" s="46">
        <f t="shared" si="289"/>
        <v>943.91045095444076</v>
      </c>
      <c r="EN37" s="46">
        <f>SUM('[19]ПОЛНАЯ СЕБЕСТОИМОСТЬ СТОКИ 2019'!BN152/3)</f>
        <v>940.9153409260839</v>
      </c>
      <c r="EO37" s="46">
        <f>SUM('[19]ПОЛНАЯ СЕБЕСТОИМОСТЬ СТОКИ 2019'!BO152/3)</f>
        <v>2.9951100283568288</v>
      </c>
      <c r="EP37" s="46">
        <f t="shared" si="290"/>
        <v>0</v>
      </c>
      <c r="EQ37" s="46">
        <f>SUM('[19]ПОЛНАЯ СЕБЕСТОИМОСТЬ СТОКИ 2019'!BQ152)</f>
        <v>0</v>
      </c>
      <c r="ER37" s="46">
        <f>SUM('[19]ПОЛНАЯ СЕБЕСТОИМОСТЬ СТОКИ 2019'!BR152)</f>
        <v>0</v>
      </c>
      <c r="ES37" s="47">
        <v>720.55</v>
      </c>
      <c r="ET37" s="47">
        <f t="shared" si="291"/>
        <v>719.79495876975761</v>
      </c>
      <c r="EU37" s="47">
        <f>SUM(ES37/ES9*EU9)*0.50604258584</f>
        <v>0.75504123024229797</v>
      </c>
      <c r="EV37" s="46">
        <f t="shared" si="292"/>
        <v>943.91045095444076</v>
      </c>
      <c r="EW37" s="46">
        <f t="shared" si="293"/>
        <v>940.9153409260839</v>
      </c>
      <c r="EX37" s="46">
        <f t="shared" si="294"/>
        <v>2.9951100283568288</v>
      </c>
      <c r="EY37" s="46">
        <f t="shared" si="295"/>
        <v>0</v>
      </c>
      <c r="EZ37" s="46">
        <f>SUM('[19]ПОЛНАЯ СЕБЕСТОИМОСТЬ СТОКИ 2019'!BT152)</f>
        <v>0</v>
      </c>
      <c r="FA37" s="46">
        <f>SUM('[19]ПОЛНАЯ СЕБЕСТОИМОСТЬ СТОКИ 2019'!BU152)</f>
        <v>0</v>
      </c>
      <c r="FB37" s="47">
        <v>725.89</v>
      </c>
      <c r="FC37" s="47">
        <f t="shared" si="296"/>
        <v>725.10242964326414</v>
      </c>
      <c r="FD37" s="47">
        <f>SUM(FB37/FB9*FD9)*0.50604258584</f>
        <v>0.78757035673579634</v>
      </c>
      <c r="FE37" s="46">
        <f t="shared" si="297"/>
        <v>943.91045095444076</v>
      </c>
      <c r="FF37" s="46">
        <f t="shared" si="298"/>
        <v>940.9153409260839</v>
      </c>
      <c r="FG37" s="46">
        <f t="shared" si="299"/>
        <v>2.9951100283568288</v>
      </c>
      <c r="FH37" s="46">
        <f t="shared" si="300"/>
        <v>0</v>
      </c>
      <c r="FI37" s="46">
        <f>SUM('[19]ПОЛНАЯ СЕБЕСТОИМОСТЬ СТОКИ 2019'!BW152)</f>
        <v>0</v>
      </c>
      <c r="FJ37" s="46">
        <f>SUM('[19]ПОЛНАЯ СЕБЕСТОИМОСТЬ СТОКИ 2019'!BX152)</f>
        <v>0</v>
      </c>
      <c r="FK37" s="47">
        <v>702.84</v>
      </c>
      <c r="FL37" s="47">
        <f t="shared" si="301"/>
        <v>697.44796428756479</v>
      </c>
      <c r="FM37" s="47">
        <f>SUM(FK37/FK9*FM9)*0.50604258584</f>
        <v>5.3920357124352334</v>
      </c>
      <c r="FN37" s="29">
        <f t="shared" si="246"/>
        <v>2831.7313528633222</v>
      </c>
      <c r="FO37" s="29">
        <f t="shared" si="246"/>
        <v>2822.7460227782517</v>
      </c>
      <c r="FP37" s="29">
        <f t="shared" si="246"/>
        <v>8.9853300850704869</v>
      </c>
      <c r="FQ37" s="29">
        <f t="shared" si="246"/>
        <v>0</v>
      </c>
      <c r="FR37" s="29">
        <f t="shared" si="246"/>
        <v>0</v>
      </c>
      <c r="FS37" s="29">
        <f t="shared" si="246"/>
        <v>0</v>
      </c>
      <c r="FT37" s="29">
        <f t="shared" si="246"/>
        <v>2149.2800000000002</v>
      </c>
      <c r="FU37" s="29">
        <f t="shared" si="246"/>
        <v>2142.3453527005868</v>
      </c>
      <c r="FV37" s="29">
        <f t="shared" si="246"/>
        <v>6.9346472994133279</v>
      </c>
      <c r="FW37" s="30">
        <f t="shared" si="247"/>
        <v>-2831.7313528633222</v>
      </c>
      <c r="FX37" s="30">
        <f t="shared" si="247"/>
        <v>-2822.7460227782517</v>
      </c>
      <c r="FY37" s="30">
        <f t="shared" si="247"/>
        <v>-8.9853300850704869</v>
      </c>
      <c r="FZ37" s="29">
        <f t="shared" si="248"/>
        <v>11326.925411453289</v>
      </c>
      <c r="GA37" s="29">
        <f t="shared" si="248"/>
        <v>11290.984091113007</v>
      </c>
      <c r="GB37" s="29">
        <f t="shared" si="248"/>
        <v>35.941320340281948</v>
      </c>
      <c r="GC37" s="29">
        <f t="shared" si="248"/>
        <v>2926.1419999999998</v>
      </c>
      <c r="GD37" s="29">
        <f t="shared" si="248"/>
        <v>2916.88</v>
      </c>
      <c r="GE37" s="29">
        <f t="shared" si="248"/>
        <v>9.2620000000000005</v>
      </c>
      <c r="GF37" s="29">
        <f t="shared" si="248"/>
        <v>8858.34</v>
      </c>
      <c r="GG37" s="29">
        <f t="shared" si="248"/>
        <v>8831.9577154875988</v>
      </c>
      <c r="GH37" s="29">
        <f t="shared" si="248"/>
        <v>26.382284512401192</v>
      </c>
      <c r="GI37" s="30">
        <f t="shared" si="249"/>
        <v>-8400.7834114532889</v>
      </c>
      <c r="GJ37" s="30">
        <f t="shared" si="249"/>
        <v>-8374.1040911130076</v>
      </c>
      <c r="GK37" s="30">
        <f t="shared" si="249"/>
        <v>-26.679320340281947</v>
      </c>
    </row>
    <row r="38" spans="1:193" ht="18.75" customHeight="1" x14ac:dyDescent="0.3">
      <c r="A38" s="49" t="s">
        <v>52</v>
      </c>
      <c r="B38" s="50">
        <f>SUM(B37/B36)</f>
        <v>0.30130403451583104</v>
      </c>
      <c r="C38" s="50">
        <f t="shared" ref="C38:AK38" si="302">SUM(C37/C36)</f>
        <v>0.30130406367908386</v>
      </c>
      <c r="D38" s="50">
        <f t="shared" si="302"/>
        <v>0.30129487314454156</v>
      </c>
      <c r="E38" s="50">
        <f t="shared" si="302"/>
        <v>0.30265890410786661</v>
      </c>
      <c r="F38" s="50">
        <f t="shared" si="302"/>
        <v>0.3026611268577003</v>
      </c>
      <c r="G38" s="50">
        <f t="shared" si="302"/>
        <v>0.30200174064403829</v>
      </c>
      <c r="H38" s="50">
        <f t="shared" si="302"/>
        <v>0.3013815090329437</v>
      </c>
      <c r="I38" s="50">
        <f t="shared" si="302"/>
        <v>0.30138151938671326</v>
      </c>
      <c r="J38" s="50">
        <f t="shared" si="302"/>
        <v>0.30135844452229321</v>
      </c>
      <c r="K38" s="50">
        <f t="shared" si="302"/>
        <v>0.30130403451583104</v>
      </c>
      <c r="L38" s="50">
        <f t="shared" si="302"/>
        <v>0.30130406367908386</v>
      </c>
      <c r="M38" s="50">
        <f t="shared" si="302"/>
        <v>0.30129487314454156</v>
      </c>
      <c r="N38" s="50">
        <f t="shared" si="302"/>
        <v>0.29888584106864008</v>
      </c>
      <c r="O38" s="50">
        <f t="shared" si="302"/>
        <v>0.29887598110398328</v>
      </c>
      <c r="P38" s="50">
        <f t="shared" si="302"/>
        <v>0.30171277997364954</v>
      </c>
      <c r="Q38" s="50">
        <f t="shared" si="302"/>
        <v>0.30071285468014719</v>
      </c>
      <c r="R38" s="50">
        <f t="shared" si="302"/>
        <v>0.30071286304463712</v>
      </c>
      <c r="S38" s="50">
        <f t="shared" si="302"/>
        <v>0.30068984134113458</v>
      </c>
      <c r="T38" s="50">
        <f t="shared" si="302"/>
        <v>0.30130403451583104</v>
      </c>
      <c r="U38" s="50">
        <f t="shared" si="302"/>
        <v>0.30130406367908386</v>
      </c>
      <c r="V38" s="50">
        <f t="shared" si="302"/>
        <v>0.30129487314454156</v>
      </c>
      <c r="W38" s="50">
        <f t="shared" si="302"/>
        <v>0.30121064779701456</v>
      </c>
      <c r="X38" s="50">
        <f t="shared" si="302"/>
        <v>0.30120784171803866</v>
      </c>
      <c r="Y38" s="50">
        <f t="shared" si="302"/>
        <v>0.30211081794195249</v>
      </c>
      <c r="Z38" s="50">
        <f t="shared" si="302"/>
        <v>0.30161918773847252</v>
      </c>
      <c r="AA38" s="50">
        <f t="shared" si="302"/>
        <v>0.30161935339349744</v>
      </c>
      <c r="AB38" s="50">
        <f t="shared" si="302"/>
        <v>0.3015961050384412</v>
      </c>
      <c r="AC38" s="51">
        <f t="shared" si="302"/>
        <v>0.30130403451583104</v>
      </c>
      <c r="AD38" s="51">
        <f t="shared" si="302"/>
        <v>0.30130406367908386</v>
      </c>
      <c r="AE38" s="51">
        <f t="shared" si="302"/>
        <v>0.30129487314454156</v>
      </c>
      <c r="AF38" s="51">
        <f t="shared" si="302"/>
        <v>0.30097934292810996</v>
      </c>
      <c r="AG38" s="51">
        <f t="shared" si="302"/>
        <v>0.30097614115754107</v>
      </c>
      <c r="AH38" s="51">
        <f t="shared" si="302"/>
        <v>0.30194287683625554</v>
      </c>
      <c r="AI38" s="51">
        <f t="shared" si="302"/>
        <v>0.30125919925842826</v>
      </c>
      <c r="AJ38" s="51">
        <f t="shared" si="302"/>
        <v>0.30125838870990668</v>
      </c>
      <c r="AK38" s="51">
        <f t="shared" si="302"/>
        <v>0.30154711260685413</v>
      </c>
      <c r="AL38" s="40">
        <f t="shared" si="237"/>
        <v>-3.2469158772108209E-4</v>
      </c>
      <c r="AM38" s="40">
        <f t="shared" si="237"/>
        <v>-3.2792252154278945E-4</v>
      </c>
      <c r="AN38" s="40">
        <f t="shared" si="237"/>
        <v>6.4800369171397199E-4</v>
      </c>
      <c r="AO38" s="50">
        <f t="shared" ref="AO38:BX38" si="303">SUM(AO37/AO36)</f>
        <v>0.30130403451583104</v>
      </c>
      <c r="AP38" s="50">
        <f t="shared" si="303"/>
        <v>0.30130406367908386</v>
      </c>
      <c r="AQ38" s="50">
        <f t="shared" si="303"/>
        <v>0.30129487314454156</v>
      </c>
      <c r="AR38" s="50">
        <f t="shared" si="303"/>
        <v>0.30870324397866256</v>
      </c>
      <c r="AS38" s="50">
        <f t="shared" si="303"/>
        <v>0.30872228793255085</v>
      </c>
      <c r="AT38" s="50">
        <f t="shared" si="303"/>
        <v>0.30197024527543226</v>
      </c>
      <c r="AU38" s="50">
        <f t="shared" si="303"/>
        <v>0.30213008890194309</v>
      </c>
      <c r="AV38" s="50">
        <f t="shared" si="303"/>
        <v>0.30213010000968421</v>
      </c>
      <c r="AW38" s="50">
        <f t="shared" si="303"/>
        <v>0.30210696710301232</v>
      </c>
      <c r="AX38" s="50">
        <f t="shared" si="303"/>
        <v>0.30130403451583104</v>
      </c>
      <c r="AY38" s="50">
        <f t="shared" si="303"/>
        <v>0.30130406367908386</v>
      </c>
      <c r="AZ38" s="50">
        <f t="shared" si="303"/>
        <v>0.30129487314454156</v>
      </c>
      <c r="BA38" s="50" t="e">
        <f t="shared" si="303"/>
        <v>#DIV/0!</v>
      </c>
      <c r="BB38" s="50" t="e">
        <f t="shared" si="303"/>
        <v>#DIV/0!</v>
      </c>
      <c r="BC38" s="50" t="e">
        <f t="shared" si="303"/>
        <v>#DIV/0!</v>
      </c>
      <c r="BD38" s="50">
        <f t="shared" si="303"/>
        <v>0.30152618045516766</v>
      </c>
      <c r="BE38" s="50">
        <f t="shared" si="303"/>
        <v>0.30152620680437492</v>
      </c>
      <c r="BF38" s="50">
        <f t="shared" si="303"/>
        <v>0.30150310487291704</v>
      </c>
      <c r="BG38" s="50">
        <f t="shared" si="303"/>
        <v>0.30130403451583104</v>
      </c>
      <c r="BH38" s="50">
        <f t="shared" si="303"/>
        <v>0.30130406367908386</v>
      </c>
      <c r="BI38" s="50">
        <f t="shared" si="303"/>
        <v>0.30129487314454156</v>
      </c>
      <c r="BJ38" s="50" t="e">
        <f t="shared" si="303"/>
        <v>#DIV/0!</v>
      </c>
      <c r="BK38" s="50" t="e">
        <f t="shared" si="303"/>
        <v>#DIV/0!</v>
      </c>
      <c r="BL38" s="50" t="e">
        <f t="shared" si="303"/>
        <v>#DIV/0!</v>
      </c>
      <c r="BM38" s="50">
        <f t="shared" si="303"/>
        <v>0.3032972648699091</v>
      </c>
      <c r="BN38" s="50">
        <f t="shared" si="303"/>
        <v>0.30329742268109239</v>
      </c>
      <c r="BO38" s="50">
        <f t="shared" si="303"/>
        <v>0.30327405374783895</v>
      </c>
      <c r="BP38" s="51">
        <f t="shared" si="303"/>
        <v>0.30130403451583104</v>
      </c>
      <c r="BQ38" s="51">
        <f t="shared" si="303"/>
        <v>0.30130406367908386</v>
      </c>
      <c r="BR38" s="51">
        <f t="shared" si="303"/>
        <v>0.30129487314454156</v>
      </c>
      <c r="BS38" s="51">
        <f t="shared" si="303"/>
        <v>0.30870324397866256</v>
      </c>
      <c r="BT38" s="51">
        <f t="shared" si="303"/>
        <v>0.30872228793255085</v>
      </c>
      <c r="BU38" s="51">
        <f t="shared" si="303"/>
        <v>0.30197024527543226</v>
      </c>
      <c r="BV38" s="51">
        <f t="shared" si="303"/>
        <v>0.30236266475137885</v>
      </c>
      <c r="BW38" s="51">
        <f t="shared" si="303"/>
        <v>0.30236077994464194</v>
      </c>
      <c r="BX38" s="51">
        <f t="shared" si="303"/>
        <v>0.3029980681327486</v>
      </c>
      <c r="BY38" s="40">
        <f t="shared" si="239"/>
        <v>7.399209462831513E-3</v>
      </c>
      <c r="BZ38" s="40">
        <f t="shared" si="239"/>
        <v>7.4182242534669984E-3</v>
      </c>
      <c r="CA38" s="40">
        <f t="shared" si="239"/>
        <v>6.7537213089069459E-4</v>
      </c>
      <c r="CB38" s="51">
        <f t="shared" ref="CB38:CJ38" si="304">SUM(CB37/CB36)</f>
        <v>0.30130403451583104</v>
      </c>
      <c r="CC38" s="51">
        <f t="shared" si="304"/>
        <v>0.30130406367908386</v>
      </c>
      <c r="CD38" s="51">
        <f t="shared" si="304"/>
        <v>0.30129487314454156</v>
      </c>
      <c r="CE38" s="51">
        <f t="shared" si="304"/>
        <v>0.30309573548629276</v>
      </c>
      <c r="CF38" s="51">
        <f t="shared" si="304"/>
        <v>0.30309938889241034</v>
      </c>
      <c r="CG38" s="51">
        <f t="shared" si="304"/>
        <v>0.30194953380713307</v>
      </c>
      <c r="CH38" s="51">
        <f t="shared" si="304"/>
        <v>0.30183152067019769</v>
      </c>
      <c r="CI38" s="51">
        <f t="shared" si="304"/>
        <v>0.30183011149375</v>
      </c>
      <c r="CJ38" s="51">
        <f t="shared" si="304"/>
        <v>0.30231851895486156</v>
      </c>
      <c r="CK38" s="40">
        <f t="shared" si="241"/>
        <v>1.7917009704617182E-3</v>
      </c>
      <c r="CL38" s="40">
        <f t="shared" si="241"/>
        <v>1.7953252133264819E-3</v>
      </c>
      <c r="CM38" s="40">
        <f t="shared" si="241"/>
        <v>6.5466066259151079E-4</v>
      </c>
      <c r="CN38" s="50">
        <f t="shared" ref="CN38:DW38" si="305">SUM(CN37/CN36)</f>
        <v>0.30130403451583104</v>
      </c>
      <c r="CO38" s="50">
        <f t="shared" si="305"/>
        <v>0.30130406367908386</v>
      </c>
      <c r="CP38" s="50">
        <f t="shared" si="305"/>
        <v>0.30129487314454156</v>
      </c>
      <c r="CQ38" s="50" t="e">
        <f t="shared" si="305"/>
        <v>#DIV/0!</v>
      </c>
      <c r="CR38" s="50" t="e">
        <f t="shared" si="305"/>
        <v>#DIV/0!</v>
      </c>
      <c r="CS38" s="50" t="e">
        <f t="shared" si="305"/>
        <v>#DIV/0!</v>
      </c>
      <c r="CT38" s="50">
        <f t="shared" si="305"/>
        <v>0.3022201495389979</v>
      </c>
      <c r="CU38" s="50">
        <f t="shared" si="305"/>
        <v>0.30222016599982227</v>
      </c>
      <c r="CV38" s="50">
        <f t="shared" si="305"/>
        <v>0.3021970208477911</v>
      </c>
      <c r="CW38" s="50">
        <f t="shared" si="305"/>
        <v>0.30130403451583104</v>
      </c>
      <c r="CX38" s="50">
        <f t="shared" si="305"/>
        <v>0.30130406367908386</v>
      </c>
      <c r="CY38" s="50">
        <f t="shared" si="305"/>
        <v>0.30129487314454156</v>
      </c>
      <c r="CZ38" s="50" t="e">
        <f t="shared" si="305"/>
        <v>#DIV/0!</v>
      </c>
      <c r="DA38" s="50" t="e">
        <f t="shared" si="305"/>
        <v>#DIV/0!</v>
      </c>
      <c r="DB38" s="50" t="e">
        <f t="shared" si="305"/>
        <v>#DIV/0!</v>
      </c>
      <c r="DC38" s="50">
        <f t="shared" si="305"/>
        <v>0.30185494349289083</v>
      </c>
      <c r="DD38" s="50">
        <f t="shared" si="305"/>
        <v>0.30185496703241899</v>
      </c>
      <c r="DE38" s="50">
        <f t="shared" si="305"/>
        <v>0.30183184275064073</v>
      </c>
      <c r="DF38" s="50">
        <f t="shared" si="305"/>
        <v>0.30130403451583104</v>
      </c>
      <c r="DG38" s="50">
        <f t="shared" si="305"/>
        <v>0.30130406367908386</v>
      </c>
      <c r="DH38" s="50">
        <f t="shared" si="305"/>
        <v>0.30129487314454156</v>
      </c>
      <c r="DI38" s="50" t="e">
        <f t="shared" si="305"/>
        <v>#DIV/0!</v>
      </c>
      <c r="DJ38" s="50" t="e">
        <f t="shared" si="305"/>
        <v>#DIV/0!</v>
      </c>
      <c r="DK38" s="50" t="e">
        <f t="shared" si="305"/>
        <v>#DIV/0!</v>
      </c>
      <c r="DL38" s="50">
        <f t="shared" si="305"/>
        <v>0.30186543601637872</v>
      </c>
      <c r="DM38" s="50">
        <f t="shared" si="305"/>
        <v>0.30186560456042744</v>
      </c>
      <c r="DN38" s="50">
        <f t="shared" si="305"/>
        <v>0.30184233447114339</v>
      </c>
      <c r="DO38" s="51">
        <f t="shared" si="305"/>
        <v>0.30130403451583104</v>
      </c>
      <c r="DP38" s="51">
        <f t="shared" si="305"/>
        <v>0.30130406367908386</v>
      </c>
      <c r="DQ38" s="51">
        <f t="shared" si="305"/>
        <v>0.30129487314454156</v>
      </c>
      <c r="DR38" s="51" t="e">
        <f t="shared" si="305"/>
        <v>#DIV/0!</v>
      </c>
      <c r="DS38" s="51" t="e">
        <f t="shared" si="305"/>
        <v>#DIV/0!</v>
      </c>
      <c r="DT38" s="51" t="e">
        <f t="shared" si="305"/>
        <v>#DIV/0!</v>
      </c>
      <c r="DU38" s="51">
        <f t="shared" si="305"/>
        <v>0.30198024856484312</v>
      </c>
      <c r="DV38" s="51">
        <f t="shared" si="305"/>
        <v>0.3019805711168968</v>
      </c>
      <c r="DW38" s="51">
        <f t="shared" si="305"/>
        <v>0.30186995457362553</v>
      </c>
      <c r="DX38" s="40" t="e">
        <f t="shared" si="243"/>
        <v>#DIV/0!</v>
      </c>
      <c r="DY38" s="40" t="e">
        <f t="shared" si="243"/>
        <v>#DIV/0!</v>
      </c>
      <c r="DZ38" s="40" t="e">
        <f t="shared" si="243"/>
        <v>#DIV/0!</v>
      </c>
      <c r="EA38" s="51">
        <f t="shared" ref="EA38:EI38" si="306">SUM(EA37/EA36)</f>
        <v>0.30130403451583099</v>
      </c>
      <c r="EB38" s="51">
        <f t="shared" si="306"/>
        <v>0.30130406367908386</v>
      </c>
      <c r="EC38" s="51">
        <f t="shared" si="306"/>
        <v>0.30129487314454151</v>
      </c>
      <c r="ED38" s="51">
        <f t="shared" si="306"/>
        <v>0.30309573548629276</v>
      </c>
      <c r="EE38" s="51">
        <f t="shared" si="306"/>
        <v>0.30309938889241034</v>
      </c>
      <c r="EF38" s="51">
        <f t="shared" si="306"/>
        <v>0.30194953380713307</v>
      </c>
      <c r="EG38" s="51">
        <f t="shared" si="306"/>
        <v>0.30188395682679559</v>
      </c>
      <c r="EH38" s="51">
        <f t="shared" si="306"/>
        <v>0.30188315713868064</v>
      </c>
      <c r="EI38" s="51">
        <f t="shared" si="306"/>
        <v>0.30215928573458173</v>
      </c>
      <c r="EJ38" s="40">
        <f t="shared" si="245"/>
        <v>1.7917009704617737E-3</v>
      </c>
      <c r="EK38" s="40">
        <f t="shared" si="245"/>
        <v>1.7953252133264819E-3</v>
      </c>
      <c r="EL38" s="40">
        <f t="shared" si="245"/>
        <v>6.546606625915663E-4</v>
      </c>
      <c r="EM38" s="50">
        <f t="shared" ref="EM38:FV38" si="307">SUM(EM37/EM36)</f>
        <v>0.30130403451583104</v>
      </c>
      <c r="EN38" s="50">
        <f t="shared" si="307"/>
        <v>0.30130406367908386</v>
      </c>
      <c r="EO38" s="50">
        <f t="shared" si="307"/>
        <v>0.30129487314454156</v>
      </c>
      <c r="EP38" s="50" t="e">
        <f t="shared" si="307"/>
        <v>#DIV/0!</v>
      </c>
      <c r="EQ38" s="50" t="e">
        <f t="shared" si="307"/>
        <v>#DIV/0!</v>
      </c>
      <c r="ER38" s="50" t="e">
        <f t="shared" si="307"/>
        <v>#DIV/0!</v>
      </c>
      <c r="ES38" s="50">
        <f t="shared" si="307"/>
        <v>0.30224285971954812</v>
      </c>
      <c r="ET38" s="50">
        <f t="shared" si="307"/>
        <v>0.30224288398446625</v>
      </c>
      <c r="EU38" s="50">
        <f t="shared" si="307"/>
        <v>0.30221972929034752</v>
      </c>
      <c r="EV38" s="50">
        <f t="shared" si="307"/>
        <v>0.30130403451583104</v>
      </c>
      <c r="EW38" s="50">
        <f t="shared" si="307"/>
        <v>0.30130406367908386</v>
      </c>
      <c r="EX38" s="50">
        <f t="shared" si="307"/>
        <v>0.30129487314454156</v>
      </c>
      <c r="EY38" s="50" t="e">
        <f t="shared" si="307"/>
        <v>#DIV/0!</v>
      </c>
      <c r="EZ38" s="50" t="e">
        <f t="shared" si="307"/>
        <v>#DIV/0!</v>
      </c>
      <c r="FA38" s="50" t="e">
        <f t="shared" si="307"/>
        <v>#DIV/0!</v>
      </c>
      <c r="FB38" s="50">
        <f t="shared" si="307"/>
        <v>0.30104802153275739</v>
      </c>
      <c r="FC38" s="50">
        <f t="shared" si="307"/>
        <v>0.30104804655848388</v>
      </c>
      <c r="FD38" s="50">
        <f t="shared" si="307"/>
        <v>0.301024982543666</v>
      </c>
      <c r="FE38" s="50">
        <f t="shared" si="307"/>
        <v>0.30130403451583104</v>
      </c>
      <c r="FF38" s="50">
        <f t="shared" si="307"/>
        <v>0.30130406367908386</v>
      </c>
      <c r="FG38" s="50">
        <f t="shared" si="307"/>
        <v>0.30129487314454156</v>
      </c>
      <c r="FH38" s="50" t="e">
        <f t="shared" si="307"/>
        <v>#DIV/0!</v>
      </c>
      <c r="FI38" s="50" t="e">
        <f t="shared" si="307"/>
        <v>#DIV/0!</v>
      </c>
      <c r="FJ38" s="50" t="e">
        <f t="shared" si="307"/>
        <v>#DIV/0!</v>
      </c>
      <c r="FK38" s="50">
        <f t="shared" si="307"/>
        <v>0.30116078276779634</v>
      </c>
      <c r="FL38" s="50">
        <f t="shared" si="307"/>
        <v>0.30116096096484318</v>
      </c>
      <c r="FM38" s="50">
        <f t="shared" si="307"/>
        <v>0.30113773514916853</v>
      </c>
      <c r="FN38" s="51">
        <f t="shared" si="307"/>
        <v>0.30130403451583104</v>
      </c>
      <c r="FO38" s="51">
        <f t="shared" si="307"/>
        <v>0.30130406367908386</v>
      </c>
      <c r="FP38" s="51">
        <f t="shared" si="307"/>
        <v>0.30129487314454156</v>
      </c>
      <c r="FQ38" s="51" t="e">
        <f t="shared" si="307"/>
        <v>#DIV/0!</v>
      </c>
      <c r="FR38" s="51" t="e">
        <f t="shared" si="307"/>
        <v>#DIV/0!</v>
      </c>
      <c r="FS38" s="51" t="e">
        <f t="shared" si="307"/>
        <v>#DIV/0!</v>
      </c>
      <c r="FT38" s="51">
        <f t="shared" si="307"/>
        <v>0.30148450201220656</v>
      </c>
      <c r="FU38" s="51">
        <f t="shared" si="307"/>
        <v>0.30148528648736944</v>
      </c>
      <c r="FV38" s="51">
        <f t="shared" si="307"/>
        <v>0.30124234658754506</v>
      </c>
      <c r="FW38" s="52" t="e">
        <f t="shared" si="247"/>
        <v>#DIV/0!</v>
      </c>
      <c r="FX38" s="52"/>
      <c r="FY38" s="52"/>
      <c r="FZ38" s="51">
        <f t="shared" ref="FZ38:GH38" si="308">SUM(FZ37/FZ36)</f>
        <v>0.30130403451583104</v>
      </c>
      <c r="GA38" s="51">
        <f t="shared" si="308"/>
        <v>0.30130406367908386</v>
      </c>
      <c r="GB38" s="51">
        <f t="shared" si="308"/>
        <v>0.30129487314454156</v>
      </c>
      <c r="GC38" s="51">
        <f t="shared" si="308"/>
        <v>0.30309573548629276</v>
      </c>
      <c r="GD38" s="51">
        <f t="shared" si="308"/>
        <v>0.30309938889241034</v>
      </c>
      <c r="GE38" s="51">
        <f t="shared" si="308"/>
        <v>0.30194953380713307</v>
      </c>
      <c r="GF38" s="51">
        <f t="shared" si="308"/>
        <v>0.30178694073783363</v>
      </c>
      <c r="GG38" s="51">
        <f t="shared" si="308"/>
        <v>0.3017865502347199</v>
      </c>
      <c r="GH38" s="51">
        <f t="shared" si="308"/>
        <v>0.30191772570070263</v>
      </c>
      <c r="GI38" s="40">
        <f t="shared" si="249"/>
        <v>1.7917009704617182E-3</v>
      </c>
      <c r="GJ38" s="40">
        <f t="shared" si="249"/>
        <v>1.7953252133264819E-3</v>
      </c>
      <c r="GK38" s="40">
        <f t="shared" si="249"/>
        <v>6.5466066259151079E-4</v>
      </c>
    </row>
    <row r="39" spans="1:193" ht="18.75" customHeight="1" x14ac:dyDescent="0.3">
      <c r="A39" s="53" t="s">
        <v>53</v>
      </c>
      <c r="B39" s="46">
        <f t="shared" ref="B39:B56" si="309">SUM(C39:D39)</f>
        <v>1249.5180756250002</v>
      </c>
      <c r="C39" s="46">
        <f>SUM('[19]ПОЛНАЯ СЕБЕСТОИМОСТЬ СТОКИ 2019'!C154/3)</f>
        <v>1244.810914967913</v>
      </c>
      <c r="D39" s="46">
        <f>SUM('[19]ПОЛНАЯ СЕБЕСТОИМОСТЬ СТОКИ 2019'!D154/3)</f>
        <v>4.7071606570870417</v>
      </c>
      <c r="E39" s="46">
        <f t="shared" ref="E39:E56" si="310">SUM(F39:G39)</f>
        <v>944.29</v>
      </c>
      <c r="F39" s="46">
        <f>SUM('[19]ПОЛНАЯ СЕБЕСТОИМОСТЬ СТОКИ 2019'!F154)</f>
        <v>944.29</v>
      </c>
      <c r="G39" s="46">
        <f>SUM('[19]ПОЛНАЯ СЕБЕСТОИМОСТЬ СТОКИ 2019'!G154)</f>
        <v>0</v>
      </c>
      <c r="H39" s="54">
        <f>SUM(H40:H43)</f>
        <v>923.76</v>
      </c>
      <c r="I39" s="54">
        <f t="shared" ref="I39:J39" si="311">SUM(I40:I43)</f>
        <v>923.25225363076538</v>
      </c>
      <c r="J39" s="54">
        <f t="shared" si="311"/>
        <v>0.50774636923462824</v>
      </c>
      <c r="K39" s="46">
        <f t="shared" ref="K39:K50" si="312">SUM(L39:M39)</f>
        <v>1249.5180756250002</v>
      </c>
      <c r="L39" s="46">
        <f t="shared" ref="L39:L56" si="313">SUM(C39)</f>
        <v>1244.810914967913</v>
      </c>
      <c r="M39" s="46">
        <f t="shared" ref="M39:M56" si="314">SUM(D39)</f>
        <v>4.7071606570870417</v>
      </c>
      <c r="N39" s="46">
        <f t="shared" ref="N39:N51" si="315">SUM(O39:P39)</f>
        <v>1025.3500000000001</v>
      </c>
      <c r="O39" s="46">
        <f>SUM('[19]ПОЛНАЯ СЕБЕСТОИМОСТЬ СТОКИ 2019'!I154)</f>
        <v>1025.3500000000001</v>
      </c>
      <c r="P39" s="46">
        <f>SUM('[19]ПОЛНАЯ СЕБЕСТОИМОСТЬ СТОКИ 2019'!J154)</f>
        <v>0</v>
      </c>
      <c r="Q39" s="54">
        <f>SUM(Q40:Q43)</f>
        <v>846.65</v>
      </c>
      <c r="R39" s="54">
        <f t="shared" ref="R39:S39" si="316">SUM(R40:R43)</f>
        <v>846.27338727575227</v>
      </c>
      <c r="S39" s="54">
        <f t="shared" si="316"/>
        <v>0.3766127242476876</v>
      </c>
      <c r="T39" s="46">
        <f t="shared" ref="T39:T52" si="317">SUM(U39:V39)</f>
        <v>1249.5180756250002</v>
      </c>
      <c r="U39" s="46">
        <f t="shared" ref="U39:U56" si="318">SUM(L39)</f>
        <v>1244.810914967913</v>
      </c>
      <c r="V39" s="46">
        <f t="shared" ref="V39:V56" si="319">SUM(M39)</f>
        <v>4.7071606570870417</v>
      </c>
      <c r="W39" s="46">
        <f t="shared" ref="W39:W51" si="320">SUM(X39:Y39)</f>
        <v>1250.47</v>
      </c>
      <c r="X39" s="46">
        <f>SUM('[19]ПОЛНАЯ СЕБЕСТОИМОСТЬ СТОКИ 2019'!L154)</f>
        <v>1250.47</v>
      </c>
      <c r="Y39" s="46">
        <f>SUM('[19]ПОЛНАЯ СЕБЕСТОИМОСТЬ СТОКИ 2019'!M154)</f>
        <v>0</v>
      </c>
      <c r="Z39" s="54">
        <f>SUM(Z40:Z43)</f>
        <v>1429.58</v>
      </c>
      <c r="AA39" s="54">
        <f t="shared" ref="AA39:AB39" si="321">SUM(AA40:AA43)</f>
        <v>1416.669034957614</v>
      </c>
      <c r="AB39" s="54">
        <f t="shared" si="321"/>
        <v>12.910965042386039</v>
      </c>
      <c r="AC39" s="29">
        <f t="shared" ref="AC39:AK54" si="322">SUM(B39+K39+T39)</f>
        <v>3748.5542268750005</v>
      </c>
      <c r="AD39" s="29">
        <f t="shared" si="322"/>
        <v>3734.4327449037391</v>
      </c>
      <c r="AE39" s="29">
        <f t="shared" si="322"/>
        <v>14.121481971261126</v>
      </c>
      <c r="AF39" s="29">
        <f t="shared" si="322"/>
        <v>3220.11</v>
      </c>
      <c r="AG39" s="29">
        <f t="shared" si="322"/>
        <v>3220.11</v>
      </c>
      <c r="AH39" s="29">
        <f t="shared" si="322"/>
        <v>0</v>
      </c>
      <c r="AI39" s="29">
        <f t="shared" si="322"/>
        <v>3199.99</v>
      </c>
      <c r="AJ39" s="29">
        <f t="shared" si="322"/>
        <v>3186.1946758641316</v>
      </c>
      <c r="AK39" s="29">
        <f t="shared" si="322"/>
        <v>13.795324135868354</v>
      </c>
      <c r="AL39" s="30">
        <f t="shared" si="237"/>
        <v>-528.44422687500037</v>
      </c>
      <c r="AM39" s="30">
        <f t="shared" si="237"/>
        <v>-514.32274490373902</v>
      </c>
      <c r="AN39" s="30">
        <f t="shared" si="237"/>
        <v>-14.121481971261126</v>
      </c>
      <c r="AO39" s="46">
        <f t="shared" ref="AO39:AO51" si="323">SUM(AP39:AQ39)</f>
        <v>1249.5180756250002</v>
      </c>
      <c r="AP39" s="46">
        <f>SUM('[19]ПОЛНАЯ СЕБЕСТОИМОСТЬ СТОКИ 2019'!R154/3)</f>
        <v>1244.810914967913</v>
      </c>
      <c r="AQ39" s="46">
        <f>SUM('[19]ПОЛНАЯ СЕБЕСТОИМОСТЬ СТОКИ 2019'!S154/3)</f>
        <v>4.7071606570870417</v>
      </c>
      <c r="AR39" s="46">
        <f t="shared" ref="AR39:AR56" si="324">SUM(AS39:AT39)</f>
        <v>990.32999999999993</v>
      </c>
      <c r="AS39" s="46">
        <f>SUM('[19]ПОЛНАЯ СЕБЕСТОИМОСТЬ СТОКИ 2019'!U154)</f>
        <v>990.32999999999993</v>
      </c>
      <c r="AT39" s="46">
        <f>SUM('[19]ПОЛНАЯ СЕБЕСТОИМОСТЬ СТОКИ 2019'!V154)</f>
        <v>0</v>
      </c>
      <c r="AU39" s="54">
        <f>SUM(AU40:AU43)</f>
        <v>1098.9100000000001</v>
      </c>
      <c r="AV39" s="54">
        <f t="shared" ref="AV39:AW39" si="325">SUM(AV40:AV43)</f>
        <v>1098.2581818236974</v>
      </c>
      <c r="AW39" s="54">
        <f t="shared" si="325"/>
        <v>0.65181817630257466</v>
      </c>
      <c r="AX39" s="46">
        <f t="shared" ref="AX39:AX51" si="326">SUM(AY39:AZ39)</f>
        <v>1249.5180756250002</v>
      </c>
      <c r="AY39" s="46">
        <f t="shared" ref="AY39:AY56" si="327">SUM(AP39)</f>
        <v>1244.810914967913</v>
      </c>
      <c r="AZ39" s="46">
        <f t="shared" ref="AZ39:AZ56" si="328">SUM(AQ39)</f>
        <v>4.7071606570870417</v>
      </c>
      <c r="BA39" s="46">
        <f t="shared" ref="BA39:BA52" si="329">SUM(BB39:BC39)</f>
        <v>0</v>
      </c>
      <c r="BB39" s="46">
        <f>SUM('[19]ПОЛНАЯ СЕБЕСТОИМОСТЬ СТОКИ 2019'!X154)</f>
        <v>0</v>
      </c>
      <c r="BC39" s="46">
        <f>SUM('[19]ПОЛНАЯ СЕБЕСТОИМОСТЬ СТОКИ 2019'!Y154)</f>
        <v>0</v>
      </c>
      <c r="BD39" s="54">
        <f>SUM(BD40:BD43)</f>
        <v>1195.97</v>
      </c>
      <c r="BE39" s="54">
        <f t="shared" ref="BE39:BF39" si="330">SUM(BE40:BE43)</f>
        <v>1194.2822244072231</v>
      </c>
      <c r="BF39" s="54">
        <f t="shared" si="330"/>
        <v>1.6877755927770626</v>
      </c>
      <c r="BG39" s="46">
        <f t="shared" ref="BG39:BG52" si="331">SUM(BH39:BI39)</f>
        <v>1249.5180756250002</v>
      </c>
      <c r="BH39" s="46">
        <f t="shared" ref="BH39:BH56" si="332">SUM(AY39)</f>
        <v>1244.810914967913</v>
      </c>
      <c r="BI39" s="46">
        <f t="shared" ref="BI39:BI56" si="333">SUM(AZ39)</f>
        <v>4.7071606570870417</v>
      </c>
      <c r="BJ39" s="46">
        <f t="shared" ref="BJ39:BJ50" si="334">SUM(BK39:BL39)</f>
        <v>0</v>
      </c>
      <c r="BK39" s="46">
        <f>SUM('[19]ПОЛНАЯ СЕБЕСТОИМОСТЬ СТОКИ 2019'!AA154)</f>
        <v>0</v>
      </c>
      <c r="BL39" s="46">
        <f>SUM('[19]ПОЛНАЯ СЕБЕСТОИМОСТЬ СТОКИ 2019'!AB154)</f>
        <v>0</v>
      </c>
      <c r="BM39" s="54">
        <f>SUM(BM40:BM43)</f>
        <v>1148.3600000000001</v>
      </c>
      <c r="BN39" s="54">
        <f t="shared" ref="BN39:BO39" si="335">SUM(BN40:BN43)</f>
        <v>1138.6385332478712</v>
      </c>
      <c r="BO39" s="54">
        <f t="shared" si="335"/>
        <v>9.7214667521288689</v>
      </c>
      <c r="BP39" s="29">
        <f t="shared" ref="BP39:BX54" si="336">SUM(AO39+AX39+BG39)</f>
        <v>3748.5542268750005</v>
      </c>
      <c r="BQ39" s="29">
        <f t="shared" si="336"/>
        <v>3734.4327449037391</v>
      </c>
      <c r="BR39" s="29">
        <f t="shared" si="336"/>
        <v>14.121481971261126</v>
      </c>
      <c r="BS39" s="29">
        <f t="shared" si="336"/>
        <v>990.32999999999993</v>
      </c>
      <c r="BT39" s="29">
        <f t="shared" si="336"/>
        <v>990.32999999999993</v>
      </c>
      <c r="BU39" s="29">
        <f t="shared" si="336"/>
        <v>0</v>
      </c>
      <c r="BV39" s="29">
        <f t="shared" si="336"/>
        <v>3443.2400000000002</v>
      </c>
      <c r="BW39" s="29">
        <f t="shared" si="336"/>
        <v>3431.178939478792</v>
      </c>
      <c r="BX39" s="29">
        <f t="shared" si="336"/>
        <v>12.061060521208507</v>
      </c>
      <c r="BY39" s="30">
        <f t="shared" si="239"/>
        <v>-2758.2242268750006</v>
      </c>
      <c r="BZ39" s="30">
        <f t="shared" si="239"/>
        <v>-2744.1027449037392</v>
      </c>
      <c r="CA39" s="30">
        <f t="shared" si="239"/>
        <v>-14.121481971261126</v>
      </c>
      <c r="CB39" s="29">
        <f t="shared" ref="CB39:CJ54" si="337">SUM(AC39+BP39)</f>
        <v>7497.108453750001</v>
      </c>
      <c r="CC39" s="29">
        <f t="shared" si="337"/>
        <v>7468.8654898074783</v>
      </c>
      <c r="CD39" s="29">
        <f t="shared" si="337"/>
        <v>28.242963942522252</v>
      </c>
      <c r="CE39" s="29">
        <f t="shared" si="337"/>
        <v>4210.4400000000005</v>
      </c>
      <c r="CF39" s="29">
        <f t="shared" si="337"/>
        <v>4210.4400000000005</v>
      </c>
      <c r="CG39" s="29">
        <f t="shared" si="337"/>
        <v>0</v>
      </c>
      <c r="CH39" s="48">
        <f t="shared" si="337"/>
        <v>6643.23</v>
      </c>
      <c r="CI39" s="48">
        <f t="shared" si="337"/>
        <v>6617.3736153429236</v>
      </c>
      <c r="CJ39" s="48">
        <f t="shared" si="337"/>
        <v>25.856384657076859</v>
      </c>
      <c r="CK39" s="30">
        <f t="shared" si="241"/>
        <v>-3286.6684537500005</v>
      </c>
      <c r="CL39" s="30">
        <f t="shared" si="241"/>
        <v>-3258.4254898074778</v>
      </c>
      <c r="CM39" s="30">
        <f t="shared" si="241"/>
        <v>-28.242963942522252</v>
      </c>
      <c r="CN39" s="46">
        <f t="shared" ref="CN39:CN56" si="338">SUM(CO39:CP39)</f>
        <v>1249.5180756250002</v>
      </c>
      <c r="CO39" s="46">
        <f>SUM('[19]ПОЛНАЯ СЕБЕСТОИМОСТЬ СТОКИ 2019'!AP154/3)</f>
        <v>1244.810914967913</v>
      </c>
      <c r="CP39" s="46">
        <f>SUM('[19]ПОЛНАЯ СЕБЕСТОИМОСТЬ СТОКИ 2019'!AQ154/3)</f>
        <v>4.7071606570870417</v>
      </c>
      <c r="CQ39" s="46">
        <f t="shared" ref="CQ39:CQ56" si="339">SUM(CR39:CS39)</f>
        <v>0</v>
      </c>
      <c r="CR39" s="46">
        <f>SUM('[19]ПОЛНАЯ СЕБЕСТОИМОСТЬ СТОКИ 2019'!AS154)</f>
        <v>0</v>
      </c>
      <c r="CS39" s="46">
        <f>SUM('[19]ПОЛНАЯ СЕБЕСТОИМОСТЬ СТОКИ 2019'!AT154)</f>
        <v>0</v>
      </c>
      <c r="CT39" s="54">
        <f>SUM(CT40:CT43)</f>
        <v>970.68000000000006</v>
      </c>
      <c r="CU39" s="54">
        <f t="shared" ref="CU39:CV39" si="340">SUM(CU40:CU43)</f>
        <v>969.86512098598655</v>
      </c>
      <c r="CV39" s="54">
        <f t="shared" si="340"/>
        <v>0.81487901401340701</v>
      </c>
      <c r="CW39" s="46">
        <f t="shared" ref="CW39:CW52" si="341">SUM(CX39:CY39)</f>
        <v>1249.5180756250002</v>
      </c>
      <c r="CX39" s="46">
        <f t="shared" ref="CX39:CX56" si="342">SUM(CO39)</f>
        <v>1244.810914967913</v>
      </c>
      <c r="CY39" s="46">
        <f t="shared" ref="CY39:CY56" si="343">SUM(CP39)</f>
        <v>4.7071606570870417</v>
      </c>
      <c r="CZ39" s="46">
        <f t="shared" ref="CZ39:CZ56" si="344">SUM(DA39:DB39)</f>
        <v>0</v>
      </c>
      <c r="DA39" s="46">
        <f>SUM('[19]ПОЛНАЯ СЕБЕСТОИМОСТЬ СТОКИ 2019'!AV154)</f>
        <v>0</v>
      </c>
      <c r="DB39" s="46">
        <f>SUM('[19]ПОЛНАЯ СЕБЕСТОИМОСТЬ СТОКИ 2019'!AW154)</f>
        <v>0</v>
      </c>
      <c r="DC39" s="54">
        <f>SUM(DC40:DC43)</f>
        <v>1058.51</v>
      </c>
      <c r="DD39" s="54">
        <f t="shared" ref="DD39:DE39" si="345">SUM(DD40:DD43)</f>
        <v>1057.2238913134656</v>
      </c>
      <c r="DE39" s="54">
        <f t="shared" si="345"/>
        <v>1.2861086865342417</v>
      </c>
      <c r="DF39" s="46">
        <f t="shared" ref="DF39:DF52" si="346">SUM(DG39:DH39)</f>
        <v>1249.5180756250002</v>
      </c>
      <c r="DG39" s="46">
        <f t="shared" ref="DG39:DG56" si="347">SUM(CX39)</f>
        <v>1244.810914967913</v>
      </c>
      <c r="DH39" s="46">
        <f t="shared" ref="DH39:DH56" si="348">SUM(CY39)</f>
        <v>4.7071606570870417</v>
      </c>
      <c r="DI39" s="46">
        <f t="shared" ref="DI39:DI51" si="349">SUM(DJ39:DK39)</f>
        <v>0</v>
      </c>
      <c r="DJ39" s="46">
        <f>SUM('[19]ПОЛНАЯ СЕБЕСТОИМОСТЬ СТОКИ 2019'!AY154)</f>
        <v>0</v>
      </c>
      <c r="DK39" s="46">
        <f>SUM('[19]ПОЛНАЯ СЕБЕСТОИМОСТЬ СТОКИ 2019'!AZ154)</f>
        <v>0</v>
      </c>
      <c r="DL39" s="54">
        <f>SUM(DL40:DL43)</f>
        <v>970.72</v>
      </c>
      <c r="DM39" s="54">
        <f t="shared" ref="DM39:DN39" si="350">SUM(DM40:DM43)</f>
        <v>962.29306801255768</v>
      </c>
      <c r="DN39" s="54">
        <f t="shared" si="350"/>
        <v>8.4269319874424085</v>
      </c>
      <c r="DO39" s="29">
        <f t="shared" ref="DO39:DW54" si="351">SUM(CN39+CW39+DF39)</f>
        <v>3748.5542268750005</v>
      </c>
      <c r="DP39" s="29">
        <f t="shared" si="351"/>
        <v>3734.4327449037391</v>
      </c>
      <c r="DQ39" s="29">
        <f t="shared" si="351"/>
        <v>14.121481971261126</v>
      </c>
      <c r="DR39" s="29">
        <f t="shared" si="351"/>
        <v>0</v>
      </c>
      <c r="DS39" s="29">
        <f t="shared" si="351"/>
        <v>0</v>
      </c>
      <c r="DT39" s="29">
        <f t="shared" si="351"/>
        <v>0</v>
      </c>
      <c r="DU39" s="29">
        <f t="shared" si="351"/>
        <v>2999.91</v>
      </c>
      <c r="DV39" s="29">
        <f t="shared" si="351"/>
        <v>2989.3820803120097</v>
      </c>
      <c r="DW39" s="29">
        <f t="shared" si="351"/>
        <v>10.527919687990057</v>
      </c>
      <c r="DX39" s="30">
        <f t="shared" si="243"/>
        <v>-3748.5542268750005</v>
      </c>
      <c r="DY39" s="30">
        <f t="shared" si="243"/>
        <v>-3734.4327449037391</v>
      </c>
      <c r="DZ39" s="30">
        <f t="shared" si="243"/>
        <v>-14.121481971261126</v>
      </c>
      <c r="EA39" s="29">
        <f t="shared" ref="EA39:EI54" si="352">SUM(CB39+DO39)</f>
        <v>11245.662680625002</v>
      </c>
      <c r="EB39" s="29">
        <f t="shared" si="352"/>
        <v>11203.298234711217</v>
      </c>
      <c r="EC39" s="29">
        <f t="shared" si="352"/>
        <v>42.364445913783378</v>
      </c>
      <c r="ED39" s="29">
        <f t="shared" si="352"/>
        <v>4210.4400000000005</v>
      </c>
      <c r="EE39" s="29">
        <f t="shared" si="352"/>
        <v>4210.4400000000005</v>
      </c>
      <c r="EF39" s="29">
        <f t="shared" si="352"/>
        <v>0</v>
      </c>
      <c r="EG39" s="29">
        <f t="shared" si="352"/>
        <v>9643.14</v>
      </c>
      <c r="EH39" s="29">
        <f t="shared" si="352"/>
        <v>9606.7556956549342</v>
      </c>
      <c r="EI39" s="29">
        <f t="shared" si="352"/>
        <v>36.384304345066916</v>
      </c>
      <c r="EJ39" s="30">
        <f t="shared" si="245"/>
        <v>-7035.2226806250019</v>
      </c>
      <c r="EK39" s="30">
        <f t="shared" si="245"/>
        <v>-6992.8582347112169</v>
      </c>
      <c r="EL39" s="30">
        <f t="shared" si="245"/>
        <v>-42.364445913783378</v>
      </c>
      <c r="EM39" s="46">
        <f t="shared" ref="EM39:EM50" si="353">SUM(EN39:EO39)</f>
        <v>1249.5180756250002</v>
      </c>
      <c r="EN39" s="46">
        <f>SUM('[19]ПОЛНАЯ СЕБЕСТОИМОСТЬ СТОКИ 2019'!BN154/3)</f>
        <v>1244.810914967913</v>
      </c>
      <c r="EO39" s="46">
        <f>SUM('[19]ПОЛНАЯ СЕБЕСТОИМОСТЬ СТОКИ 2019'!BO154/3)</f>
        <v>4.7071606570870417</v>
      </c>
      <c r="EP39" s="46">
        <f t="shared" ref="EP39:EP56" si="354">SUM(EQ39:ER39)</f>
        <v>0</v>
      </c>
      <c r="EQ39" s="46">
        <f>SUM('[19]ПОЛНАЯ СЕБЕСТОИМОСТЬ СТОКИ 2019'!BQ154)</f>
        <v>0</v>
      </c>
      <c r="ER39" s="46">
        <f>SUM('[19]ПОЛНАЯ СЕБЕСТОИМОСТЬ СТОКИ 2019'!BR154)</f>
        <v>0</v>
      </c>
      <c r="ES39" s="54">
        <f>SUM(ES40:ES43)</f>
        <v>1065.3499999999999</v>
      </c>
      <c r="ET39" s="54">
        <f t="shared" ref="ET39:EU39" si="355">SUM(ET40:ET43)</f>
        <v>1063.977280782095</v>
      </c>
      <c r="EU39" s="54">
        <f t="shared" si="355"/>
        <v>1.3727192179049124</v>
      </c>
      <c r="EV39" s="46">
        <f t="shared" ref="EV39:EV52" si="356">SUM(EW39:EX39)</f>
        <v>1249.5180756250002</v>
      </c>
      <c r="EW39" s="46">
        <f t="shared" ref="EW39:EW56" si="357">SUM(EN39)</f>
        <v>1244.810914967913</v>
      </c>
      <c r="EX39" s="46">
        <f t="shared" ref="EX39:EX56" si="358">SUM(EO39)</f>
        <v>4.7071606570870417</v>
      </c>
      <c r="EY39" s="46">
        <f t="shared" ref="EY39:EY56" si="359">SUM(EZ39:FA39)</f>
        <v>0</v>
      </c>
      <c r="EZ39" s="46">
        <f>SUM('[19]ПОЛНАЯ СЕБЕСТОИМОСТЬ СТОКИ 2019'!BT154)</f>
        <v>0</v>
      </c>
      <c r="FA39" s="46">
        <f>SUM('[19]ПОЛНАЯ СЕБЕСТОИМОСТЬ СТОКИ 2019'!BU154)</f>
        <v>0</v>
      </c>
      <c r="FB39" s="54">
        <f>SUM(FB40:FB43)</f>
        <v>968.8900000000001</v>
      </c>
      <c r="FC39" s="54">
        <f t="shared" ref="FC39:FD39" si="360">SUM(FC40:FC43)</f>
        <v>967.66872652512143</v>
      </c>
      <c r="FD39" s="54">
        <f t="shared" si="360"/>
        <v>1.2212734748786833</v>
      </c>
      <c r="FE39" s="46">
        <f t="shared" ref="FE39:FE51" si="361">SUM(FF39:FG39)</f>
        <v>1249.5180756250002</v>
      </c>
      <c r="FF39" s="46">
        <f t="shared" ref="FF39:FF56" si="362">SUM(EW39)</f>
        <v>1244.810914967913</v>
      </c>
      <c r="FG39" s="46">
        <f t="shared" ref="FG39:FG56" si="363">SUM(EX39)</f>
        <v>4.7071606570870417</v>
      </c>
      <c r="FH39" s="46">
        <f t="shared" ref="FH39:FH56" si="364">SUM(FI39:FJ39)</f>
        <v>0</v>
      </c>
      <c r="FI39" s="46">
        <f>SUM('[19]ПОЛНАЯ СЕБЕСТОИМОСТЬ СТОКИ 2019'!BW154)</f>
        <v>0</v>
      </c>
      <c r="FJ39" s="46">
        <f>SUM('[19]ПОЛНАЯ СЕБЕСТОИМОСТЬ СТОКИ 2019'!BX154)</f>
        <v>0</v>
      </c>
      <c r="FK39" s="54">
        <f>SUM(FK40:FK43)</f>
        <v>1147.45</v>
      </c>
      <c r="FL39" s="54">
        <f t="shared" ref="FL39:FM39" si="365">SUM(FL40:FL43)</f>
        <v>1136.6280641069652</v>
      </c>
      <c r="FM39" s="54">
        <f t="shared" si="365"/>
        <v>10.821935893034805</v>
      </c>
      <c r="FN39" s="29">
        <f t="shared" ref="FN39:FV54" si="366">SUM(EM39+EV39+FE39)</f>
        <v>3748.5542268750005</v>
      </c>
      <c r="FO39" s="29">
        <f t="shared" si="366"/>
        <v>3734.4327449037391</v>
      </c>
      <c r="FP39" s="29">
        <f t="shared" si="366"/>
        <v>14.121481971261126</v>
      </c>
      <c r="FQ39" s="29">
        <f t="shared" si="366"/>
        <v>0</v>
      </c>
      <c r="FR39" s="29">
        <f t="shared" si="366"/>
        <v>0</v>
      </c>
      <c r="FS39" s="29">
        <f t="shared" si="366"/>
        <v>0</v>
      </c>
      <c r="FT39" s="29">
        <f t="shared" si="366"/>
        <v>3181.69</v>
      </c>
      <c r="FU39" s="29">
        <f t="shared" si="366"/>
        <v>3168.2740714141819</v>
      </c>
      <c r="FV39" s="29">
        <f t="shared" si="366"/>
        <v>13.415928585818401</v>
      </c>
      <c r="FW39" s="30">
        <f t="shared" si="247"/>
        <v>-3748.5542268750005</v>
      </c>
      <c r="FX39" s="30">
        <f t="shared" si="247"/>
        <v>-3734.4327449037391</v>
      </c>
      <c r="FY39" s="30">
        <f t="shared" si="247"/>
        <v>-14.121481971261126</v>
      </c>
      <c r="FZ39" s="29">
        <f t="shared" ref="FZ39:GH54" si="367">SUM(EA39+FN39)</f>
        <v>14994.216907500002</v>
      </c>
      <c r="GA39" s="29">
        <f t="shared" si="367"/>
        <v>14937.730979614957</v>
      </c>
      <c r="GB39" s="29">
        <f t="shared" si="367"/>
        <v>56.485927885044504</v>
      </c>
      <c r="GC39" s="29">
        <f t="shared" si="367"/>
        <v>4210.4400000000005</v>
      </c>
      <c r="GD39" s="29">
        <f t="shared" si="367"/>
        <v>4210.4400000000005</v>
      </c>
      <c r="GE39" s="29">
        <f t="shared" si="367"/>
        <v>0</v>
      </c>
      <c r="GF39" s="29">
        <f t="shared" si="367"/>
        <v>12824.83</v>
      </c>
      <c r="GG39" s="29">
        <f t="shared" si="367"/>
        <v>12775.029767069116</v>
      </c>
      <c r="GH39" s="29">
        <f t="shared" si="367"/>
        <v>49.800232930885315</v>
      </c>
      <c r="GI39" s="30">
        <f t="shared" si="249"/>
        <v>-10783.776907500001</v>
      </c>
      <c r="GJ39" s="30">
        <f t="shared" si="249"/>
        <v>-10727.290979614956</v>
      </c>
      <c r="GK39" s="30">
        <f t="shared" si="249"/>
        <v>-56.485927885044504</v>
      </c>
    </row>
    <row r="40" spans="1:193" ht="18.75" customHeight="1" x14ac:dyDescent="0.3">
      <c r="A40" s="55" t="s">
        <v>54</v>
      </c>
      <c r="B40" s="56">
        <f t="shared" si="309"/>
        <v>559.97</v>
      </c>
      <c r="C40" s="56">
        <f>SUM('[19]ПОЛНАЯ СЕБЕСТОИМОСТЬ СТОКИ 2019'!C155/3)</f>
        <v>557.71551863211516</v>
      </c>
      <c r="D40" s="56">
        <f>SUM('[19]ПОЛНАЯ СЕБЕСТОИМОСТЬ СТОКИ 2019'!D155/3)</f>
        <v>2.2544813678848978</v>
      </c>
      <c r="E40" s="56">
        <f t="shared" si="310"/>
        <v>494.28</v>
      </c>
      <c r="F40" s="56">
        <f>SUM('[19]ПОЛНАЯ СЕБЕСТОИМОСТЬ СТОКИ 2019'!F155)</f>
        <v>494.28</v>
      </c>
      <c r="G40" s="56">
        <f>SUM('[19]ПОЛНАЯ СЕБЕСТОИМОСТЬ СТОКИ 2019'!G155)</f>
        <v>0</v>
      </c>
      <c r="H40" s="57">
        <v>507.8</v>
      </c>
      <c r="I40" s="57">
        <f t="shared" ref="I40:I56" si="368">SUM(H40-J40)</f>
        <v>507.50625679255967</v>
      </c>
      <c r="J40" s="57">
        <f>SUM(H40/H9*J9)*0.652433281</f>
        <v>0.29374320744036347</v>
      </c>
      <c r="K40" s="56">
        <f t="shared" si="312"/>
        <v>559.97</v>
      </c>
      <c r="L40" s="56">
        <f t="shared" si="313"/>
        <v>557.71551863211516</v>
      </c>
      <c r="M40" s="56">
        <f t="shared" si="314"/>
        <v>2.2544813678848978</v>
      </c>
      <c r="N40" s="56">
        <f t="shared" si="315"/>
        <v>430.44000000000005</v>
      </c>
      <c r="O40" s="56">
        <f>SUM('[19]ПОЛНАЯ СЕБЕСТОИМОСТЬ СТОКИ 2019'!I155)</f>
        <v>430.44000000000005</v>
      </c>
      <c r="P40" s="56">
        <f>SUM('[19]ПОЛНАЯ СЕБЕСТОИМОСТЬ СТОКИ 2019'!J155)</f>
        <v>0</v>
      </c>
      <c r="Q40" s="57">
        <v>418.44</v>
      </c>
      <c r="R40" s="57">
        <f t="shared" ref="R40:R56" si="369">SUM(Q40-S40)</f>
        <v>418.24400228755218</v>
      </c>
      <c r="S40" s="57">
        <f>SUM(Q40/Q9*S9)*0.652433281</f>
        <v>0.19599771244780506</v>
      </c>
      <c r="T40" s="56">
        <f t="shared" si="317"/>
        <v>559.97</v>
      </c>
      <c r="U40" s="56">
        <f t="shared" si="318"/>
        <v>557.71551863211516</v>
      </c>
      <c r="V40" s="56">
        <f t="shared" si="319"/>
        <v>2.2544813678848978</v>
      </c>
      <c r="W40" s="56">
        <f t="shared" si="320"/>
        <v>503.96</v>
      </c>
      <c r="X40" s="56">
        <f>SUM('[19]ПОЛНАЯ СЕБЕСТОИМОСТЬ СТОКИ 2019'!L155)</f>
        <v>503.96</v>
      </c>
      <c r="Y40" s="56">
        <f>SUM('[19]ПОЛНАЯ СЕБЕСТОИМОСТЬ СТОКИ 2019'!M155)</f>
        <v>0</v>
      </c>
      <c r="Z40" s="57">
        <v>481.79</v>
      </c>
      <c r="AA40" s="57">
        <f t="shared" ref="AA40:AA56" si="370">SUM(Z40-AB40)</f>
        <v>477.36425926438767</v>
      </c>
      <c r="AB40" s="57">
        <f>SUM(Z40/Z9*AB9)*0.652433281</f>
        <v>4.4257407356123624</v>
      </c>
      <c r="AC40" s="58">
        <f t="shared" si="322"/>
        <v>1679.91</v>
      </c>
      <c r="AD40" s="58">
        <f t="shared" si="322"/>
        <v>1673.1465558963455</v>
      </c>
      <c r="AE40" s="58">
        <f t="shared" si="322"/>
        <v>6.7634441036546935</v>
      </c>
      <c r="AF40" s="58">
        <f t="shared" si="322"/>
        <v>1428.68</v>
      </c>
      <c r="AG40" s="58">
        <f t="shared" si="322"/>
        <v>1428.68</v>
      </c>
      <c r="AH40" s="58">
        <f t="shared" si="322"/>
        <v>0</v>
      </c>
      <c r="AI40" s="58">
        <f t="shared" si="322"/>
        <v>1408.03</v>
      </c>
      <c r="AJ40" s="58">
        <f t="shared" si="322"/>
        <v>1403.1145183444996</v>
      </c>
      <c r="AK40" s="58">
        <f t="shared" si="322"/>
        <v>4.915481655500531</v>
      </c>
      <c r="AL40" s="40">
        <f t="shared" si="237"/>
        <v>-251.23000000000002</v>
      </c>
      <c r="AM40" s="40">
        <f t="shared" si="237"/>
        <v>-244.46655589634543</v>
      </c>
      <c r="AN40" s="40">
        <f t="shared" si="237"/>
        <v>-6.7634441036546935</v>
      </c>
      <c r="AO40" s="56">
        <f t="shared" si="323"/>
        <v>559.97</v>
      </c>
      <c r="AP40" s="56">
        <f>SUM('[19]ПОЛНАЯ СЕБЕСТОИМОСТЬ СТОКИ 2019'!R155/3)</f>
        <v>557.71551863211516</v>
      </c>
      <c r="AQ40" s="56">
        <f>SUM('[19]ПОЛНАЯ СЕБЕСТОИМОСТЬ СТОКИ 2019'!S155/3)</f>
        <v>2.2544813678848978</v>
      </c>
      <c r="AR40" s="56">
        <f t="shared" si="324"/>
        <v>434.85</v>
      </c>
      <c r="AS40" s="56">
        <f>SUM('[19]ПОЛНАЯ СЕБЕСТОИМОСТЬ СТОКИ 2019'!U155)</f>
        <v>434.85</v>
      </c>
      <c r="AT40" s="56">
        <f>SUM('[19]ПОЛНАЯ СЕБЕСТОИМОСТЬ СТОКИ 2019'!V155)</f>
        <v>0</v>
      </c>
      <c r="AU40" s="57">
        <v>476.1</v>
      </c>
      <c r="AV40" s="57">
        <f t="shared" ref="AV40:AV56" si="371">SUM(AU40-AW40)</f>
        <v>475.80528005648335</v>
      </c>
      <c r="AW40" s="57">
        <f>SUM(AU40/AU9*AW9)*0.652433281</f>
        <v>0.29471994351664421</v>
      </c>
      <c r="AX40" s="56">
        <f t="shared" si="326"/>
        <v>559.97</v>
      </c>
      <c r="AY40" s="56">
        <f t="shared" si="327"/>
        <v>557.71551863211516</v>
      </c>
      <c r="AZ40" s="56">
        <f t="shared" si="328"/>
        <v>2.2544813678848978</v>
      </c>
      <c r="BA40" s="56">
        <f t="shared" si="329"/>
        <v>0</v>
      </c>
      <c r="BB40" s="56">
        <f>SUM('[19]ПОЛНАЯ СЕБЕСТОИМОСТЬ СТОКИ 2019'!X155)</f>
        <v>0</v>
      </c>
      <c r="BC40" s="56">
        <f>SUM('[19]ПОЛНАЯ СЕБЕСТОИМОСТЬ СТОКИ 2019'!Y155)</f>
        <v>0</v>
      </c>
      <c r="BD40" s="57">
        <v>513.1</v>
      </c>
      <c r="BE40" s="57">
        <f t="shared" ref="BE40:BE56" si="372">SUM(BD40-BF40)</f>
        <v>512.34553850519944</v>
      </c>
      <c r="BF40" s="57">
        <f>SUM(BD40/BD9*BF9)*0.652433281</f>
        <v>0.75446149480059987</v>
      </c>
      <c r="BG40" s="56">
        <f t="shared" si="331"/>
        <v>559.97</v>
      </c>
      <c r="BH40" s="56">
        <f t="shared" si="332"/>
        <v>557.71551863211516</v>
      </c>
      <c r="BI40" s="56">
        <f t="shared" si="333"/>
        <v>2.2544813678848978</v>
      </c>
      <c r="BJ40" s="56">
        <f t="shared" si="334"/>
        <v>0</v>
      </c>
      <c r="BK40" s="56">
        <f>SUM('[19]ПОЛНАЯ СЕБЕСТОИМОСТЬ СТОКИ 2019'!AA155)</f>
        <v>0</v>
      </c>
      <c r="BL40" s="56">
        <f>SUM('[19]ПОЛНАЯ СЕБЕСТОИМОСТЬ СТОКИ 2019'!AB155)</f>
        <v>0</v>
      </c>
      <c r="BM40" s="57">
        <v>481.75</v>
      </c>
      <c r="BN40" s="57">
        <f t="shared" ref="BN40:BN56" si="373">SUM(BM40-BO40)</f>
        <v>477.55592285803453</v>
      </c>
      <c r="BO40" s="57">
        <f>SUM(BM40/BM9*BO9)*0.652433281</f>
        <v>4.1940771419654927</v>
      </c>
      <c r="BP40" s="58">
        <f t="shared" si="336"/>
        <v>1679.91</v>
      </c>
      <c r="BQ40" s="58">
        <f t="shared" si="336"/>
        <v>1673.1465558963455</v>
      </c>
      <c r="BR40" s="58">
        <f t="shared" si="336"/>
        <v>6.7634441036546935</v>
      </c>
      <c r="BS40" s="58">
        <f t="shared" si="336"/>
        <v>434.85</v>
      </c>
      <c r="BT40" s="58">
        <f t="shared" si="336"/>
        <v>434.85</v>
      </c>
      <c r="BU40" s="58">
        <f t="shared" si="336"/>
        <v>0</v>
      </c>
      <c r="BV40" s="58">
        <f t="shared" si="336"/>
        <v>1470.95</v>
      </c>
      <c r="BW40" s="58">
        <f t="shared" si="336"/>
        <v>1465.7067414197174</v>
      </c>
      <c r="BX40" s="58">
        <f t="shared" si="336"/>
        <v>5.2432585802827365</v>
      </c>
      <c r="BY40" s="40">
        <f t="shared" si="239"/>
        <v>-1245.06</v>
      </c>
      <c r="BZ40" s="40">
        <f t="shared" si="239"/>
        <v>-1238.2965558963456</v>
      </c>
      <c r="CA40" s="40">
        <f t="shared" si="239"/>
        <v>-6.7634441036546935</v>
      </c>
      <c r="CB40" s="58">
        <f t="shared" si="337"/>
        <v>3359.82</v>
      </c>
      <c r="CC40" s="58">
        <f t="shared" si="337"/>
        <v>3346.293111792691</v>
      </c>
      <c r="CD40" s="58">
        <f t="shared" si="337"/>
        <v>13.526888207309387</v>
      </c>
      <c r="CE40" s="58">
        <f t="shared" si="337"/>
        <v>1863.5300000000002</v>
      </c>
      <c r="CF40" s="58">
        <f t="shared" si="337"/>
        <v>1863.5300000000002</v>
      </c>
      <c r="CG40" s="58">
        <f t="shared" si="337"/>
        <v>0</v>
      </c>
      <c r="CH40" s="59">
        <f t="shared" si="337"/>
        <v>2878.98</v>
      </c>
      <c r="CI40" s="59">
        <f t="shared" si="337"/>
        <v>2868.8212597642168</v>
      </c>
      <c r="CJ40" s="59">
        <f t="shared" si="337"/>
        <v>10.158740235783267</v>
      </c>
      <c r="CK40" s="40">
        <f t="shared" si="241"/>
        <v>-1496.29</v>
      </c>
      <c r="CL40" s="40">
        <f t="shared" si="241"/>
        <v>-1482.7631117926908</v>
      </c>
      <c r="CM40" s="40">
        <f t="shared" si="241"/>
        <v>-13.526888207309387</v>
      </c>
      <c r="CN40" s="56">
        <f t="shared" si="338"/>
        <v>559.97</v>
      </c>
      <c r="CO40" s="56">
        <f>SUM('[19]ПОЛНАЯ СЕБЕСТОИМОСТЬ СТОКИ 2019'!AP155/3)</f>
        <v>557.71551863211516</v>
      </c>
      <c r="CP40" s="56">
        <f>SUM('[19]ПОЛНАЯ СЕБЕСТОИМОСТЬ СТОКИ 2019'!AQ155/3)</f>
        <v>2.2544813678848978</v>
      </c>
      <c r="CQ40" s="56">
        <f t="shared" si="339"/>
        <v>0</v>
      </c>
      <c r="CR40" s="56">
        <f>SUM('[19]ПОЛНАЯ СЕБЕСТОИМОСТЬ СТОКИ 2019'!AS155)</f>
        <v>0</v>
      </c>
      <c r="CS40" s="56">
        <f>SUM('[19]ПОЛНАЯ СЕБЕСТОИМОСТЬ СТОКИ 2019'!AT155)</f>
        <v>0</v>
      </c>
      <c r="CT40" s="57">
        <v>412.84</v>
      </c>
      <c r="CU40" s="57">
        <f t="shared" ref="CU40:CU56" si="374">SUM(CT40-CV40)</f>
        <v>412.46147975139479</v>
      </c>
      <c r="CV40" s="57">
        <f>SUM(CT40/CT9*CV9)*0.652433281</f>
        <v>0.37852024860516487</v>
      </c>
      <c r="CW40" s="56">
        <f t="shared" si="341"/>
        <v>559.97</v>
      </c>
      <c r="CX40" s="56">
        <f t="shared" si="342"/>
        <v>557.71551863211516</v>
      </c>
      <c r="CY40" s="56">
        <f t="shared" si="343"/>
        <v>2.2544813678848978</v>
      </c>
      <c r="CZ40" s="56">
        <f t="shared" si="344"/>
        <v>0</v>
      </c>
      <c r="DA40" s="56">
        <f>SUM('[19]ПОЛНАЯ СЕБЕСТОИМОСТЬ СТОКИ 2019'!AV155)</f>
        <v>0</v>
      </c>
      <c r="DB40" s="56">
        <f>SUM('[19]ПОЛНАЯ СЕБЕСТОИМОСТЬ СТОКИ 2019'!AW155)</f>
        <v>0</v>
      </c>
      <c r="DC40" s="57">
        <v>459.9</v>
      </c>
      <c r="DD40" s="57">
        <f t="shared" ref="DD40:DD56" si="375">SUM(DC40-DE40)</f>
        <v>459.29645631175697</v>
      </c>
      <c r="DE40" s="57">
        <f>SUM(DC40/DC9*DE9)*0.652433281</f>
        <v>0.60354368824302962</v>
      </c>
      <c r="DF40" s="56">
        <f t="shared" si="346"/>
        <v>559.97</v>
      </c>
      <c r="DG40" s="56">
        <f t="shared" si="347"/>
        <v>557.71551863211516</v>
      </c>
      <c r="DH40" s="56">
        <f t="shared" si="348"/>
        <v>2.2544813678848978</v>
      </c>
      <c r="DI40" s="56">
        <f t="shared" si="349"/>
        <v>0</v>
      </c>
      <c r="DJ40" s="56">
        <f>SUM('[19]ПОЛНАЯ СЕБЕСТОИМОСТЬ СТОКИ 2019'!AY155)</f>
        <v>0</v>
      </c>
      <c r="DK40" s="56">
        <f>SUM('[19]ПОЛНАЯ СЕБЕСТОИМОСТЬ СТОКИ 2019'!AZ155)</f>
        <v>0</v>
      </c>
      <c r="DL40" s="57">
        <v>443.17</v>
      </c>
      <c r="DM40" s="57">
        <f t="shared" ref="DM40:DM56" si="376">SUM(DL40-DN40)</f>
        <v>439.03189478365795</v>
      </c>
      <c r="DN40" s="57">
        <f>SUM(DL40/DL9*DN9)*0.652433281</f>
        <v>4.1381052163420593</v>
      </c>
      <c r="DO40" s="58">
        <f t="shared" si="351"/>
        <v>1679.91</v>
      </c>
      <c r="DP40" s="58">
        <f t="shared" si="351"/>
        <v>1673.1465558963455</v>
      </c>
      <c r="DQ40" s="58">
        <f t="shared" si="351"/>
        <v>6.7634441036546935</v>
      </c>
      <c r="DR40" s="58">
        <f t="shared" si="351"/>
        <v>0</v>
      </c>
      <c r="DS40" s="58">
        <f t="shared" si="351"/>
        <v>0</v>
      </c>
      <c r="DT40" s="58">
        <f t="shared" si="351"/>
        <v>0</v>
      </c>
      <c r="DU40" s="58">
        <f t="shared" si="351"/>
        <v>1315.91</v>
      </c>
      <c r="DV40" s="58">
        <f t="shared" si="351"/>
        <v>1310.7898308468098</v>
      </c>
      <c r="DW40" s="58">
        <f t="shared" si="351"/>
        <v>5.120169153190254</v>
      </c>
      <c r="DX40" s="40">
        <f t="shared" si="243"/>
        <v>-1679.91</v>
      </c>
      <c r="DY40" s="40">
        <f t="shared" si="243"/>
        <v>-1673.1465558963455</v>
      </c>
      <c r="DZ40" s="40">
        <f t="shared" si="243"/>
        <v>-6.7634441036546935</v>
      </c>
      <c r="EA40" s="58">
        <f t="shared" si="352"/>
        <v>5039.7300000000005</v>
      </c>
      <c r="EB40" s="58">
        <f t="shared" si="352"/>
        <v>5019.4396676890365</v>
      </c>
      <c r="EC40" s="58">
        <f t="shared" si="352"/>
        <v>20.290332310964082</v>
      </c>
      <c r="ED40" s="58">
        <f t="shared" si="352"/>
        <v>1863.5300000000002</v>
      </c>
      <c r="EE40" s="58">
        <f t="shared" si="352"/>
        <v>1863.5300000000002</v>
      </c>
      <c r="EF40" s="58">
        <f t="shared" si="352"/>
        <v>0</v>
      </c>
      <c r="EG40" s="58">
        <f t="shared" si="352"/>
        <v>4194.8900000000003</v>
      </c>
      <c r="EH40" s="58">
        <f t="shared" si="352"/>
        <v>4179.6110906110262</v>
      </c>
      <c r="EI40" s="58">
        <f t="shared" si="352"/>
        <v>15.278909388973521</v>
      </c>
      <c r="EJ40" s="40">
        <f t="shared" si="245"/>
        <v>-3176.2000000000003</v>
      </c>
      <c r="EK40" s="40">
        <f t="shared" si="245"/>
        <v>-3155.9096676890363</v>
      </c>
      <c r="EL40" s="40">
        <f t="shared" si="245"/>
        <v>-20.290332310964082</v>
      </c>
      <c r="EM40" s="56">
        <f t="shared" si="353"/>
        <v>559.97</v>
      </c>
      <c r="EN40" s="56">
        <f>SUM('[19]ПОЛНАЯ СЕБЕСТОИМОСТЬ СТОКИ 2019'!BN155/3)</f>
        <v>557.71551863211516</v>
      </c>
      <c r="EO40" s="56">
        <f>SUM('[19]ПОЛНАЯ СЕБЕСТОИМОСТЬ СТОКИ 2019'!BO155/3)</f>
        <v>2.2544813678848978</v>
      </c>
      <c r="EP40" s="56">
        <f t="shared" si="354"/>
        <v>0</v>
      </c>
      <c r="EQ40" s="56">
        <f>SUM('[19]ПОЛНАЯ СЕБЕСТОИМОСТЬ СТОКИ 2019'!BQ155)</f>
        <v>0</v>
      </c>
      <c r="ER40" s="56">
        <f>SUM('[19]ПОЛНАЯ СЕБЕСТОИМОСТЬ СТОКИ 2019'!BR155)</f>
        <v>0</v>
      </c>
      <c r="ES40" s="57">
        <v>345.74</v>
      </c>
      <c r="ET40" s="57">
        <f t="shared" ref="ET40:ET56" si="377">SUM(ES40-EU40)</f>
        <v>345.27290500579267</v>
      </c>
      <c r="EU40" s="57">
        <f>SUM(ES40/ES9*EU9)*0.652433281</f>
        <v>0.46709499420733036</v>
      </c>
      <c r="EV40" s="56">
        <f t="shared" si="356"/>
        <v>559.97</v>
      </c>
      <c r="EW40" s="56">
        <f t="shared" si="357"/>
        <v>557.71551863211516</v>
      </c>
      <c r="EX40" s="56">
        <f t="shared" si="358"/>
        <v>2.2544813678848978</v>
      </c>
      <c r="EY40" s="56">
        <f t="shared" si="359"/>
        <v>0</v>
      </c>
      <c r="EZ40" s="56">
        <f>SUM('[19]ПОЛНАЯ СЕБЕСТОИМОСТЬ СТОКИ 2019'!BT155)</f>
        <v>0</v>
      </c>
      <c r="FA40" s="56">
        <f>SUM('[19]ПОЛНАЯ СЕБЕСТОИМОСТЬ СТОКИ 2019'!BU155)</f>
        <v>0</v>
      </c>
      <c r="FB40" s="57">
        <v>399.7</v>
      </c>
      <c r="FC40" s="57">
        <f t="shared" ref="FC40:FC56" si="378">SUM(FB40-FD40)</f>
        <v>399.14088423694324</v>
      </c>
      <c r="FD40" s="57">
        <f>SUM(FB40/FB9*FD9)*0.652433281</f>
        <v>0.55911576305674793</v>
      </c>
      <c r="FE40" s="56">
        <f t="shared" si="361"/>
        <v>559.97</v>
      </c>
      <c r="FF40" s="56">
        <f t="shared" si="362"/>
        <v>557.71551863211516</v>
      </c>
      <c r="FG40" s="56">
        <f t="shared" si="363"/>
        <v>2.2544813678848978</v>
      </c>
      <c r="FH40" s="56">
        <f t="shared" si="364"/>
        <v>0</v>
      </c>
      <c r="FI40" s="56">
        <f>SUM('[19]ПОЛНАЯ СЕБЕСТОИМОСТЬ СТОКИ 2019'!BW155)</f>
        <v>0</v>
      </c>
      <c r="FJ40" s="56">
        <f>SUM('[19]ПОЛНАЯ СЕБЕСТОИМОСТЬ СТОКИ 2019'!BX155)</f>
        <v>0</v>
      </c>
      <c r="FK40" s="57">
        <v>452.47</v>
      </c>
      <c r="FL40" s="57">
        <f t="shared" ref="FL40:FL56" si="379">SUM(FK40-FM40)</f>
        <v>447.99456638308703</v>
      </c>
      <c r="FM40" s="57">
        <f>SUM(FK40/FK9*FM9)*0.652433281</f>
        <v>4.4754336169130147</v>
      </c>
      <c r="FN40" s="58">
        <f t="shared" si="366"/>
        <v>1679.91</v>
      </c>
      <c r="FO40" s="58">
        <f t="shared" si="366"/>
        <v>1673.1465558963455</v>
      </c>
      <c r="FP40" s="58">
        <f t="shared" si="366"/>
        <v>6.7634441036546935</v>
      </c>
      <c r="FQ40" s="58">
        <f t="shared" si="366"/>
        <v>0</v>
      </c>
      <c r="FR40" s="58">
        <f t="shared" si="366"/>
        <v>0</v>
      </c>
      <c r="FS40" s="58">
        <f t="shared" si="366"/>
        <v>0</v>
      </c>
      <c r="FT40" s="58">
        <f t="shared" si="366"/>
        <v>1197.9100000000001</v>
      </c>
      <c r="FU40" s="58">
        <f t="shared" si="366"/>
        <v>1192.4083556258229</v>
      </c>
      <c r="FV40" s="58">
        <f t="shared" si="366"/>
        <v>5.5016443741770935</v>
      </c>
      <c r="FW40" s="40">
        <f t="shared" si="247"/>
        <v>-1679.91</v>
      </c>
      <c r="FX40" s="40">
        <f t="shared" si="247"/>
        <v>-1673.1465558963455</v>
      </c>
      <c r="FY40" s="40">
        <f t="shared" si="247"/>
        <v>-6.7634441036546935</v>
      </c>
      <c r="FZ40" s="58">
        <f t="shared" si="367"/>
        <v>6719.64</v>
      </c>
      <c r="GA40" s="58">
        <f t="shared" si="367"/>
        <v>6692.586223585382</v>
      </c>
      <c r="GB40" s="58">
        <f t="shared" si="367"/>
        <v>27.053776414618774</v>
      </c>
      <c r="GC40" s="58">
        <f t="shared" si="367"/>
        <v>1863.5300000000002</v>
      </c>
      <c r="GD40" s="58">
        <f t="shared" si="367"/>
        <v>1863.5300000000002</v>
      </c>
      <c r="GE40" s="58">
        <f t="shared" si="367"/>
        <v>0</v>
      </c>
      <c r="GF40" s="58">
        <f t="shared" si="367"/>
        <v>5392.8</v>
      </c>
      <c r="GG40" s="58">
        <f t="shared" si="367"/>
        <v>5372.019446236849</v>
      </c>
      <c r="GH40" s="58">
        <f t="shared" si="367"/>
        <v>20.780553763150614</v>
      </c>
      <c r="GI40" s="40">
        <f t="shared" si="249"/>
        <v>-4856.1100000000006</v>
      </c>
      <c r="GJ40" s="40">
        <f t="shared" si="249"/>
        <v>-4829.0562235853813</v>
      </c>
      <c r="GK40" s="40">
        <f t="shared" si="249"/>
        <v>-27.053776414618774</v>
      </c>
    </row>
    <row r="41" spans="1:193" ht="18.75" customHeight="1" x14ac:dyDescent="0.3">
      <c r="A41" s="55" t="s">
        <v>55</v>
      </c>
      <c r="B41" s="56">
        <f t="shared" si="309"/>
        <v>167.99083333333334</v>
      </c>
      <c r="C41" s="56">
        <f>SUM('[19]ПОЛНАЯ СЕБЕСТОИМОСТЬ СТОКИ 2019'!C156/3)</f>
        <v>167.31448941045809</v>
      </c>
      <c r="D41" s="56">
        <f>SUM('[19]ПОЛНАЯ СЕБЕСТОИМОСТЬ СТОКИ 2019'!D156/3)</f>
        <v>0.67634392287525535</v>
      </c>
      <c r="E41" s="56">
        <f t="shared" si="310"/>
        <v>149.22999999999999</v>
      </c>
      <c r="F41" s="56">
        <f>SUM('[19]ПОЛНАЯ СЕБЕСТОИМОСТЬ СТОКИ 2019'!F156)</f>
        <v>149.22999999999999</v>
      </c>
      <c r="G41" s="56">
        <f>SUM('[19]ПОЛНАЯ СЕБЕСТОИМОСТЬ СТОКИ 2019'!G156)</f>
        <v>0</v>
      </c>
      <c r="H41" s="57">
        <v>153.32</v>
      </c>
      <c r="I41" s="57">
        <f t="shared" si="368"/>
        <v>153.23131455521849</v>
      </c>
      <c r="J41" s="57">
        <f>SUM(H41/H9*J9)*0.65240083507</f>
        <v>8.8685444781498285E-2</v>
      </c>
      <c r="K41" s="56">
        <f t="shared" si="312"/>
        <v>167.99083333333334</v>
      </c>
      <c r="L41" s="56">
        <f t="shared" si="313"/>
        <v>167.31448941045809</v>
      </c>
      <c r="M41" s="56">
        <f t="shared" si="314"/>
        <v>0.67634392287525535</v>
      </c>
      <c r="N41" s="56">
        <f t="shared" si="315"/>
        <v>128.86000000000001</v>
      </c>
      <c r="O41" s="56">
        <f>SUM('[19]ПОЛНАЯ СЕБЕСТОИМОСТЬ СТОКИ 2019'!I156)</f>
        <v>128.86000000000001</v>
      </c>
      <c r="P41" s="56">
        <f>SUM('[19]ПОЛНАЯ СЕБЕСТОИМОСТЬ СТОКИ 2019'!J156)</f>
        <v>0</v>
      </c>
      <c r="Q41" s="57">
        <v>126.33</v>
      </c>
      <c r="R41" s="57">
        <f t="shared" si="369"/>
        <v>126.27082984498796</v>
      </c>
      <c r="S41" s="57">
        <f>SUM(Q41/Q9*S9)*0.65240083507</f>
        <v>5.9170155012033591E-2</v>
      </c>
      <c r="T41" s="56">
        <f t="shared" si="317"/>
        <v>167.99083333333334</v>
      </c>
      <c r="U41" s="56">
        <f t="shared" si="318"/>
        <v>167.31448941045809</v>
      </c>
      <c r="V41" s="56">
        <f t="shared" si="319"/>
        <v>0.67634392287525535</v>
      </c>
      <c r="W41" s="56">
        <f t="shared" si="320"/>
        <v>152.16</v>
      </c>
      <c r="X41" s="56">
        <f>SUM('[19]ПОЛНАЯ СЕБЕСТОИМОСТЬ СТОКИ 2019'!L156)</f>
        <v>152.16</v>
      </c>
      <c r="Y41" s="56">
        <f>SUM('[19]ПОЛНАЯ СЕБЕСТОИМОСТЬ СТОКИ 2019'!M156)</f>
        <v>0</v>
      </c>
      <c r="Z41" s="57">
        <v>145.47</v>
      </c>
      <c r="AA41" s="57">
        <f t="shared" si="370"/>
        <v>144.13377366156143</v>
      </c>
      <c r="AB41" s="57">
        <f>SUM(Z41/Z9*AB9)*0.65240083507</f>
        <v>1.33622633843857</v>
      </c>
      <c r="AC41" s="58">
        <f t="shared" si="322"/>
        <v>503.97250000000003</v>
      </c>
      <c r="AD41" s="58">
        <f t="shared" si="322"/>
        <v>501.94346823137425</v>
      </c>
      <c r="AE41" s="58">
        <f t="shared" si="322"/>
        <v>2.029031768625766</v>
      </c>
      <c r="AF41" s="58">
        <f t="shared" si="322"/>
        <v>430.25</v>
      </c>
      <c r="AG41" s="58">
        <f t="shared" si="322"/>
        <v>430.25</v>
      </c>
      <c r="AH41" s="58">
        <f t="shared" si="322"/>
        <v>0</v>
      </c>
      <c r="AI41" s="58">
        <f t="shared" si="322"/>
        <v>425.12</v>
      </c>
      <c r="AJ41" s="58">
        <f t="shared" si="322"/>
        <v>423.63591806176794</v>
      </c>
      <c r="AK41" s="58">
        <f t="shared" si="322"/>
        <v>1.4840819382321018</v>
      </c>
      <c r="AL41" s="40">
        <f t="shared" si="237"/>
        <v>-73.722500000000025</v>
      </c>
      <c r="AM41" s="40">
        <f t="shared" si="237"/>
        <v>-71.693468231374254</v>
      </c>
      <c r="AN41" s="40">
        <f t="shared" si="237"/>
        <v>-2.029031768625766</v>
      </c>
      <c r="AO41" s="56">
        <f t="shared" si="323"/>
        <v>167.99083333333334</v>
      </c>
      <c r="AP41" s="56">
        <f>SUM('[19]ПОЛНАЯ СЕБЕСТОИМОСТЬ СТОКИ 2019'!R156/3)</f>
        <v>167.31448941045809</v>
      </c>
      <c r="AQ41" s="56">
        <f>SUM('[19]ПОЛНАЯ СЕБЕСТОИМОСТЬ СТОКИ 2019'!S156/3)</f>
        <v>0.67634392287525535</v>
      </c>
      <c r="AR41" s="56">
        <f t="shared" si="324"/>
        <v>144.29</v>
      </c>
      <c r="AS41" s="56">
        <f>SUM('[19]ПОЛНАЯ СЕБЕСТОИМОСТЬ СТОКИ 2019'!U156)</f>
        <v>144.29</v>
      </c>
      <c r="AT41" s="56">
        <f>SUM('[19]ПОЛНАЯ СЕБЕСТОИМОСТЬ СТОКИ 2019'!V156)</f>
        <v>0</v>
      </c>
      <c r="AU41" s="57">
        <v>143.74</v>
      </c>
      <c r="AV41" s="57">
        <f t="shared" si="371"/>
        <v>143.65102512510103</v>
      </c>
      <c r="AW41" s="57">
        <f>SUM(AU41/AU9*AW9)*0.65240083507</f>
        <v>8.8974874898989434E-2</v>
      </c>
      <c r="AX41" s="56">
        <f t="shared" si="326"/>
        <v>167.99083333333334</v>
      </c>
      <c r="AY41" s="56">
        <f t="shared" si="327"/>
        <v>167.31448941045809</v>
      </c>
      <c r="AZ41" s="56">
        <f t="shared" si="328"/>
        <v>0.67634392287525535</v>
      </c>
      <c r="BA41" s="56">
        <f t="shared" si="329"/>
        <v>0</v>
      </c>
      <c r="BB41" s="56">
        <f>SUM('[19]ПОЛНАЯ СЕБЕСТОИМОСТЬ СТОКИ 2019'!X156)</f>
        <v>0</v>
      </c>
      <c r="BC41" s="56">
        <f>SUM('[19]ПОЛНАЯ СЕБЕСТОИМОСТЬ СТОКИ 2019'!Y156)</f>
        <v>0</v>
      </c>
      <c r="BD41" s="57">
        <v>153.80000000000001</v>
      </c>
      <c r="BE41" s="57">
        <f t="shared" si="372"/>
        <v>153.57386394982268</v>
      </c>
      <c r="BF41" s="57">
        <f>SUM(BD41/BD9*BF9)*0.65240083507</f>
        <v>0.22613605017732516</v>
      </c>
      <c r="BG41" s="56">
        <f t="shared" si="331"/>
        <v>167.99083333333334</v>
      </c>
      <c r="BH41" s="56">
        <f t="shared" si="332"/>
        <v>167.31448941045809</v>
      </c>
      <c r="BI41" s="56">
        <f t="shared" si="333"/>
        <v>0.67634392287525535</v>
      </c>
      <c r="BJ41" s="56">
        <f t="shared" si="334"/>
        <v>0</v>
      </c>
      <c r="BK41" s="56">
        <f>SUM('[19]ПОЛНАЯ СЕБЕСТОИМОСТЬ СТОКИ 2019'!AA156)</f>
        <v>0</v>
      </c>
      <c r="BL41" s="56">
        <f>SUM('[19]ПОЛНАЯ СЕБЕСТОИМОСТЬ СТОКИ 2019'!AB156)</f>
        <v>0</v>
      </c>
      <c r="BM41" s="57">
        <v>144.66999999999999</v>
      </c>
      <c r="BN41" s="57">
        <f t="shared" si="373"/>
        <v>143.41057713398598</v>
      </c>
      <c r="BO41" s="57">
        <f>SUM(BM41/BM9*BO9)*0.65240083507</f>
        <v>1.2594228660139966</v>
      </c>
      <c r="BP41" s="58">
        <f t="shared" si="336"/>
        <v>503.97250000000003</v>
      </c>
      <c r="BQ41" s="58">
        <f t="shared" si="336"/>
        <v>501.94346823137425</v>
      </c>
      <c r="BR41" s="58">
        <f t="shared" si="336"/>
        <v>2.029031768625766</v>
      </c>
      <c r="BS41" s="58">
        <f t="shared" si="336"/>
        <v>144.29</v>
      </c>
      <c r="BT41" s="58">
        <f t="shared" si="336"/>
        <v>144.29</v>
      </c>
      <c r="BU41" s="58">
        <f t="shared" si="336"/>
        <v>0</v>
      </c>
      <c r="BV41" s="58">
        <f t="shared" si="336"/>
        <v>442.21000000000004</v>
      </c>
      <c r="BW41" s="58">
        <f t="shared" si="336"/>
        <v>440.63546620890963</v>
      </c>
      <c r="BX41" s="58">
        <f t="shared" si="336"/>
        <v>1.5745337910903112</v>
      </c>
      <c r="BY41" s="40">
        <f t="shared" si="239"/>
        <v>-359.6825</v>
      </c>
      <c r="BZ41" s="40">
        <f t="shared" si="239"/>
        <v>-357.65346823137429</v>
      </c>
      <c r="CA41" s="40">
        <f t="shared" si="239"/>
        <v>-2.029031768625766</v>
      </c>
      <c r="CB41" s="58">
        <f t="shared" si="337"/>
        <v>1007.9450000000001</v>
      </c>
      <c r="CC41" s="58">
        <f t="shared" si="337"/>
        <v>1003.8869364627485</v>
      </c>
      <c r="CD41" s="58">
        <f t="shared" si="337"/>
        <v>4.0580635372515319</v>
      </c>
      <c r="CE41" s="58">
        <f t="shared" si="337"/>
        <v>574.54</v>
      </c>
      <c r="CF41" s="58">
        <f t="shared" si="337"/>
        <v>574.54</v>
      </c>
      <c r="CG41" s="58">
        <f t="shared" si="337"/>
        <v>0</v>
      </c>
      <c r="CH41" s="59">
        <f t="shared" si="337"/>
        <v>867.33</v>
      </c>
      <c r="CI41" s="59">
        <f t="shared" si="337"/>
        <v>864.27138427067757</v>
      </c>
      <c r="CJ41" s="59">
        <f t="shared" si="337"/>
        <v>3.0586157293224128</v>
      </c>
      <c r="CK41" s="40">
        <f t="shared" si="241"/>
        <v>-433.40500000000009</v>
      </c>
      <c r="CL41" s="40">
        <f t="shared" si="241"/>
        <v>-429.34693646274854</v>
      </c>
      <c r="CM41" s="40">
        <f t="shared" si="241"/>
        <v>-4.0580635372515319</v>
      </c>
      <c r="CN41" s="56">
        <f t="shared" si="338"/>
        <v>167.99083333333334</v>
      </c>
      <c r="CO41" s="56">
        <f>SUM('[19]ПОЛНАЯ СЕБЕСТОИМОСТЬ СТОКИ 2019'!AP156/3)</f>
        <v>167.31448941045809</v>
      </c>
      <c r="CP41" s="56">
        <f>SUM('[19]ПОЛНАЯ СЕБЕСТОИМОСТЬ СТОКИ 2019'!AQ156/3)</f>
        <v>0.67634392287525535</v>
      </c>
      <c r="CQ41" s="56">
        <f t="shared" si="339"/>
        <v>0</v>
      </c>
      <c r="CR41" s="56">
        <f>SUM('[19]ПОЛНАЯ СЕБЕСТОИМОСТЬ СТОКИ 2019'!AS156)</f>
        <v>0</v>
      </c>
      <c r="CS41" s="56">
        <f>SUM('[19]ПОЛНАЯ СЕБЕСТОИМОСТЬ СТОКИ 2019'!AT156)</f>
        <v>0</v>
      </c>
      <c r="CT41" s="57">
        <v>124.64</v>
      </c>
      <c r="CU41" s="57">
        <f t="shared" si="374"/>
        <v>124.52572711569702</v>
      </c>
      <c r="CV41" s="57">
        <f>SUM(CT41/CT9*CV9)*0.65240083507</f>
        <v>0.11427288430297775</v>
      </c>
      <c r="CW41" s="56">
        <f t="shared" si="341"/>
        <v>167.99083333333334</v>
      </c>
      <c r="CX41" s="56">
        <f t="shared" si="342"/>
        <v>167.31448941045809</v>
      </c>
      <c r="CY41" s="56">
        <f t="shared" si="343"/>
        <v>0.67634392287525535</v>
      </c>
      <c r="CZ41" s="56">
        <f t="shared" si="344"/>
        <v>0</v>
      </c>
      <c r="DA41" s="56">
        <f>SUM('[19]ПОЛНАЯ СЕБЕСТОИМОСТЬ СТОКИ 2019'!AV156)</f>
        <v>0</v>
      </c>
      <c r="DB41" s="56">
        <f>SUM('[19]ПОЛНАЯ СЕБЕСТОИМОСТЬ СТОКИ 2019'!AW156)</f>
        <v>0</v>
      </c>
      <c r="DC41" s="57">
        <v>138.85</v>
      </c>
      <c r="DD41" s="57">
        <f t="shared" si="375"/>
        <v>138.66779109897212</v>
      </c>
      <c r="DE41" s="57">
        <f>SUM(DC41/DC9*DE9)*0.65240083507</f>
        <v>0.18220890102786688</v>
      </c>
      <c r="DF41" s="56">
        <f t="shared" si="346"/>
        <v>167.99083333333334</v>
      </c>
      <c r="DG41" s="56">
        <f t="shared" si="347"/>
        <v>167.31448941045809</v>
      </c>
      <c r="DH41" s="56">
        <f t="shared" si="348"/>
        <v>0.67634392287525535</v>
      </c>
      <c r="DI41" s="56">
        <f t="shared" si="349"/>
        <v>0</v>
      </c>
      <c r="DJ41" s="56">
        <f>SUM('[19]ПОЛНАЯ СЕБЕСТОИМОСТЬ СТОКИ 2019'!AY156)</f>
        <v>0</v>
      </c>
      <c r="DK41" s="56">
        <f>SUM('[19]ПОЛНАЯ СЕБЕСТОИМОСТЬ СТОКИ 2019'!AZ156)</f>
        <v>0</v>
      </c>
      <c r="DL41" s="57">
        <v>133.79</v>
      </c>
      <c r="DM41" s="57">
        <f t="shared" si="376"/>
        <v>132.54079638928022</v>
      </c>
      <c r="DN41" s="57">
        <f>SUM(DL41/DL9*DN9)*0.65240083507</f>
        <v>1.2492036107197773</v>
      </c>
      <c r="DO41" s="58">
        <f t="shared" si="351"/>
        <v>503.97250000000003</v>
      </c>
      <c r="DP41" s="58">
        <f t="shared" si="351"/>
        <v>501.94346823137425</v>
      </c>
      <c r="DQ41" s="58">
        <f t="shared" si="351"/>
        <v>2.029031768625766</v>
      </c>
      <c r="DR41" s="58">
        <f t="shared" si="351"/>
        <v>0</v>
      </c>
      <c r="DS41" s="58">
        <f t="shared" si="351"/>
        <v>0</v>
      </c>
      <c r="DT41" s="58">
        <f t="shared" si="351"/>
        <v>0</v>
      </c>
      <c r="DU41" s="58">
        <f t="shared" si="351"/>
        <v>397.28</v>
      </c>
      <c r="DV41" s="58">
        <f t="shared" si="351"/>
        <v>395.73431460394937</v>
      </c>
      <c r="DW41" s="58">
        <f t="shared" si="351"/>
        <v>1.5456853960506218</v>
      </c>
      <c r="DX41" s="40">
        <f t="shared" si="243"/>
        <v>-503.97250000000003</v>
      </c>
      <c r="DY41" s="40">
        <f t="shared" si="243"/>
        <v>-501.94346823137425</v>
      </c>
      <c r="DZ41" s="40">
        <f t="shared" si="243"/>
        <v>-2.029031768625766</v>
      </c>
      <c r="EA41" s="58">
        <f t="shared" si="352"/>
        <v>1511.9175</v>
      </c>
      <c r="EB41" s="58">
        <f t="shared" si="352"/>
        <v>1505.8304046941228</v>
      </c>
      <c r="EC41" s="58">
        <f t="shared" si="352"/>
        <v>6.0870953058772983</v>
      </c>
      <c r="ED41" s="58">
        <f t="shared" si="352"/>
        <v>574.54</v>
      </c>
      <c r="EE41" s="58">
        <f t="shared" si="352"/>
        <v>574.54</v>
      </c>
      <c r="EF41" s="58">
        <f t="shared" si="352"/>
        <v>0</v>
      </c>
      <c r="EG41" s="58">
        <f t="shared" si="352"/>
        <v>1264.6100000000001</v>
      </c>
      <c r="EH41" s="58">
        <f t="shared" si="352"/>
        <v>1260.0056988746269</v>
      </c>
      <c r="EI41" s="58">
        <f t="shared" si="352"/>
        <v>4.6043011253730342</v>
      </c>
      <c r="EJ41" s="40">
        <f t="shared" si="245"/>
        <v>-937.37750000000005</v>
      </c>
      <c r="EK41" s="40">
        <f t="shared" si="245"/>
        <v>-931.2904046941228</v>
      </c>
      <c r="EL41" s="40">
        <f t="shared" si="245"/>
        <v>-6.0870953058772983</v>
      </c>
      <c r="EM41" s="56">
        <f t="shared" si="353"/>
        <v>167.99083333333334</v>
      </c>
      <c r="EN41" s="56">
        <f>SUM('[19]ПОЛНАЯ СЕБЕСТОИМОСТЬ СТОКИ 2019'!BN156/3)</f>
        <v>167.31448941045809</v>
      </c>
      <c r="EO41" s="56">
        <f>SUM('[19]ПОЛНАЯ СЕБЕСТОИМОСТЬ СТОКИ 2019'!BO156/3)</f>
        <v>0.67634392287525535</v>
      </c>
      <c r="EP41" s="56">
        <f t="shared" si="354"/>
        <v>0</v>
      </c>
      <c r="EQ41" s="56">
        <f>SUM('[19]ПОЛНАЯ СЕБЕСТОИМОСТЬ СТОКИ 2019'!BQ156)</f>
        <v>0</v>
      </c>
      <c r="ER41" s="56">
        <f>SUM('[19]ПОЛНАЯ СЕБЕСТОИМОСТЬ СТОКИ 2019'!BR156)</f>
        <v>0</v>
      </c>
      <c r="ES41" s="57">
        <v>104.38</v>
      </c>
      <c r="ET41" s="57">
        <f t="shared" si="377"/>
        <v>104.23898955614354</v>
      </c>
      <c r="EU41" s="57">
        <f>SUM(ES41/ES9*EU9)*0.65240083507</f>
        <v>0.14101044385645972</v>
      </c>
      <c r="EV41" s="56">
        <f t="shared" si="356"/>
        <v>167.99083333333334</v>
      </c>
      <c r="EW41" s="56">
        <f t="shared" si="357"/>
        <v>167.31448941045809</v>
      </c>
      <c r="EX41" s="56">
        <f t="shared" si="358"/>
        <v>0.67634392287525535</v>
      </c>
      <c r="EY41" s="56">
        <f t="shared" si="359"/>
        <v>0</v>
      </c>
      <c r="EZ41" s="56">
        <f>SUM('[19]ПОЛНАЯ СЕБЕСТОИМОСТЬ СТОКИ 2019'!BT156)</f>
        <v>0</v>
      </c>
      <c r="FA41" s="56">
        <f>SUM('[19]ПОЛНАЯ СЕБЕСТОИМОСТЬ СТОКИ 2019'!BU156)</f>
        <v>0</v>
      </c>
      <c r="FB41" s="57">
        <v>118.3</v>
      </c>
      <c r="FC41" s="57">
        <f t="shared" si="378"/>
        <v>118.13452563068373</v>
      </c>
      <c r="FD41" s="57">
        <f>SUM(FB41/FB9*FD9)*0.65240083507</f>
        <v>0.16547436931627307</v>
      </c>
      <c r="FE41" s="56">
        <f t="shared" si="361"/>
        <v>167.99083333333334</v>
      </c>
      <c r="FF41" s="56">
        <f t="shared" si="362"/>
        <v>167.31448941045809</v>
      </c>
      <c r="FG41" s="56">
        <f t="shared" si="363"/>
        <v>0.67634392287525535</v>
      </c>
      <c r="FH41" s="56">
        <f t="shared" si="364"/>
        <v>0</v>
      </c>
      <c r="FI41" s="56">
        <f>SUM('[19]ПОЛНАЯ СЕБЕСТОИМОСТЬ СТОКИ 2019'!BW156)</f>
        <v>0</v>
      </c>
      <c r="FJ41" s="56">
        <f>SUM('[19]ПОЛНАЯ СЕБЕСТОИМОСТЬ СТОКИ 2019'!BX156)</f>
        <v>0</v>
      </c>
      <c r="FK41" s="57">
        <v>135.47</v>
      </c>
      <c r="FL41" s="57">
        <f t="shared" si="379"/>
        <v>134.13011704413978</v>
      </c>
      <c r="FM41" s="57">
        <f>SUM(FK41/FK9*FM9)*0.65240083507</f>
        <v>1.3398829558602072</v>
      </c>
      <c r="FN41" s="58">
        <f t="shared" si="366"/>
        <v>503.97250000000003</v>
      </c>
      <c r="FO41" s="58">
        <f t="shared" si="366"/>
        <v>501.94346823137425</v>
      </c>
      <c r="FP41" s="58">
        <f t="shared" si="366"/>
        <v>2.029031768625766</v>
      </c>
      <c r="FQ41" s="58">
        <f t="shared" si="366"/>
        <v>0</v>
      </c>
      <c r="FR41" s="58">
        <f t="shared" si="366"/>
        <v>0</v>
      </c>
      <c r="FS41" s="58">
        <f t="shared" si="366"/>
        <v>0</v>
      </c>
      <c r="FT41" s="58">
        <f t="shared" si="366"/>
        <v>358.15</v>
      </c>
      <c r="FU41" s="58">
        <f t="shared" si="366"/>
        <v>356.50363223096701</v>
      </c>
      <c r="FV41" s="58">
        <f t="shared" si="366"/>
        <v>1.6463677690329401</v>
      </c>
      <c r="FW41" s="40">
        <f t="shared" si="247"/>
        <v>-503.97250000000003</v>
      </c>
      <c r="FX41" s="40">
        <f t="shared" si="247"/>
        <v>-501.94346823137425</v>
      </c>
      <c r="FY41" s="40">
        <f t="shared" si="247"/>
        <v>-2.029031768625766</v>
      </c>
      <c r="FZ41" s="58">
        <f t="shared" si="367"/>
        <v>2015.89</v>
      </c>
      <c r="GA41" s="58">
        <f t="shared" si="367"/>
        <v>2007.773872925497</v>
      </c>
      <c r="GB41" s="58">
        <f t="shared" si="367"/>
        <v>8.1161270745030638</v>
      </c>
      <c r="GC41" s="58">
        <f t="shared" si="367"/>
        <v>574.54</v>
      </c>
      <c r="GD41" s="58">
        <f t="shared" si="367"/>
        <v>574.54</v>
      </c>
      <c r="GE41" s="58">
        <f t="shared" si="367"/>
        <v>0</v>
      </c>
      <c r="GF41" s="58">
        <f t="shared" si="367"/>
        <v>1622.7600000000002</v>
      </c>
      <c r="GG41" s="58">
        <f t="shared" si="367"/>
        <v>1616.5093311055939</v>
      </c>
      <c r="GH41" s="58">
        <f t="shared" si="367"/>
        <v>6.2506688944059743</v>
      </c>
      <c r="GI41" s="40">
        <f t="shared" si="249"/>
        <v>-1441.3500000000001</v>
      </c>
      <c r="GJ41" s="40">
        <f t="shared" si="249"/>
        <v>-1433.2338729254971</v>
      </c>
      <c r="GK41" s="40">
        <f t="shared" si="249"/>
        <v>-8.1161270745030638</v>
      </c>
    </row>
    <row r="42" spans="1:193" ht="18.75" customHeight="1" x14ac:dyDescent="0.3">
      <c r="A42" s="55" t="s">
        <v>56</v>
      </c>
      <c r="B42" s="56">
        <f t="shared" si="309"/>
        <v>87.402558333333332</v>
      </c>
      <c r="C42" s="56">
        <f>SUM('[19]ПОЛНАЯ СЕБЕСТОИМОСТЬ СТОКИ 2019'!C157/3)</f>
        <v>87.402558333333332</v>
      </c>
      <c r="D42" s="56">
        <f>SUM('[19]ПОЛНАЯ СЕБЕСТОИМОСТЬ СТОКИ 2019'!D157/3)</f>
        <v>0</v>
      </c>
      <c r="E42" s="56">
        <f t="shared" si="310"/>
        <v>100.1</v>
      </c>
      <c r="F42" s="56">
        <f>SUM('[19]ПОЛНАЯ СЕБЕСТОИМОСТЬ СТОКИ 2019'!F157)</f>
        <v>100.1</v>
      </c>
      <c r="G42" s="56">
        <f>SUM('[19]ПОЛНАЯ СЕБЕСТОИМОСТЬ СТОКИ 2019'!G157)</f>
        <v>0</v>
      </c>
      <c r="H42" s="57">
        <v>66.61</v>
      </c>
      <c r="I42" s="57">
        <f t="shared" si="368"/>
        <v>66.61</v>
      </c>
      <c r="J42" s="57">
        <v>0</v>
      </c>
      <c r="K42" s="56">
        <f t="shared" si="312"/>
        <v>87.402558333333332</v>
      </c>
      <c r="L42" s="56">
        <f t="shared" si="313"/>
        <v>87.402558333333332</v>
      </c>
      <c r="M42" s="56">
        <f t="shared" si="314"/>
        <v>0</v>
      </c>
      <c r="N42" s="56">
        <f t="shared" si="315"/>
        <v>146.36000000000001</v>
      </c>
      <c r="O42" s="56">
        <f>SUM('[19]ПОЛНАЯ СЕБЕСТОИМОСТЬ СТОКИ 2019'!I157)</f>
        <v>146.36000000000001</v>
      </c>
      <c r="P42" s="56">
        <f>SUM('[19]ПОЛНАЯ СЕБЕСТОИМОСТЬ СТОКИ 2019'!J157)</f>
        <v>0</v>
      </c>
      <c r="Q42" s="57">
        <v>67.27</v>
      </c>
      <c r="R42" s="57">
        <f t="shared" si="369"/>
        <v>67.27</v>
      </c>
      <c r="S42" s="57">
        <v>0</v>
      </c>
      <c r="T42" s="56">
        <f t="shared" si="317"/>
        <v>87.402558333333332</v>
      </c>
      <c r="U42" s="56">
        <f t="shared" si="318"/>
        <v>87.402558333333332</v>
      </c>
      <c r="V42" s="56">
        <f t="shared" si="319"/>
        <v>0</v>
      </c>
      <c r="W42" s="56">
        <f t="shared" si="320"/>
        <v>182.01999999999998</v>
      </c>
      <c r="X42" s="56">
        <f>SUM('[19]ПОЛНАЯ СЕБЕСТОИМОСТЬ СТОКИ 2019'!L157)</f>
        <v>182.01999999999998</v>
      </c>
      <c r="Y42" s="56">
        <f>SUM('[19]ПОЛНАЯ СЕБЕСТОИМОСТЬ СТОКИ 2019'!M157)</f>
        <v>0</v>
      </c>
      <c r="Z42" s="57">
        <v>98.11</v>
      </c>
      <c r="AA42" s="57">
        <f t="shared" si="370"/>
        <v>98.11</v>
      </c>
      <c r="AB42" s="57">
        <v>0</v>
      </c>
      <c r="AC42" s="58">
        <f t="shared" si="322"/>
        <v>262.20767499999999</v>
      </c>
      <c r="AD42" s="58">
        <f t="shared" si="322"/>
        <v>262.20767499999999</v>
      </c>
      <c r="AE42" s="58">
        <f t="shared" si="322"/>
        <v>0</v>
      </c>
      <c r="AF42" s="58">
        <f t="shared" si="322"/>
        <v>428.48</v>
      </c>
      <c r="AG42" s="58">
        <f t="shared" si="322"/>
        <v>428.48</v>
      </c>
      <c r="AH42" s="58">
        <f t="shared" si="322"/>
        <v>0</v>
      </c>
      <c r="AI42" s="58">
        <f t="shared" si="322"/>
        <v>231.99</v>
      </c>
      <c r="AJ42" s="58">
        <f t="shared" si="322"/>
        <v>231.99</v>
      </c>
      <c r="AK42" s="58">
        <f t="shared" si="322"/>
        <v>0</v>
      </c>
      <c r="AL42" s="40">
        <f t="shared" si="237"/>
        <v>166.27232500000002</v>
      </c>
      <c r="AM42" s="40">
        <f t="shared" si="237"/>
        <v>166.27232500000002</v>
      </c>
      <c r="AN42" s="40">
        <f t="shared" si="237"/>
        <v>0</v>
      </c>
      <c r="AO42" s="56">
        <f t="shared" si="323"/>
        <v>87.402558333333332</v>
      </c>
      <c r="AP42" s="56">
        <f>SUM('[19]ПОЛНАЯ СЕБЕСТОИМОСТЬ СТОКИ 2019'!R157/3)</f>
        <v>87.402558333333332</v>
      </c>
      <c r="AQ42" s="56">
        <f>SUM('[19]ПОЛНАЯ СЕБЕСТОИМОСТЬ СТОКИ 2019'!S157/3)</f>
        <v>0</v>
      </c>
      <c r="AR42" s="56">
        <f t="shared" si="324"/>
        <v>108.65</v>
      </c>
      <c r="AS42" s="56">
        <f>SUM('[19]ПОЛНАЯ СЕБЕСТОИМОСТЬ СТОКИ 2019'!U157)</f>
        <v>108.65</v>
      </c>
      <c r="AT42" s="56">
        <f>SUM('[19]ПОЛНАЯ СЕБЕСТОИМОСТЬ СТОКИ 2019'!V157)</f>
        <v>0</v>
      </c>
      <c r="AU42" s="57">
        <v>87.14</v>
      </c>
      <c r="AV42" s="57">
        <f t="shared" si="371"/>
        <v>87.14</v>
      </c>
      <c r="AW42" s="57">
        <v>0</v>
      </c>
      <c r="AX42" s="56">
        <f t="shared" si="326"/>
        <v>87.402558333333332</v>
      </c>
      <c r="AY42" s="56">
        <f t="shared" si="327"/>
        <v>87.402558333333332</v>
      </c>
      <c r="AZ42" s="56">
        <f t="shared" si="328"/>
        <v>0</v>
      </c>
      <c r="BA42" s="56">
        <f t="shared" si="329"/>
        <v>0</v>
      </c>
      <c r="BB42" s="56">
        <f>SUM('[19]ПОЛНАЯ СЕБЕСТОИМОСТЬ СТОКИ 2019'!X157)</f>
        <v>0</v>
      </c>
      <c r="BC42" s="56">
        <f>SUM('[19]ПОЛНАЯ СЕБЕСТОИМОСТЬ СТОКИ 2019'!Y157)</f>
        <v>0</v>
      </c>
      <c r="BD42" s="57">
        <v>93.88</v>
      </c>
      <c r="BE42" s="57">
        <f t="shared" si="372"/>
        <v>93.88</v>
      </c>
      <c r="BF42" s="57">
        <v>0</v>
      </c>
      <c r="BG42" s="56">
        <f t="shared" si="331"/>
        <v>87.402558333333332</v>
      </c>
      <c r="BH42" s="56">
        <f t="shared" si="332"/>
        <v>87.402558333333332</v>
      </c>
      <c r="BI42" s="56">
        <f t="shared" si="333"/>
        <v>0</v>
      </c>
      <c r="BJ42" s="56">
        <f t="shared" si="334"/>
        <v>0</v>
      </c>
      <c r="BK42" s="56">
        <f>SUM('[19]ПОЛНАЯ СЕБЕСТОИМОСТЬ СТОКИ 2019'!AA157)</f>
        <v>0</v>
      </c>
      <c r="BL42" s="56">
        <f>SUM('[19]ПОЛНАЯ СЕБЕСТОИМОСТЬ СТОКИ 2019'!AB157)</f>
        <v>0</v>
      </c>
      <c r="BM42" s="57">
        <v>78.34</v>
      </c>
      <c r="BN42" s="57">
        <f t="shared" si="373"/>
        <v>78.34</v>
      </c>
      <c r="BO42" s="57">
        <v>0</v>
      </c>
      <c r="BP42" s="58">
        <f t="shared" si="336"/>
        <v>262.20767499999999</v>
      </c>
      <c r="BQ42" s="58">
        <f t="shared" si="336"/>
        <v>262.20767499999999</v>
      </c>
      <c r="BR42" s="58">
        <f t="shared" si="336"/>
        <v>0</v>
      </c>
      <c r="BS42" s="58">
        <f t="shared" si="336"/>
        <v>108.65</v>
      </c>
      <c r="BT42" s="58">
        <f t="shared" si="336"/>
        <v>108.65</v>
      </c>
      <c r="BU42" s="58">
        <f t="shared" si="336"/>
        <v>0</v>
      </c>
      <c r="BV42" s="58">
        <f t="shared" si="336"/>
        <v>259.36</v>
      </c>
      <c r="BW42" s="58">
        <f t="shared" si="336"/>
        <v>259.36</v>
      </c>
      <c r="BX42" s="58">
        <f t="shared" si="336"/>
        <v>0</v>
      </c>
      <c r="BY42" s="40">
        <f t="shared" si="239"/>
        <v>-153.55767499999999</v>
      </c>
      <c r="BZ42" s="40">
        <f t="shared" si="239"/>
        <v>-153.55767499999999</v>
      </c>
      <c r="CA42" s="40">
        <f t="shared" si="239"/>
        <v>0</v>
      </c>
      <c r="CB42" s="58">
        <f t="shared" si="337"/>
        <v>524.41534999999999</v>
      </c>
      <c r="CC42" s="58">
        <f t="shared" si="337"/>
        <v>524.41534999999999</v>
      </c>
      <c r="CD42" s="58">
        <f t="shared" si="337"/>
        <v>0</v>
      </c>
      <c r="CE42" s="58">
        <f t="shared" si="337"/>
        <v>537.13</v>
      </c>
      <c r="CF42" s="58">
        <f t="shared" si="337"/>
        <v>537.13</v>
      </c>
      <c r="CG42" s="58">
        <f t="shared" si="337"/>
        <v>0</v>
      </c>
      <c r="CH42" s="59">
        <f t="shared" si="337"/>
        <v>491.35</v>
      </c>
      <c r="CI42" s="59">
        <f t="shared" si="337"/>
        <v>491.35</v>
      </c>
      <c r="CJ42" s="59">
        <f t="shared" si="337"/>
        <v>0</v>
      </c>
      <c r="CK42" s="40">
        <f t="shared" si="241"/>
        <v>12.714650000000006</v>
      </c>
      <c r="CL42" s="40">
        <f t="shared" si="241"/>
        <v>12.714650000000006</v>
      </c>
      <c r="CM42" s="40">
        <f t="shared" si="241"/>
        <v>0</v>
      </c>
      <c r="CN42" s="56">
        <f t="shared" si="338"/>
        <v>87.402558333333332</v>
      </c>
      <c r="CO42" s="56">
        <f>SUM('[19]ПОЛНАЯ СЕБЕСТОИМОСТЬ СТОКИ 2019'!AP157/3)</f>
        <v>87.402558333333332</v>
      </c>
      <c r="CP42" s="56">
        <f>SUM('[19]ПОЛНАЯ СЕБЕСТОИМОСТЬ СТОКИ 2019'!AQ157/3)</f>
        <v>0</v>
      </c>
      <c r="CQ42" s="56">
        <f t="shared" si="339"/>
        <v>0</v>
      </c>
      <c r="CR42" s="56">
        <f>SUM('[19]ПОЛНАЯ СЕБЕСТОИМОСТЬ СТОКИ 2019'!AS157)</f>
        <v>0</v>
      </c>
      <c r="CS42" s="56">
        <f>SUM('[19]ПОЛНАЯ СЕБЕСТОИМОСТЬ СТОКИ 2019'!AT157)</f>
        <v>0</v>
      </c>
      <c r="CT42" s="57">
        <v>115.33</v>
      </c>
      <c r="CU42" s="57">
        <f t="shared" si="374"/>
        <v>115.33</v>
      </c>
      <c r="CV42" s="57">
        <v>0</v>
      </c>
      <c r="CW42" s="56">
        <f t="shared" si="341"/>
        <v>87.402558333333332</v>
      </c>
      <c r="CX42" s="56">
        <f t="shared" si="342"/>
        <v>87.402558333333332</v>
      </c>
      <c r="CY42" s="56">
        <f t="shared" si="343"/>
        <v>0</v>
      </c>
      <c r="CZ42" s="56">
        <f t="shared" si="344"/>
        <v>0</v>
      </c>
      <c r="DA42" s="56">
        <f>SUM('[19]ПОЛНАЯ СЕБЕСТОИМОСТЬ СТОКИ 2019'!AV157)</f>
        <v>0</v>
      </c>
      <c r="DB42" s="56">
        <f>SUM('[19]ПОЛНАЯ СЕБЕСТОИМОСТЬ СТОКИ 2019'!AW157)</f>
        <v>0</v>
      </c>
      <c r="DC42" s="57">
        <v>114.76</v>
      </c>
      <c r="DD42" s="57">
        <f t="shared" si="375"/>
        <v>114.76</v>
      </c>
      <c r="DE42" s="57">
        <v>0</v>
      </c>
      <c r="DF42" s="56">
        <f t="shared" si="346"/>
        <v>87.402558333333332</v>
      </c>
      <c r="DG42" s="56">
        <f t="shared" si="347"/>
        <v>87.402558333333332</v>
      </c>
      <c r="DH42" s="56">
        <f t="shared" si="348"/>
        <v>0</v>
      </c>
      <c r="DI42" s="56">
        <f t="shared" si="349"/>
        <v>0</v>
      </c>
      <c r="DJ42" s="56">
        <f>SUM('[19]ПОЛНАЯ СЕБЕСТОИМОСТЬ СТОКИ 2019'!AY157)</f>
        <v>0</v>
      </c>
      <c r="DK42" s="56">
        <f>SUM('[19]ПОЛНАЯ СЕБЕСТОИМОСТЬ СТОКИ 2019'!AZ157)</f>
        <v>0</v>
      </c>
      <c r="DL42" s="57">
        <v>99.2</v>
      </c>
      <c r="DM42" s="57">
        <f t="shared" si="376"/>
        <v>99.2</v>
      </c>
      <c r="DN42" s="57">
        <v>0</v>
      </c>
      <c r="DO42" s="58">
        <f t="shared" si="351"/>
        <v>262.20767499999999</v>
      </c>
      <c r="DP42" s="58">
        <f t="shared" si="351"/>
        <v>262.20767499999999</v>
      </c>
      <c r="DQ42" s="58">
        <f t="shared" si="351"/>
        <v>0</v>
      </c>
      <c r="DR42" s="58">
        <f t="shared" si="351"/>
        <v>0</v>
      </c>
      <c r="DS42" s="58">
        <f t="shared" si="351"/>
        <v>0</v>
      </c>
      <c r="DT42" s="58">
        <f t="shared" si="351"/>
        <v>0</v>
      </c>
      <c r="DU42" s="58">
        <f t="shared" si="351"/>
        <v>329.29</v>
      </c>
      <c r="DV42" s="58">
        <f t="shared" si="351"/>
        <v>329.29</v>
      </c>
      <c r="DW42" s="58">
        <f t="shared" si="351"/>
        <v>0</v>
      </c>
      <c r="DX42" s="40">
        <f t="shared" si="243"/>
        <v>-262.20767499999999</v>
      </c>
      <c r="DY42" s="40">
        <f t="shared" si="243"/>
        <v>-262.20767499999999</v>
      </c>
      <c r="DZ42" s="40">
        <f t="shared" si="243"/>
        <v>0</v>
      </c>
      <c r="EA42" s="58">
        <f t="shared" si="352"/>
        <v>786.62302499999998</v>
      </c>
      <c r="EB42" s="58">
        <f t="shared" si="352"/>
        <v>786.62302499999998</v>
      </c>
      <c r="EC42" s="58">
        <f t="shared" si="352"/>
        <v>0</v>
      </c>
      <c r="ED42" s="58">
        <f t="shared" si="352"/>
        <v>537.13</v>
      </c>
      <c r="EE42" s="58">
        <f t="shared" si="352"/>
        <v>537.13</v>
      </c>
      <c r="EF42" s="58">
        <f t="shared" si="352"/>
        <v>0</v>
      </c>
      <c r="EG42" s="58">
        <f t="shared" si="352"/>
        <v>820.6400000000001</v>
      </c>
      <c r="EH42" s="58">
        <f t="shared" si="352"/>
        <v>820.6400000000001</v>
      </c>
      <c r="EI42" s="58">
        <f t="shared" si="352"/>
        <v>0</v>
      </c>
      <c r="EJ42" s="40">
        <f t="shared" si="245"/>
        <v>-249.49302499999999</v>
      </c>
      <c r="EK42" s="40">
        <f t="shared" si="245"/>
        <v>-249.49302499999999</v>
      </c>
      <c r="EL42" s="40">
        <f t="shared" si="245"/>
        <v>0</v>
      </c>
      <c r="EM42" s="56">
        <f t="shared" si="353"/>
        <v>87.402558333333332</v>
      </c>
      <c r="EN42" s="56">
        <f>SUM('[19]ПОЛНАЯ СЕБЕСТОИМОСТЬ СТОКИ 2019'!BN157/3)</f>
        <v>87.402558333333332</v>
      </c>
      <c r="EO42" s="56">
        <f>SUM('[19]ПОЛНАЯ СЕБЕСТОИМОСТЬ СТОКИ 2019'!BO157/3)</f>
        <v>0</v>
      </c>
      <c r="EP42" s="56">
        <f t="shared" si="354"/>
        <v>0</v>
      </c>
      <c r="EQ42" s="56">
        <f>SUM('[19]ПОЛНАЯ СЕБЕСТОИМОСТЬ СТОКИ 2019'!BQ157)</f>
        <v>0</v>
      </c>
      <c r="ER42" s="56">
        <f>SUM('[19]ПОЛНАЯ СЕБЕСТОИМОСТЬ СТОКИ 2019'!BR157)</f>
        <v>0</v>
      </c>
      <c r="ES42" s="57">
        <v>103.11</v>
      </c>
      <c r="ET42" s="57">
        <f t="shared" si="377"/>
        <v>103.11</v>
      </c>
      <c r="EU42" s="57">
        <v>0</v>
      </c>
      <c r="EV42" s="56">
        <f t="shared" si="356"/>
        <v>87.402558333333332</v>
      </c>
      <c r="EW42" s="56">
        <f t="shared" si="357"/>
        <v>87.402558333333332</v>
      </c>
      <c r="EX42" s="56">
        <f t="shared" si="358"/>
        <v>0</v>
      </c>
      <c r="EY42" s="56">
        <f t="shared" si="359"/>
        <v>0</v>
      </c>
      <c r="EZ42" s="56">
        <f>SUM('[19]ПОЛНАЯ СЕБЕСТОИМОСТЬ СТОКИ 2019'!BT157)</f>
        <v>0</v>
      </c>
      <c r="FA42" s="56">
        <f>SUM('[19]ПОЛНАЯ СЕБЕСТОИМОСТЬ СТОКИ 2019'!BU157)</f>
        <v>0</v>
      </c>
      <c r="FB42" s="57">
        <v>129.6</v>
      </c>
      <c r="FC42" s="57">
        <f t="shared" si="378"/>
        <v>129.6</v>
      </c>
      <c r="FD42" s="57">
        <v>0</v>
      </c>
      <c r="FE42" s="56">
        <f t="shared" si="361"/>
        <v>87.402558333333332</v>
      </c>
      <c r="FF42" s="56">
        <f t="shared" si="362"/>
        <v>87.402558333333332</v>
      </c>
      <c r="FG42" s="56">
        <f t="shared" si="363"/>
        <v>0</v>
      </c>
      <c r="FH42" s="56">
        <f t="shared" si="364"/>
        <v>0</v>
      </c>
      <c r="FI42" s="56">
        <f>SUM('[19]ПОЛНАЯ СЕБЕСТОИМОСТЬ СТОКИ 2019'!BW157)</f>
        <v>0</v>
      </c>
      <c r="FJ42" s="56">
        <f>SUM('[19]ПОЛНАЯ СЕБЕСТОИМОСТЬ СТОКИ 2019'!BX157)</f>
        <v>0</v>
      </c>
      <c r="FK42" s="57">
        <v>101.49</v>
      </c>
      <c r="FL42" s="57">
        <f t="shared" si="379"/>
        <v>101.49</v>
      </c>
      <c r="FM42" s="57">
        <v>0</v>
      </c>
      <c r="FN42" s="58">
        <f t="shared" si="366"/>
        <v>262.20767499999999</v>
      </c>
      <c r="FO42" s="58">
        <f t="shared" si="366"/>
        <v>262.20767499999999</v>
      </c>
      <c r="FP42" s="58">
        <f t="shared" si="366"/>
        <v>0</v>
      </c>
      <c r="FQ42" s="58">
        <f t="shared" si="366"/>
        <v>0</v>
      </c>
      <c r="FR42" s="58">
        <f t="shared" si="366"/>
        <v>0</v>
      </c>
      <c r="FS42" s="58">
        <f t="shared" si="366"/>
        <v>0</v>
      </c>
      <c r="FT42" s="58">
        <f t="shared" si="366"/>
        <v>334.2</v>
      </c>
      <c r="FU42" s="58">
        <f t="shared" si="366"/>
        <v>334.2</v>
      </c>
      <c r="FV42" s="58">
        <f t="shared" si="366"/>
        <v>0</v>
      </c>
      <c r="FW42" s="40">
        <f t="shared" si="247"/>
        <v>-262.20767499999999</v>
      </c>
      <c r="FX42" s="40">
        <f t="shared" si="247"/>
        <v>-262.20767499999999</v>
      </c>
      <c r="FY42" s="40">
        <f t="shared" si="247"/>
        <v>0</v>
      </c>
      <c r="FZ42" s="58">
        <f t="shared" si="367"/>
        <v>1048.8307</v>
      </c>
      <c r="GA42" s="58">
        <f t="shared" si="367"/>
        <v>1048.8307</v>
      </c>
      <c r="GB42" s="58">
        <f t="shared" si="367"/>
        <v>0</v>
      </c>
      <c r="GC42" s="58">
        <f t="shared" si="367"/>
        <v>537.13</v>
      </c>
      <c r="GD42" s="58">
        <f t="shared" si="367"/>
        <v>537.13</v>
      </c>
      <c r="GE42" s="58">
        <f t="shared" si="367"/>
        <v>0</v>
      </c>
      <c r="GF42" s="58">
        <f t="shared" si="367"/>
        <v>1154.8400000000001</v>
      </c>
      <c r="GG42" s="58">
        <f t="shared" si="367"/>
        <v>1154.8400000000001</v>
      </c>
      <c r="GH42" s="58">
        <f t="shared" si="367"/>
        <v>0</v>
      </c>
      <c r="GI42" s="40">
        <f t="shared" si="249"/>
        <v>-511.70069999999998</v>
      </c>
      <c r="GJ42" s="40">
        <f t="shared" si="249"/>
        <v>-511.70069999999998</v>
      </c>
      <c r="GK42" s="40">
        <f t="shared" si="249"/>
        <v>0</v>
      </c>
    </row>
    <row r="43" spans="1:193" ht="18.75" customHeight="1" x14ac:dyDescent="0.3">
      <c r="A43" s="55" t="s">
        <v>57</v>
      </c>
      <c r="B43" s="56">
        <f t="shared" si="309"/>
        <v>434.15468395833335</v>
      </c>
      <c r="C43" s="56">
        <f>SUM('[19]ПОЛНАЯ СЕБЕСТОИМОСТЬ СТОКИ 2019'!C158/3)</f>
        <v>432.37834859200649</v>
      </c>
      <c r="D43" s="56">
        <f>SUM('[19]ПОЛНАЯ СЕБЕСТОИМОСТЬ СТОКИ 2019'!D158/3)</f>
        <v>1.7763353663268884</v>
      </c>
      <c r="E43" s="56">
        <f t="shared" si="310"/>
        <v>200.67999999999998</v>
      </c>
      <c r="F43" s="56">
        <f>SUM('[19]ПОЛНАЯ СЕБЕСТОИМОСТЬ СТОКИ 2019'!F158)</f>
        <v>200.67999999999998</v>
      </c>
      <c r="G43" s="56">
        <f>SUM('[19]ПОЛНАЯ СЕБЕСТОИМОСТЬ СТОКИ 2019'!G158)</f>
        <v>0</v>
      </c>
      <c r="H43" s="57">
        <v>196.03</v>
      </c>
      <c r="I43" s="57">
        <f t="shared" si="368"/>
        <v>195.90468228298724</v>
      </c>
      <c r="J43" s="57">
        <f>SUM(H43/H9*J9)*0.7210259658</f>
        <v>0.12531771701276648</v>
      </c>
      <c r="K43" s="56">
        <f t="shared" si="312"/>
        <v>434.15468395833335</v>
      </c>
      <c r="L43" s="56">
        <f t="shared" si="313"/>
        <v>432.37834859200649</v>
      </c>
      <c r="M43" s="56">
        <f t="shared" si="314"/>
        <v>1.7763353663268884</v>
      </c>
      <c r="N43" s="56">
        <f t="shared" si="315"/>
        <v>319.69000000000005</v>
      </c>
      <c r="O43" s="56">
        <f>SUM('[19]ПОЛНАЯ СЕБЕСТОИМОСТЬ СТОКИ 2019'!I158)</f>
        <v>319.69000000000005</v>
      </c>
      <c r="P43" s="56">
        <f>SUM('[19]ПОЛНАЯ СЕБЕСТОИМОСТЬ СТОКИ 2019'!J158)</f>
        <v>0</v>
      </c>
      <c r="Q43" s="57">
        <v>234.61</v>
      </c>
      <c r="R43" s="57">
        <f t="shared" si="369"/>
        <v>234.48855514321215</v>
      </c>
      <c r="S43" s="57">
        <f>SUM(Q43/Q9*S9)*0.7210259658</f>
        <v>0.12144485678784894</v>
      </c>
      <c r="T43" s="56">
        <f t="shared" si="317"/>
        <v>434.15468395833335</v>
      </c>
      <c r="U43" s="56">
        <f t="shared" si="318"/>
        <v>432.37834859200649</v>
      </c>
      <c r="V43" s="56">
        <f t="shared" si="319"/>
        <v>1.7763353663268884</v>
      </c>
      <c r="W43" s="56">
        <f t="shared" si="320"/>
        <v>412.33000000000004</v>
      </c>
      <c r="X43" s="56">
        <f>SUM('[19]ПОЛНАЯ СЕБЕСТОИМОСТЬ СТОКИ 2019'!L158)</f>
        <v>412.33000000000004</v>
      </c>
      <c r="Y43" s="56">
        <f>SUM('[19]ПОЛНАЯ СЕБЕСТОИМОСТЬ СТОКИ 2019'!M158)</f>
        <v>0</v>
      </c>
      <c r="Z43" s="57">
        <v>704.21</v>
      </c>
      <c r="AA43" s="57">
        <f t="shared" si="370"/>
        <v>697.06100203166488</v>
      </c>
      <c r="AB43" s="57">
        <f>SUM(Z43/Z9*AB9)*0.7210259658</f>
        <v>7.148997968335105</v>
      </c>
      <c r="AC43" s="58">
        <f t="shared" si="322"/>
        <v>1302.464051875</v>
      </c>
      <c r="AD43" s="58">
        <f t="shared" si="322"/>
        <v>1297.1350457760195</v>
      </c>
      <c r="AE43" s="58">
        <f t="shared" si="322"/>
        <v>5.3290060989806651</v>
      </c>
      <c r="AF43" s="58">
        <f t="shared" si="322"/>
        <v>932.7</v>
      </c>
      <c r="AG43" s="58">
        <f t="shared" si="322"/>
        <v>932.7</v>
      </c>
      <c r="AH43" s="58">
        <f t="shared" si="322"/>
        <v>0</v>
      </c>
      <c r="AI43" s="58">
        <f t="shared" si="322"/>
        <v>1134.8499999999999</v>
      </c>
      <c r="AJ43" s="58">
        <f t="shared" si="322"/>
        <v>1127.4542394578643</v>
      </c>
      <c r="AK43" s="58">
        <f t="shared" si="322"/>
        <v>7.3957605421357204</v>
      </c>
      <c r="AL43" s="40">
        <f t="shared" si="237"/>
        <v>-369.76405187499995</v>
      </c>
      <c r="AM43" s="40">
        <f t="shared" si="237"/>
        <v>-364.43504577601948</v>
      </c>
      <c r="AN43" s="40">
        <f t="shared" si="237"/>
        <v>-5.3290060989806651</v>
      </c>
      <c r="AO43" s="56">
        <f t="shared" si="323"/>
        <v>434.15468395833335</v>
      </c>
      <c r="AP43" s="56">
        <f>SUM('[19]ПОЛНАЯ СЕБЕСТОИМОСТЬ СТОКИ 2019'!R158/3)</f>
        <v>432.37834859200649</v>
      </c>
      <c r="AQ43" s="56">
        <f>SUM('[19]ПОЛНАЯ СЕБЕСТОИМОСТЬ СТОКИ 2019'!S158/3)</f>
        <v>1.7763353663268884</v>
      </c>
      <c r="AR43" s="56">
        <f t="shared" si="324"/>
        <v>302.53999999999996</v>
      </c>
      <c r="AS43" s="56">
        <f>SUM('[19]ПОЛНАЯ СЕБЕСТОИМОСТЬ СТОКИ 2019'!U158)</f>
        <v>302.53999999999996</v>
      </c>
      <c r="AT43" s="56">
        <f>SUM('[19]ПОЛНАЯ СЕБЕСТОИМОСТЬ СТОКИ 2019'!V158)</f>
        <v>0</v>
      </c>
      <c r="AU43" s="57">
        <v>391.93</v>
      </c>
      <c r="AV43" s="57">
        <f t="shared" si="371"/>
        <v>391.66187664211304</v>
      </c>
      <c r="AW43" s="57">
        <f>SUM(AU43/AU9*AW9)*0.7210259658</f>
        <v>0.26812335788694103</v>
      </c>
      <c r="AX43" s="56">
        <f t="shared" si="326"/>
        <v>434.15468395833335</v>
      </c>
      <c r="AY43" s="56">
        <f t="shared" si="327"/>
        <v>432.37834859200649</v>
      </c>
      <c r="AZ43" s="56">
        <f t="shared" si="328"/>
        <v>1.7763353663268884</v>
      </c>
      <c r="BA43" s="56">
        <f t="shared" si="329"/>
        <v>0</v>
      </c>
      <c r="BB43" s="56">
        <f>SUM('[19]ПОЛНАЯ СЕБЕСТОИМОСТЬ СТОКИ 2019'!X158)</f>
        <v>0</v>
      </c>
      <c r="BC43" s="56">
        <f>SUM('[19]ПОЛНАЯ СЕБЕСТОИМОСТЬ СТОКИ 2019'!Y158)</f>
        <v>0</v>
      </c>
      <c r="BD43" s="57">
        <v>435.19</v>
      </c>
      <c r="BE43" s="57">
        <f t="shared" si="372"/>
        <v>434.48282195220088</v>
      </c>
      <c r="BF43" s="57">
        <f>SUM(BD43/BD9*BF9)*0.7210259658</f>
        <v>0.70717804779913751</v>
      </c>
      <c r="BG43" s="56">
        <f t="shared" si="331"/>
        <v>434.15468395833335</v>
      </c>
      <c r="BH43" s="56">
        <f t="shared" si="332"/>
        <v>432.37834859200649</v>
      </c>
      <c r="BI43" s="56">
        <f t="shared" si="333"/>
        <v>1.7763353663268884</v>
      </c>
      <c r="BJ43" s="56">
        <f t="shared" si="334"/>
        <v>0</v>
      </c>
      <c r="BK43" s="56">
        <f>SUM('[19]ПОЛНАЯ СЕБЕСТОИМОСТЬ СТОКИ 2019'!AA158)</f>
        <v>0</v>
      </c>
      <c r="BL43" s="56">
        <f>SUM('[19]ПОЛНАЯ СЕБЕСТОИМОСТЬ СТОКИ 2019'!AB158)</f>
        <v>0</v>
      </c>
      <c r="BM43" s="57">
        <v>443.6</v>
      </c>
      <c r="BN43" s="57">
        <f t="shared" si="373"/>
        <v>439.33203325585066</v>
      </c>
      <c r="BO43" s="57">
        <f>SUM(BM43/BM9*BO9)*0.7210259658</f>
        <v>4.2679667441493798</v>
      </c>
      <c r="BP43" s="58">
        <f t="shared" si="336"/>
        <v>1302.464051875</v>
      </c>
      <c r="BQ43" s="58">
        <f t="shared" si="336"/>
        <v>1297.1350457760195</v>
      </c>
      <c r="BR43" s="58">
        <f t="shared" si="336"/>
        <v>5.3290060989806651</v>
      </c>
      <c r="BS43" s="58">
        <f t="shared" si="336"/>
        <v>302.53999999999996</v>
      </c>
      <c r="BT43" s="58">
        <f t="shared" si="336"/>
        <v>302.53999999999996</v>
      </c>
      <c r="BU43" s="58">
        <f t="shared" si="336"/>
        <v>0</v>
      </c>
      <c r="BV43" s="58">
        <f t="shared" si="336"/>
        <v>1270.72</v>
      </c>
      <c r="BW43" s="58">
        <f t="shared" si="336"/>
        <v>1265.4767318501645</v>
      </c>
      <c r="BX43" s="58">
        <f t="shared" si="336"/>
        <v>5.2432681498354583</v>
      </c>
      <c r="BY43" s="40">
        <f t="shared" si="239"/>
        <v>-999.92405187500003</v>
      </c>
      <c r="BZ43" s="40">
        <f t="shared" si="239"/>
        <v>-994.59504577601956</v>
      </c>
      <c r="CA43" s="40">
        <f t="shared" si="239"/>
        <v>-5.3290060989806651</v>
      </c>
      <c r="CB43" s="58">
        <f t="shared" si="337"/>
        <v>2604.92810375</v>
      </c>
      <c r="CC43" s="58">
        <f t="shared" si="337"/>
        <v>2594.270091552039</v>
      </c>
      <c r="CD43" s="58">
        <f t="shared" si="337"/>
        <v>10.65801219796133</v>
      </c>
      <c r="CE43" s="58">
        <f t="shared" si="337"/>
        <v>1235.24</v>
      </c>
      <c r="CF43" s="58">
        <f t="shared" si="337"/>
        <v>1235.24</v>
      </c>
      <c r="CG43" s="58">
        <f t="shared" si="337"/>
        <v>0</v>
      </c>
      <c r="CH43" s="59">
        <f t="shared" si="337"/>
        <v>2405.5699999999997</v>
      </c>
      <c r="CI43" s="59">
        <f t="shared" si="337"/>
        <v>2392.9309713080288</v>
      </c>
      <c r="CJ43" s="59">
        <f t="shared" si="337"/>
        <v>12.639028691971179</v>
      </c>
      <c r="CK43" s="40">
        <f t="shared" si="241"/>
        <v>-1369.68810375</v>
      </c>
      <c r="CL43" s="40">
        <f t="shared" si="241"/>
        <v>-1359.030091552039</v>
      </c>
      <c r="CM43" s="40">
        <f t="shared" si="241"/>
        <v>-10.65801219796133</v>
      </c>
      <c r="CN43" s="56">
        <f t="shared" si="338"/>
        <v>434.15468395833335</v>
      </c>
      <c r="CO43" s="56">
        <f>SUM('[19]ПОЛНАЯ СЕБЕСТОИМОСТЬ СТОКИ 2019'!AP158/3)</f>
        <v>432.37834859200649</v>
      </c>
      <c r="CP43" s="56">
        <f>SUM('[19]ПОЛНАЯ СЕБЕСТОИМОСТЬ СТОКИ 2019'!AQ158/3)</f>
        <v>1.7763353663268884</v>
      </c>
      <c r="CQ43" s="56">
        <f t="shared" si="339"/>
        <v>0</v>
      </c>
      <c r="CR43" s="56">
        <f>SUM('[19]ПОЛНАЯ СЕБЕСТОИМОСТЬ СТОКИ 2019'!AS158)</f>
        <v>0</v>
      </c>
      <c r="CS43" s="56">
        <f>SUM('[19]ПОЛНАЯ СЕБЕСТОИМОСТЬ СТОКИ 2019'!AT158)</f>
        <v>0</v>
      </c>
      <c r="CT43" s="57">
        <v>317.87</v>
      </c>
      <c r="CU43" s="57">
        <f t="shared" si="374"/>
        <v>317.54791411889477</v>
      </c>
      <c r="CV43" s="57">
        <f>SUM(CT43/CT9*CV9)*0.7210259658</f>
        <v>0.32208588110526432</v>
      </c>
      <c r="CW43" s="56">
        <f t="shared" si="341"/>
        <v>434.15468395833335</v>
      </c>
      <c r="CX43" s="56">
        <f t="shared" si="342"/>
        <v>432.37834859200649</v>
      </c>
      <c r="CY43" s="56">
        <f t="shared" si="343"/>
        <v>1.7763353663268884</v>
      </c>
      <c r="CZ43" s="56">
        <f t="shared" si="344"/>
        <v>0</v>
      </c>
      <c r="DA43" s="56">
        <f>SUM('[19]ПОЛНАЯ СЕБЕСТОИМОСТЬ СТОКИ 2019'!AV158)</f>
        <v>0</v>
      </c>
      <c r="DB43" s="56">
        <f>SUM('[19]ПОЛНАЯ СЕБЕСТОИМОСТЬ СТОКИ 2019'!AW158)</f>
        <v>0</v>
      </c>
      <c r="DC43" s="57">
        <v>345</v>
      </c>
      <c r="DD43" s="57">
        <f t="shared" si="375"/>
        <v>344.49964390273664</v>
      </c>
      <c r="DE43" s="57">
        <f>SUM(DC43/DC9*DE9)*0.7210259658</f>
        <v>0.50035609726334518</v>
      </c>
      <c r="DF43" s="56">
        <f t="shared" si="346"/>
        <v>434.15468395833335</v>
      </c>
      <c r="DG43" s="56">
        <f t="shared" si="347"/>
        <v>432.37834859200649</v>
      </c>
      <c r="DH43" s="56">
        <f t="shared" si="348"/>
        <v>1.7763353663268884</v>
      </c>
      <c r="DI43" s="56">
        <f t="shared" si="349"/>
        <v>0</v>
      </c>
      <c r="DJ43" s="56">
        <f>SUM('[19]ПОЛНАЯ СЕБЕСТОИМОСТЬ СТОКИ 2019'!AY158)</f>
        <v>0</v>
      </c>
      <c r="DK43" s="56">
        <f>SUM('[19]ПОЛНАЯ СЕБЕСТОИМОСТЬ СТОКИ 2019'!AZ158)</f>
        <v>0</v>
      </c>
      <c r="DL43" s="57">
        <v>294.56</v>
      </c>
      <c r="DM43" s="57">
        <f t="shared" si="376"/>
        <v>291.52037683961942</v>
      </c>
      <c r="DN43" s="57">
        <f>SUM(DL43/DL9*DN9)*0.7210259658</f>
        <v>3.0396231603805726</v>
      </c>
      <c r="DO43" s="58">
        <f t="shared" si="351"/>
        <v>1302.464051875</v>
      </c>
      <c r="DP43" s="58">
        <f t="shared" si="351"/>
        <v>1297.1350457760195</v>
      </c>
      <c r="DQ43" s="58">
        <f t="shared" si="351"/>
        <v>5.3290060989806651</v>
      </c>
      <c r="DR43" s="58">
        <f t="shared" si="351"/>
        <v>0</v>
      </c>
      <c r="DS43" s="58">
        <f t="shared" si="351"/>
        <v>0</v>
      </c>
      <c r="DT43" s="58">
        <f t="shared" si="351"/>
        <v>0</v>
      </c>
      <c r="DU43" s="58">
        <f t="shared" si="351"/>
        <v>957.43000000000006</v>
      </c>
      <c r="DV43" s="58">
        <f t="shared" si="351"/>
        <v>953.56793486125082</v>
      </c>
      <c r="DW43" s="58">
        <f t="shared" si="351"/>
        <v>3.8620651387491822</v>
      </c>
      <c r="DX43" s="40">
        <f t="shared" si="243"/>
        <v>-1302.464051875</v>
      </c>
      <c r="DY43" s="40">
        <f t="shared" si="243"/>
        <v>-1297.1350457760195</v>
      </c>
      <c r="DZ43" s="40">
        <f t="shared" si="243"/>
        <v>-5.3290060989806651</v>
      </c>
      <c r="EA43" s="58">
        <f t="shared" si="352"/>
        <v>3907.3921556249998</v>
      </c>
      <c r="EB43" s="58">
        <f t="shared" si="352"/>
        <v>3891.4051373280586</v>
      </c>
      <c r="EC43" s="58">
        <f t="shared" si="352"/>
        <v>15.987018296941995</v>
      </c>
      <c r="ED43" s="58">
        <f t="shared" si="352"/>
        <v>1235.24</v>
      </c>
      <c r="EE43" s="58">
        <f t="shared" si="352"/>
        <v>1235.24</v>
      </c>
      <c r="EF43" s="58">
        <f t="shared" si="352"/>
        <v>0</v>
      </c>
      <c r="EG43" s="58">
        <f t="shared" si="352"/>
        <v>3363</v>
      </c>
      <c r="EH43" s="58">
        <f t="shared" si="352"/>
        <v>3346.4989061692795</v>
      </c>
      <c r="EI43" s="58">
        <f t="shared" si="352"/>
        <v>16.501093830720361</v>
      </c>
      <c r="EJ43" s="40">
        <f t="shared" si="245"/>
        <v>-2672.152155625</v>
      </c>
      <c r="EK43" s="40">
        <f t="shared" si="245"/>
        <v>-2656.1651373280583</v>
      </c>
      <c r="EL43" s="40">
        <f t="shared" si="245"/>
        <v>-15.987018296941995</v>
      </c>
      <c r="EM43" s="56">
        <f t="shared" si="353"/>
        <v>434.15468395833335</v>
      </c>
      <c r="EN43" s="56">
        <f>SUM('[19]ПОЛНАЯ СЕБЕСТОИМОСТЬ СТОКИ 2019'!BN158/3)</f>
        <v>432.37834859200649</v>
      </c>
      <c r="EO43" s="56">
        <f>SUM('[19]ПОЛНАЯ СЕБЕСТОИМОСТЬ СТОКИ 2019'!BO158/3)</f>
        <v>1.7763353663268884</v>
      </c>
      <c r="EP43" s="56">
        <f t="shared" si="354"/>
        <v>0</v>
      </c>
      <c r="EQ43" s="56">
        <f>SUM('[19]ПОЛНАЯ СЕБЕСТОИМОСТЬ СТОКИ 2019'!BQ158)</f>
        <v>0</v>
      </c>
      <c r="ER43" s="56">
        <f>SUM('[19]ПОЛНАЯ СЕБЕСТОИМОСТЬ СТОКИ 2019'!BR158)</f>
        <v>0</v>
      </c>
      <c r="ES43" s="57">
        <v>512.12</v>
      </c>
      <c r="ET43" s="57">
        <f t="shared" si="377"/>
        <v>511.35538622015889</v>
      </c>
      <c r="EU43" s="57">
        <f>SUM(ES43/ES9*EU9)*0.7210259658</f>
        <v>0.76461377984112222</v>
      </c>
      <c r="EV43" s="56">
        <f t="shared" si="356"/>
        <v>434.15468395833335</v>
      </c>
      <c r="EW43" s="56">
        <f t="shared" si="357"/>
        <v>432.37834859200649</v>
      </c>
      <c r="EX43" s="56">
        <f t="shared" si="358"/>
        <v>1.7763353663268884</v>
      </c>
      <c r="EY43" s="56">
        <f t="shared" si="359"/>
        <v>0</v>
      </c>
      <c r="EZ43" s="56">
        <f>SUM('[19]ПОЛНАЯ СЕБЕСТОИМОСТЬ СТОКИ 2019'!BT158)</f>
        <v>0</v>
      </c>
      <c r="FA43" s="56">
        <f>SUM('[19]ПОЛНАЯ СЕБЕСТОИМОСТЬ СТОКИ 2019'!BU158)</f>
        <v>0</v>
      </c>
      <c r="FB43" s="57">
        <v>321.29000000000002</v>
      </c>
      <c r="FC43" s="57">
        <f t="shared" si="378"/>
        <v>320.79331665749436</v>
      </c>
      <c r="FD43" s="57">
        <f>SUM(FB43/FB9*FD9)*0.7210259658</f>
        <v>0.49668334250566232</v>
      </c>
      <c r="FE43" s="56">
        <f t="shared" si="361"/>
        <v>434.15468395833335</v>
      </c>
      <c r="FF43" s="56">
        <f t="shared" si="362"/>
        <v>432.37834859200649</v>
      </c>
      <c r="FG43" s="56">
        <f t="shared" si="363"/>
        <v>1.7763353663268884</v>
      </c>
      <c r="FH43" s="56">
        <f t="shared" si="364"/>
        <v>0</v>
      </c>
      <c r="FI43" s="56">
        <f>SUM('[19]ПОЛНАЯ СЕБЕСТОИМОСТЬ СТОКИ 2019'!BW158)</f>
        <v>0</v>
      </c>
      <c r="FJ43" s="56">
        <f>SUM('[19]ПОЛНАЯ СЕБЕСТОИМОСТЬ СТОКИ 2019'!BX158)</f>
        <v>0</v>
      </c>
      <c r="FK43" s="57">
        <v>458.02</v>
      </c>
      <c r="FL43" s="57">
        <f t="shared" si="379"/>
        <v>453.01338067973842</v>
      </c>
      <c r="FM43" s="57">
        <f>SUM(FK43/FK9*FM9)*0.7210259658</f>
        <v>5.0066193202615841</v>
      </c>
      <c r="FN43" s="58">
        <f t="shared" si="366"/>
        <v>1302.464051875</v>
      </c>
      <c r="FO43" s="58">
        <f t="shared" si="366"/>
        <v>1297.1350457760195</v>
      </c>
      <c r="FP43" s="58">
        <f t="shared" si="366"/>
        <v>5.3290060989806651</v>
      </c>
      <c r="FQ43" s="58">
        <f t="shared" si="366"/>
        <v>0</v>
      </c>
      <c r="FR43" s="58">
        <f t="shared" si="366"/>
        <v>0</v>
      </c>
      <c r="FS43" s="58">
        <f t="shared" si="366"/>
        <v>0</v>
      </c>
      <c r="FT43" s="58">
        <f t="shared" si="366"/>
        <v>1291.43</v>
      </c>
      <c r="FU43" s="58">
        <f t="shared" si="366"/>
        <v>1285.1620835573917</v>
      </c>
      <c r="FV43" s="58">
        <f t="shared" si="366"/>
        <v>6.2679164426083691</v>
      </c>
      <c r="FW43" s="40">
        <f t="shared" si="247"/>
        <v>-1302.464051875</v>
      </c>
      <c r="FX43" s="40">
        <f t="shared" si="247"/>
        <v>-1297.1350457760195</v>
      </c>
      <c r="FY43" s="40">
        <f t="shared" si="247"/>
        <v>-5.3290060989806651</v>
      </c>
      <c r="FZ43" s="58">
        <f t="shared" si="367"/>
        <v>5209.8562075</v>
      </c>
      <c r="GA43" s="58">
        <f t="shared" si="367"/>
        <v>5188.5401831040781</v>
      </c>
      <c r="GB43" s="58">
        <f t="shared" si="367"/>
        <v>21.316024395922661</v>
      </c>
      <c r="GC43" s="58">
        <f t="shared" si="367"/>
        <v>1235.24</v>
      </c>
      <c r="GD43" s="58">
        <f t="shared" si="367"/>
        <v>1235.24</v>
      </c>
      <c r="GE43" s="58">
        <f t="shared" si="367"/>
        <v>0</v>
      </c>
      <c r="GF43" s="58">
        <f t="shared" si="367"/>
        <v>4654.43</v>
      </c>
      <c r="GG43" s="58">
        <f t="shared" si="367"/>
        <v>4631.6609897266717</v>
      </c>
      <c r="GH43" s="58">
        <f t="shared" si="367"/>
        <v>22.769010273328732</v>
      </c>
      <c r="GI43" s="40">
        <f t="shared" si="249"/>
        <v>-3974.6162075000002</v>
      </c>
      <c r="GJ43" s="40">
        <f t="shared" si="249"/>
        <v>-3953.3001831040783</v>
      </c>
      <c r="GK43" s="40">
        <f t="shared" si="249"/>
        <v>-21.316024395922661</v>
      </c>
    </row>
    <row r="44" spans="1:193" ht="18.75" customHeight="1" x14ac:dyDescent="0.3">
      <c r="A44" s="53" t="s">
        <v>58</v>
      </c>
      <c r="B44" s="46">
        <f t="shared" si="309"/>
        <v>84.138718358315614</v>
      </c>
      <c r="C44" s="46">
        <f>SUM('[19]ПОЛНАЯ СЕБЕСТОИМОСТЬ СТОКИ 2019'!C159/3)</f>
        <v>83.645870647878198</v>
      </c>
      <c r="D44" s="46">
        <f>SUM('[19]ПОЛНАЯ СЕБЕСТОИМОСТЬ СТОКИ 2019'!D159/3)</f>
        <v>0.49284771043741199</v>
      </c>
      <c r="E44" s="46">
        <f t="shared" si="310"/>
        <v>0</v>
      </c>
      <c r="F44" s="46">
        <f>SUM('[19]ПОЛНАЯ СЕБЕСТОИМОСТЬ СТОКИ 2019'!F159)</f>
        <v>0</v>
      </c>
      <c r="G44" s="46">
        <f>SUM('[19]ПОЛНАЯ СЕБЕСТОИМОСТЬ СТОКИ 2019'!G159)</f>
        <v>0</v>
      </c>
      <c r="H44" s="54">
        <f>SUM(H45:H47)</f>
        <v>0</v>
      </c>
      <c r="I44" s="54">
        <f t="shared" ref="I44:J44" si="380">SUM(I45:I47)</f>
        <v>0</v>
      </c>
      <c r="J44" s="54">
        <f t="shared" si="380"/>
        <v>0</v>
      </c>
      <c r="K44" s="46">
        <f t="shared" si="312"/>
        <v>84.138718358315614</v>
      </c>
      <c r="L44" s="46">
        <f t="shared" si="313"/>
        <v>83.645870647878198</v>
      </c>
      <c r="M44" s="46">
        <f t="shared" si="314"/>
        <v>0.49284771043741199</v>
      </c>
      <c r="N44" s="46">
        <f t="shared" si="315"/>
        <v>0</v>
      </c>
      <c r="O44" s="46">
        <f>SUM('[19]ПОЛНАЯ СЕБЕСТОИМОСТЬ СТОКИ 2019'!I159)</f>
        <v>0</v>
      </c>
      <c r="P44" s="46">
        <f>SUM('[19]ПОЛНАЯ СЕБЕСТОИМОСТЬ СТОКИ 2019'!J159)</f>
        <v>0</v>
      </c>
      <c r="Q44" s="54">
        <f>SUM(Q45:Q47)</f>
        <v>0</v>
      </c>
      <c r="R44" s="54">
        <f t="shared" ref="R44:S44" si="381">SUM(R45:R47)</f>
        <v>0</v>
      </c>
      <c r="S44" s="54">
        <f t="shared" si="381"/>
        <v>0</v>
      </c>
      <c r="T44" s="46">
        <f t="shared" si="317"/>
        <v>84.138718358315614</v>
      </c>
      <c r="U44" s="46">
        <f t="shared" si="318"/>
        <v>83.645870647878198</v>
      </c>
      <c r="V44" s="46">
        <f t="shared" si="319"/>
        <v>0.49284771043741199</v>
      </c>
      <c r="W44" s="46">
        <f t="shared" si="320"/>
        <v>25.380000000000003</v>
      </c>
      <c r="X44" s="46">
        <f>SUM('[19]ПОЛНАЯ СЕБЕСТОИМОСТЬ СТОКИ 2019'!L159)</f>
        <v>25.380000000000003</v>
      </c>
      <c r="Y44" s="46">
        <f>SUM('[19]ПОЛНАЯ СЕБЕСТОИМОСТЬ СТОКИ 2019'!M159)</f>
        <v>0</v>
      </c>
      <c r="Z44" s="54">
        <f>SUM(Z45:Z47)</f>
        <v>10.819999999999999</v>
      </c>
      <c r="AA44" s="54">
        <f t="shared" ref="AA44:AB44" si="382">SUM(AA45:AA47)</f>
        <v>10.758408641646074</v>
      </c>
      <c r="AB44" s="54">
        <f t="shared" si="382"/>
        <v>6.1591358353924992E-2</v>
      </c>
      <c r="AC44" s="29">
        <f t="shared" si="322"/>
        <v>252.41615507494686</v>
      </c>
      <c r="AD44" s="29">
        <f t="shared" si="322"/>
        <v>250.93761194363458</v>
      </c>
      <c r="AE44" s="29">
        <f t="shared" si="322"/>
        <v>1.4785431313122359</v>
      </c>
      <c r="AF44" s="29">
        <f t="shared" si="322"/>
        <v>25.380000000000003</v>
      </c>
      <c r="AG44" s="29">
        <f t="shared" si="322"/>
        <v>25.380000000000003</v>
      </c>
      <c r="AH44" s="29">
        <f t="shared" si="322"/>
        <v>0</v>
      </c>
      <c r="AI44" s="29">
        <f t="shared" si="322"/>
        <v>10.819999999999999</v>
      </c>
      <c r="AJ44" s="29">
        <f t="shared" si="322"/>
        <v>10.758408641646074</v>
      </c>
      <c r="AK44" s="29">
        <f t="shared" si="322"/>
        <v>6.1591358353924992E-2</v>
      </c>
      <c r="AL44" s="30">
        <f t="shared" si="237"/>
        <v>-227.03615507494686</v>
      </c>
      <c r="AM44" s="30">
        <f t="shared" si="237"/>
        <v>-225.55761194363458</v>
      </c>
      <c r="AN44" s="30">
        <f t="shared" si="237"/>
        <v>-1.4785431313122359</v>
      </c>
      <c r="AO44" s="46">
        <f t="shared" si="323"/>
        <v>84.138718358315614</v>
      </c>
      <c r="AP44" s="46">
        <f>SUM('[19]ПОЛНАЯ СЕБЕСТОИМОСТЬ СТОКИ 2019'!R159/3)</f>
        <v>83.645870647878198</v>
      </c>
      <c r="AQ44" s="46">
        <f>SUM('[19]ПОЛНАЯ СЕБЕСТОИМОСТЬ СТОКИ 2019'!S159/3)</f>
        <v>0.49284771043741199</v>
      </c>
      <c r="AR44" s="46">
        <f t="shared" si="324"/>
        <v>0</v>
      </c>
      <c r="AS44" s="46">
        <f>SUM('[19]ПОЛНАЯ СЕБЕСТОИМОСТЬ СТОКИ 2019'!U159)</f>
        <v>0</v>
      </c>
      <c r="AT44" s="46">
        <f>SUM('[19]ПОЛНАЯ СЕБЕСТОИМОСТЬ СТОКИ 2019'!V159)</f>
        <v>0</v>
      </c>
      <c r="AU44" s="54">
        <f>SUM(AU45:AU47)</f>
        <v>0</v>
      </c>
      <c r="AV44" s="54">
        <f t="shared" ref="AV44:AW44" si="383">SUM(AV45:AV47)</f>
        <v>0</v>
      </c>
      <c r="AW44" s="54">
        <f t="shared" si="383"/>
        <v>0</v>
      </c>
      <c r="AX44" s="46">
        <f t="shared" si="326"/>
        <v>84.138718358315614</v>
      </c>
      <c r="AY44" s="46">
        <f t="shared" si="327"/>
        <v>83.645870647878198</v>
      </c>
      <c r="AZ44" s="46">
        <f t="shared" si="328"/>
        <v>0.49284771043741199</v>
      </c>
      <c r="BA44" s="46">
        <f t="shared" si="329"/>
        <v>0</v>
      </c>
      <c r="BB44" s="46">
        <f>SUM('[19]ПОЛНАЯ СЕБЕСТОИМОСТЬ СТОКИ 2019'!X159)</f>
        <v>0</v>
      </c>
      <c r="BC44" s="46">
        <f>SUM('[19]ПОЛНАЯ СЕБЕСТОИМОСТЬ СТОКИ 2019'!Y159)</f>
        <v>0</v>
      </c>
      <c r="BD44" s="54">
        <f>SUM(BD45:BD47)</f>
        <v>0</v>
      </c>
      <c r="BE44" s="54">
        <f t="shared" ref="BE44:BF44" si="384">SUM(BE45:BE47)</f>
        <v>0</v>
      </c>
      <c r="BF44" s="54">
        <f t="shared" si="384"/>
        <v>0</v>
      </c>
      <c r="BG44" s="46">
        <f t="shared" si="331"/>
        <v>84.138718358315614</v>
      </c>
      <c r="BH44" s="46">
        <f t="shared" si="332"/>
        <v>83.645870647878198</v>
      </c>
      <c r="BI44" s="46">
        <f t="shared" si="333"/>
        <v>0.49284771043741199</v>
      </c>
      <c r="BJ44" s="46">
        <f t="shared" si="334"/>
        <v>0</v>
      </c>
      <c r="BK44" s="46">
        <f>SUM('[19]ПОЛНАЯ СЕБЕСТОИМОСТЬ СТОКИ 2019'!AA159)</f>
        <v>0</v>
      </c>
      <c r="BL44" s="46">
        <f>SUM('[19]ПОЛНАЯ СЕБЕСТОИМОСТЬ СТОКИ 2019'!AB159)</f>
        <v>0</v>
      </c>
      <c r="BM44" s="54">
        <f>SUM(BM45:BM47)</f>
        <v>10.819999999999999</v>
      </c>
      <c r="BN44" s="54">
        <f t="shared" ref="BN44:BO44" si="385">SUM(BN45:BN47)</f>
        <v>10.761627769897476</v>
      </c>
      <c r="BO44" s="54">
        <f t="shared" si="385"/>
        <v>5.8372230102522862E-2</v>
      </c>
      <c r="BP44" s="29">
        <f t="shared" si="336"/>
        <v>252.41615507494686</v>
      </c>
      <c r="BQ44" s="29">
        <f t="shared" si="336"/>
        <v>250.93761194363458</v>
      </c>
      <c r="BR44" s="29">
        <f t="shared" si="336"/>
        <v>1.4785431313122359</v>
      </c>
      <c r="BS44" s="29">
        <f t="shared" si="336"/>
        <v>0</v>
      </c>
      <c r="BT44" s="29">
        <f t="shared" si="336"/>
        <v>0</v>
      </c>
      <c r="BU44" s="29">
        <f t="shared" si="336"/>
        <v>0</v>
      </c>
      <c r="BV44" s="29">
        <f t="shared" si="336"/>
        <v>10.819999999999999</v>
      </c>
      <c r="BW44" s="29">
        <f t="shared" si="336"/>
        <v>10.761627769897476</v>
      </c>
      <c r="BX44" s="29">
        <f t="shared" si="336"/>
        <v>5.8372230102522862E-2</v>
      </c>
      <c r="BY44" s="30">
        <f t="shared" si="239"/>
        <v>-252.41615507494686</v>
      </c>
      <c r="BZ44" s="30">
        <f t="shared" si="239"/>
        <v>-250.93761194363458</v>
      </c>
      <c r="CA44" s="30">
        <f t="shared" si="239"/>
        <v>-1.4785431313122359</v>
      </c>
      <c r="CB44" s="29">
        <f t="shared" si="337"/>
        <v>504.83231014989371</v>
      </c>
      <c r="CC44" s="29">
        <f t="shared" si="337"/>
        <v>501.87522388726916</v>
      </c>
      <c r="CD44" s="29">
        <f t="shared" si="337"/>
        <v>2.9570862626244718</v>
      </c>
      <c r="CE44" s="29">
        <f t="shared" si="337"/>
        <v>25.380000000000003</v>
      </c>
      <c r="CF44" s="29">
        <f t="shared" si="337"/>
        <v>25.380000000000003</v>
      </c>
      <c r="CG44" s="29">
        <f t="shared" si="337"/>
        <v>0</v>
      </c>
      <c r="CH44" s="48">
        <f t="shared" si="337"/>
        <v>21.639999999999997</v>
      </c>
      <c r="CI44" s="48">
        <f t="shared" si="337"/>
        <v>21.520036411543551</v>
      </c>
      <c r="CJ44" s="48">
        <f t="shared" si="337"/>
        <v>0.11996358845644786</v>
      </c>
      <c r="CK44" s="30">
        <f t="shared" si="241"/>
        <v>-479.45231014989372</v>
      </c>
      <c r="CL44" s="30">
        <f t="shared" si="241"/>
        <v>-476.49522388726916</v>
      </c>
      <c r="CM44" s="30">
        <f t="shared" si="241"/>
        <v>-2.9570862626244718</v>
      </c>
      <c r="CN44" s="46">
        <f t="shared" si="338"/>
        <v>84.138718358315614</v>
      </c>
      <c r="CO44" s="46">
        <f>SUM('[19]ПОЛНАЯ СЕБЕСТОИМОСТЬ СТОКИ 2019'!AP159/3)</f>
        <v>83.645870647878198</v>
      </c>
      <c r="CP44" s="46">
        <f>SUM('[19]ПОЛНАЯ СЕБЕСТОИМОСТЬ СТОКИ 2019'!AQ159/3)</f>
        <v>0.49284771043741199</v>
      </c>
      <c r="CQ44" s="46">
        <f t="shared" si="339"/>
        <v>0</v>
      </c>
      <c r="CR44" s="46">
        <f>SUM('[19]ПОЛНАЯ СЕБЕСТОИМОСТЬ СТОКИ 2019'!AS159)</f>
        <v>0</v>
      </c>
      <c r="CS44" s="46">
        <f>SUM('[19]ПОЛНАЯ СЕБЕСТОИМОСТЬ СТОКИ 2019'!AT159)</f>
        <v>0</v>
      </c>
      <c r="CT44" s="54">
        <f>SUM(CT45:CT47)</f>
        <v>0</v>
      </c>
      <c r="CU44" s="54">
        <f t="shared" ref="CU44:CV44" si="386">SUM(CU45:CU47)</f>
        <v>0</v>
      </c>
      <c r="CV44" s="54">
        <f t="shared" si="386"/>
        <v>0</v>
      </c>
      <c r="CW44" s="46">
        <f t="shared" si="341"/>
        <v>84.138718358315614</v>
      </c>
      <c r="CX44" s="46">
        <f t="shared" si="342"/>
        <v>83.645870647878198</v>
      </c>
      <c r="CY44" s="46">
        <f t="shared" si="343"/>
        <v>0.49284771043741199</v>
      </c>
      <c r="CZ44" s="46">
        <f t="shared" si="344"/>
        <v>0</v>
      </c>
      <c r="DA44" s="46">
        <f>SUM('[19]ПОЛНАЯ СЕБЕСТОИМОСТЬ СТОКИ 2019'!AV159)</f>
        <v>0</v>
      </c>
      <c r="DB44" s="46">
        <f>SUM('[19]ПОЛНАЯ СЕБЕСТОИМОСТЬ СТОКИ 2019'!AW159)</f>
        <v>0</v>
      </c>
      <c r="DC44" s="54">
        <f>SUM(DC45:DC47)</f>
        <v>0</v>
      </c>
      <c r="DD44" s="54">
        <f t="shared" ref="DD44:DE44" si="387">SUM(DD45:DD47)</f>
        <v>0</v>
      </c>
      <c r="DE44" s="54">
        <f t="shared" si="387"/>
        <v>0</v>
      </c>
      <c r="DF44" s="46">
        <f t="shared" si="346"/>
        <v>84.138718358315614</v>
      </c>
      <c r="DG44" s="46">
        <f t="shared" si="347"/>
        <v>83.645870647878198</v>
      </c>
      <c r="DH44" s="46">
        <f t="shared" si="348"/>
        <v>0.49284771043741199</v>
      </c>
      <c r="DI44" s="46">
        <f t="shared" si="349"/>
        <v>0</v>
      </c>
      <c r="DJ44" s="46">
        <f>SUM('[19]ПОЛНАЯ СЕБЕСТОИМОСТЬ СТОКИ 2019'!AY159)</f>
        <v>0</v>
      </c>
      <c r="DK44" s="46">
        <f>SUM('[19]ПОЛНАЯ СЕБЕСТОИМОСТЬ СТОКИ 2019'!AZ159)</f>
        <v>0</v>
      </c>
      <c r="DL44" s="54">
        <f>SUM(DL45:DL47)</f>
        <v>12.92</v>
      </c>
      <c r="DM44" s="54">
        <f t="shared" ref="DM44:DN44" si="388">SUM(DM45:DM47)</f>
        <v>12.845196852436924</v>
      </c>
      <c r="DN44" s="54">
        <f t="shared" si="388"/>
        <v>7.4803147563075864E-2</v>
      </c>
      <c r="DO44" s="29">
        <f t="shared" si="351"/>
        <v>252.41615507494686</v>
      </c>
      <c r="DP44" s="29">
        <f t="shared" si="351"/>
        <v>250.93761194363458</v>
      </c>
      <c r="DQ44" s="29">
        <f t="shared" si="351"/>
        <v>1.4785431313122359</v>
      </c>
      <c r="DR44" s="29">
        <f t="shared" si="351"/>
        <v>0</v>
      </c>
      <c r="DS44" s="29">
        <f t="shared" si="351"/>
        <v>0</v>
      </c>
      <c r="DT44" s="29">
        <f t="shared" si="351"/>
        <v>0</v>
      </c>
      <c r="DU44" s="29">
        <f t="shared" si="351"/>
        <v>12.92</v>
      </c>
      <c r="DV44" s="29">
        <f t="shared" si="351"/>
        <v>12.845196852436924</v>
      </c>
      <c r="DW44" s="29">
        <f t="shared" si="351"/>
        <v>7.4803147563075864E-2</v>
      </c>
      <c r="DX44" s="30">
        <f t="shared" si="243"/>
        <v>-252.41615507494686</v>
      </c>
      <c r="DY44" s="30">
        <f t="shared" si="243"/>
        <v>-250.93761194363458</v>
      </c>
      <c r="DZ44" s="30">
        <f t="shared" si="243"/>
        <v>-1.4785431313122359</v>
      </c>
      <c r="EA44" s="29">
        <f t="shared" si="352"/>
        <v>757.24846522484063</v>
      </c>
      <c r="EB44" s="29">
        <f t="shared" si="352"/>
        <v>752.81283583090374</v>
      </c>
      <c r="EC44" s="29">
        <f t="shared" si="352"/>
        <v>4.4356293939367077</v>
      </c>
      <c r="ED44" s="29">
        <f t="shared" si="352"/>
        <v>25.380000000000003</v>
      </c>
      <c r="EE44" s="29">
        <f t="shared" si="352"/>
        <v>25.380000000000003</v>
      </c>
      <c r="EF44" s="29">
        <f t="shared" si="352"/>
        <v>0</v>
      </c>
      <c r="EG44" s="29">
        <f t="shared" si="352"/>
        <v>34.559999999999995</v>
      </c>
      <c r="EH44" s="29">
        <f t="shared" si="352"/>
        <v>34.365233263980471</v>
      </c>
      <c r="EI44" s="29">
        <f t="shared" si="352"/>
        <v>0.19476673601952371</v>
      </c>
      <c r="EJ44" s="30">
        <f t="shared" si="245"/>
        <v>-731.86846522484063</v>
      </c>
      <c r="EK44" s="30">
        <f t="shared" si="245"/>
        <v>-727.43283583090374</v>
      </c>
      <c r="EL44" s="30">
        <f t="shared" si="245"/>
        <v>-4.4356293939367077</v>
      </c>
      <c r="EM44" s="46">
        <f t="shared" si="353"/>
        <v>84.138718358315614</v>
      </c>
      <c r="EN44" s="46">
        <f>SUM('[19]ПОЛНАЯ СЕБЕСТОИМОСТЬ СТОКИ 2019'!BN159/3)</f>
        <v>83.645870647878198</v>
      </c>
      <c r="EO44" s="46">
        <f>SUM('[19]ПОЛНАЯ СЕБЕСТОИМОСТЬ СТОКИ 2019'!BO159/3)</f>
        <v>0.49284771043741199</v>
      </c>
      <c r="EP44" s="46">
        <f t="shared" si="354"/>
        <v>0</v>
      </c>
      <c r="EQ44" s="46">
        <f>SUM('[19]ПОЛНАЯ СЕБЕСТОИМОСТЬ СТОКИ 2019'!BQ159)</f>
        <v>0</v>
      </c>
      <c r="ER44" s="46">
        <f>SUM('[19]ПОЛНАЯ СЕБЕСТОИМОСТЬ СТОКИ 2019'!BR159)</f>
        <v>0</v>
      </c>
      <c r="ES44" s="54">
        <f>SUM(ES45:ES47)</f>
        <v>0</v>
      </c>
      <c r="ET44" s="54">
        <f t="shared" ref="ET44:EU44" si="389">SUM(ET45:ET47)</f>
        <v>0</v>
      </c>
      <c r="EU44" s="54">
        <f t="shared" si="389"/>
        <v>0</v>
      </c>
      <c r="EV44" s="46">
        <f t="shared" si="356"/>
        <v>84.138718358315614</v>
      </c>
      <c r="EW44" s="46">
        <f t="shared" si="357"/>
        <v>83.645870647878198</v>
      </c>
      <c r="EX44" s="46">
        <f t="shared" si="358"/>
        <v>0.49284771043741199</v>
      </c>
      <c r="EY44" s="46">
        <f t="shared" si="359"/>
        <v>0</v>
      </c>
      <c r="EZ44" s="46">
        <f>SUM('[19]ПОЛНАЯ СЕБЕСТОИМОСТЬ СТОКИ 2019'!BT159)</f>
        <v>0</v>
      </c>
      <c r="FA44" s="46">
        <f>SUM('[19]ПОЛНАЯ СЕБЕСТОИМОСТЬ СТОКИ 2019'!BU159)</f>
        <v>0</v>
      </c>
      <c r="FB44" s="54">
        <f>SUM(FB45:FB47)</f>
        <v>0</v>
      </c>
      <c r="FC44" s="54">
        <f t="shared" ref="FC44:FD44" si="390">SUM(FC45:FC47)</f>
        <v>0</v>
      </c>
      <c r="FD44" s="54">
        <f t="shared" si="390"/>
        <v>0</v>
      </c>
      <c r="FE44" s="46">
        <f t="shared" si="361"/>
        <v>84.138718358315614</v>
      </c>
      <c r="FF44" s="46">
        <f t="shared" si="362"/>
        <v>83.645870647878198</v>
      </c>
      <c r="FG44" s="46">
        <f t="shared" si="363"/>
        <v>0.49284771043741199</v>
      </c>
      <c r="FH44" s="46">
        <f t="shared" si="364"/>
        <v>0</v>
      </c>
      <c r="FI44" s="46">
        <f>SUM('[19]ПОЛНАЯ СЕБЕСТОИМОСТЬ СТОКИ 2019'!BW159)</f>
        <v>0</v>
      </c>
      <c r="FJ44" s="46">
        <f>SUM('[19]ПОЛНАЯ СЕБЕСТОИМОСТЬ СТОКИ 2019'!BX159)</f>
        <v>0</v>
      </c>
      <c r="FK44" s="54">
        <f>SUM(FK45:FK47)</f>
        <v>14.12</v>
      </c>
      <c r="FL44" s="54">
        <f t="shared" ref="FL44:FM44" si="391">SUM(FL45:FL47)</f>
        <v>14.033133392489415</v>
      </c>
      <c r="FM44" s="54">
        <f t="shared" si="391"/>
        <v>8.6866607510584712E-2</v>
      </c>
      <c r="FN44" s="29">
        <f t="shared" si="366"/>
        <v>252.41615507494686</v>
      </c>
      <c r="FO44" s="29">
        <f t="shared" si="366"/>
        <v>250.93761194363458</v>
      </c>
      <c r="FP44" s="29">
        <f t="shared" si="366"/>
        <v>1.4785431313122359</v>
      </c>
      <c r="FQ44" s="29">
        <f t="shared" si="366"/>
        <v>0</v>
      </c>
      <c r="FR44" s="29">
        <f t="shared" si="366"/>
        <v>0</v>
      </c>
      <c r="FS44" s="29">
        <f t="shared" si="366"/>
        <v>0</v>
      </c>
      <c r="FT44" s="29">
        <f t="shared" si="366"/>
        <v>14.12</v>
      </c>
      <c r="FU44" s="29">
        <f t="shared" si="366"/>
        <v>14.033133392489415</v>
      </c>
      <c r="FV44" s="29">
        <f t="shared" si="366"/>
        <v>8.6866607510584712E-2</v>
      </c>
      <c r="FW44" s="30">
        <f t="shared" si="247"/>
        <v>-252.41615507494686</v>
      </c>
      <c r="FX44" s="30">
        <f t="shared" si="247"/>
        <v>-250.93761194363458</v>
      </c>
      <c r="FY44" s="30">
        <f t="shared" si="247"/>
        <v>-1.4785431313122359</v>
      </c>
      <c r="FZ44" s="29">
        <f t="shared" si="367"/>
        <v>1009.6646202997874</v>
      </c>
      <c r="GA44" s="29">
        <f t="shared" si="367"/>
        <v>1003.7504477745383</v>
      </c>
      <c r="GB44" s="29">
        <f t="shared" si="367"/>
        <v>5.9141725252489437</v>
      </c>
      <c r="GC44" s="29">
        <f t="shared" si="367"/>
        <v>25.380000000000003</v>
      </c>
      <c r="GD44" s="29">
        <f t="shared" si="367"/>
        <v>25.380000000000003</v>
      </c>
      <c r="GE44" s="29">
        <f t="shared" si="367"/>
        <v>0</v>
      </c>
      <c r="GF44" s="29">
        <f t="shared" si="367"/>
        <v>48.679999999999993</v>
      </c>
      <c r="GG44" s="29">
        <f t="shared" si="367"/>
        <v>48.398366656469889</v>
      </c>
      <c r="GH44" s="29">
        <f t="shared" si="367"/>
        <v>0.28163334353010844</v>
      </c>
      <c r="GI44" s="30">
        <f t="shared" si="249"/>
        <v>-984.28462029978743</v>
      </c>
      <c r="GJ44" s="30">
        <f t="shared" si="249"/>
        <v>-978.37044777453832</v>
      </c>
      <c r="GK44" s="30">
        <f t="shared" si="249"/>
        <v>-5.9141725252489437</v>
      </c>
    </row>
    <row r="45" spans="1:193" ht="37.5" customHeight="1" x14ac:dyDescent="0.2">
      <c r="A45" s="60" t="s">
        <v>59</v>
      </c>
      <c r="B45" s="38">
        <f t="shared" si="309"/>
        <v>1.5365593899822667</v>
      </c>
      <c r="C45" s="38">
        <f>SUM('[19]ПОЛНАЯ СЕБЕСТОИМОСТЬ СТОКИ 2019'!C160/3)</f>
        <v>1.5275706979924895</v>
      </c>
      <c r="D45" s="38">
        <f>SUM('[19]ПОЛНАЯ СЕБЕСТОИМОСТЬ СТОКИ 2019'!D160/3)</f>
        <v>8.9886919897772689E-3</v>
      </c>
      <c r="E45" s="38">
        <f t="shared" si="310"/>
        <v>0</v>
      </c>
      <c r="F45" s="38">
        <f>SUM('[19]ПОЛНАЯ СЕБЕСТОИМОСТЬ СТОКИ 2019'!F160)</f>
        <v>0</v>
      </c>
      <c r="G45" s="38">
        <f>SUM('[19]ПОЛНАЯ СЕБЕСТОИМОСТЬ СТОКИ 2019'!G160)</f>
        <v>0</v>
      </c>
      <c r="H45" s="61">
        <v>0</v>
      </c>
      <c r="I45" s="61">
        <f t="shared" si="368"/>
        <v>0</v>
      </c>
      <c r="J45" s="61">
        <v>0</v>
      </c>
      <c r="K45" s="38">
        <f t="shared" si="312"/>
        <v>1.5365593899822667</v>
      </c>
      <c r="L45" s="38">
        <f t="shared" si="313"/>
        <v>1.5275706979924895</v>
      </c>
      <c r="M45" s="38">
        <f t="shared" si="314"/>
        <v>8.9886919897772689E-3</v>
      </c>
      <c r="N45" s="38">
        <f t="shared" si="315"/>
        <v>0</v>
      </c>
      <c r="O45" s="38">
        <f>SUM('[19]ПОЛНАЯ СЕБЕСТОИМОСТЬ СТОКИ 2019'!I160)</f>
        <v>0</v>
      </c>
      <c r="P45" s="38">
        <f>SUM('[19]ПОЛНАЯ СЕБЕСТОИМОСТЬ СТОКИ 2019'!J160)</f>
        <v>0</v>
      </c>
      <c r="Q45" s="61">
        <v>0</v>
      </c>
      <c r="R45" s="61">
        <f t="shared" si="369"/>
        <v>0</v>
      </c>
      <c r="S45" s="61">
        <v>0</v>
      </c>
      <c r="T45" s="38">
        <f t="shared" si="317"/>
        <v>1.5365593899822667</v>
      </c>
      <c r="U45" s="38">
        <f t="shared" si="318"/>
        <v>1.5275706979924895</v>
      </c>
      <c r="V45" s="38">
        <f t="shared" si="319"/>
        <v>8.9886919897772689E-3</v>
      </c>
      <c r="W45" s="38">
        <f t="shared" si="320"/>
        <v>8.56</v>
      </c>
      <c r="X45" s="38">
        <f>SUM('[19]ПОЛНАЯ СЕБЕСТОИМОСТЬ СТОКИ 2019'!L160)</f>
        <v>8.56</v>
      </c>
      <c r="Y45" s="38">
        <f>SUM('[19]ПОЛНАЯ СЕБЕСТОИМОСТЬ СТОКИ 2019'!M160)</f>
        <v>0</v>
      </c>
      <c r="Z45" s="61">
        <v>0.04</v>
      </c>
      <c r="AA45" s="61">
        <f t="shared" si="370"/>
        <v>0.04</v>
      </c>
      <c r="AB45" s="61">
        <v>0</v>
      </c>
      <c r="AC45" s="62">
        <f t="shared" si="322"/>
        <v>4.6096781699468004</v>
      </c>
      <c r="AD45" s="62">
        <f t="shared" si="322"/>
        <v>4.5827120939774684</v>
      </c>
      <c r="AE45" s="62">
        <f t="shared" si="322"/>
        <v>2.6966075969331808E-2</v>
      </c>
      <c r="AF45" s="62">
        <f t="shared" si="322"/>
        <v>8.56</v>
      </c>
      <c r="AG45" s="62">
        <f t="shared" si="322"/>
        <v>8.56</v>
      </c>
      <c r="AH45" s="62">
        <f t="shared" si="322"/>
        <v>0</v>
      </c>
      <c r="AI45" s="62">
        <f t="shared" si="322"/>
        <v>0.04</v>
      </c>
      <c r="AJ45" s="62">
        <f t="shared" si="322"/>
        <v>0.04</v>
      </c>
      <c r="AK45" s="62">
        <f t="shared" si="322"/>
        <v>0</v>
      </c>
      <c r="AL45" s="63">
        <f t="shared" si="237"/>
        <v>3.9503218300532001</v>
      </c>
      <c r="AM45" s="63">
        <f t="shared" si="237"/>
        <v>3.9772879060225321</v>
      </c>
      <c r="AN45" s="63">
        <f t="shared" si="237"/>
        <v>-2.6966075969331808E-2</v>
      </c>
      <c r="AO45" s="38">
        <f t="shared" si="323"/>
        <v>1.5365593899822667</v>
      </c>
      <c r="AP45" s="38">
        <f>SUM('[19]ПОЛНАЯ СЕБЕСТОИМОСТЬ СТОКИ 2019'!R160/3)</f>
        <v>1.5275706979924895</v>
      </c>
      <c r="AQ45" s="38">
        <f>SUM('[19]ПОЛНАЯ СЕБЕСТОИМОСТЬ СТОКИ 2019'!S160/3)</f>
        <v>8.9886919897772689E-3</v>
      </c>
      <c r="AR45" s="38">
        <f t="shared" si="324"/>
        <v>0</v>
      </c>
      <c r="AS45" s="38">
        <f>SUM('[19]ПОЛНАЯ СЕБЕСТОИМОСТЬ СТОКИ 2019'!U160)</f>
        <v>0</v>
      </c>
      <c r="AT45" s="38">
        <f>SUM('[19]ПОЛНАЯ СЕБЕСТОИМОСТЬ СТОКИ 2019'!V160)</f>
        <v>0</v>
      </c>
      <c r="AU45" s="61">
        <v>0</v>
      </c>
      <c r="AV45" s="61">
        <f t="shared" si="371"/>
        <v>0</v>
      </c>
      <c r="AW45" s="61">
        <v>0</v>
      </c>
      <c r="AX45" s="38">
        <f t="shared" si="326"/>
        <v>1.5365593899822667</v>
      </c>
      <c r="AY45" s="38">
        <f t="shared" si="327"/>
        <v>1.5275706979924895</v>
      </c>
      <c r="AZ45" s="38">
        <f t="shared" si="328"/>
        <v>8.9886919897772689E-3</v>
      </c>
      <c r="BA45" s="38">
        <f t="shared" si="329"/>
        <v>0</v>
      </c>
      <c r="BB45" s="38">
        <f>SUM('[19]ПОЛНАЯ СЕБЕСТОИМОСТЬ СТОКИ 2019'!X160)</f>
        <v>0</v>
      </c>
      <c r="BC45" s="38">
        <f>SUM('[19]ПОЛНАЯ СЕБЕСТОИМОСТЬ СТОКИ 2019'!Y160)</f>
        <v>0</v>
      </c>
      <c r="BD45" s="61">
        <v>0</v>
      </c>
      <c r="BE45" s="61">
        <f t="shared" si="372"/>
        <v>0</v>
      </c>
      <c r="BF45" s="61">
        <v>0</v>
      </c>
      <c r="BG45" s="38">
        <f t="shared" si="331"/>
        <v>1.5365593899822667</v>
      </c>
      <c r="BH45" s="38">
        <f t="shared" si="332"/>
        <v>1.5275706979924895</v>
      </c>
      <c r="BI45" s="38">
        <f t="shared" si="333"/>
        <v>8.9886919897772689E-3</v>
      </c>
      <c r="BJ45" s="38">
        <f t="shared" si="334"/>
        <v>0</v>
      </c>
      <c r="BK45" s="38">
        <f>SUM('[19]ПОЛНАЯ СЕБЕСТОИМОСТЬ СТОКИ 2019'!AA160)</f>
        <v>0</v>
      </c>
      <c r="BL45" s="38">
        <f>SUM('[19]ПОЛНАЯ СЕБЕСТОИМОСТЬ СТОКИ 2019'!AB160)</f>
        <v>0</v>
      </c>
      <c r="BM45" s="61">
        <v>0.04</v>
      </c>
      <c r="BN45" s="61">
        <f t="shared" si="373"/>
        <v>0.04</v>
      </c>
      <c r="BO45" s="61">
        <v>0</v>
      </c>
      <c r="BP45" s="62">
        <f t="shared" si="336"/>
        <v>4.6096781699468004</v>
      </c>
      <c r="BQ45" s="62">
        <f t="shared" si="336"/>
        <v>4.5827120939774684</v>
      </c>
      <c r="BR45" s="62">
        <f t="shared" si="336"/>
        <v>2.6966075969331808E-2</v>
      </c>
      <c r="BS45" s="62">
        <f t="shared" si="336"/>
        <v>0</v>
      </c>
      <c r="BT45" s="62">
        <f t="shared" si="336"/>
        <v>0</v>
      </c>
      <c r="BU45" s="62">
        <f t="shared" si="336"/>
        <v>0</v>
      </c>
      <c r="BV45" s="62">
        <f t="shared" si="336"/>
        <v>0.04</v>
      </c>
      <c r="BW45" s="62">
        <f t="shared" si="336"/>
        <v>0.04</v>
      </c>
      <c r="BX45" s="62">
        <f t="shared" si="336"/>
        <v>0</v>
      </c>
      <c r="BY45" s="63">
        <f t="shared" si="239"/>
        <v>-4.6096781699468004</v>
      </c>
      <c r="BZ45" s="63">
        <f t="shared" si="239"/>
        <v>-4.5827120939774684</v>
      </c>
      <c r="CA45" s="63">
        <f t="shared" si="239"/>
        <v>-2.6966075969331808E-2</v>
      </c>
      <c r="CB45" s="62">
        <f t="shared" si="337"/>
        <v>9.2193563398936007</v>
      </c>
      <c r="CC45" s="62">
        <f t="shared" si="337"/>
        <v>9.1654241879549367</v>
      </c>
      <c r="CD45" s="62">
        <f t="shared" si="337"/>
        <v>5.3932151938663617E-2</v>
      </c>
      <c r="CE45" s="62">
        <f t="shared" si="337"/>
        <v>8.56</v>
      </c>
      <c r="CF45" s="62">
        <f t="shared" si="337"/>
        <v>8.56</v>
      </c>
      <c r="CG45" s="62">
        <f t="shared" si="337"/>
        <v>0</v>
      </c>
      <c r="CH45" s="64">
        <f t="shared" si="337"/>
        <v>0.08</v>
      </c>
      <c r="CI45" s="64">
        <f t="shared" si="337"/>
        <v>0.08</v>
      </c>
      <c r="CJ45" s="64">
        <f t="shared" si="337"/>
        <v>0</v>
      </c>
      <c r="CK45" s="63">
        <f t="shared" si="241"/>
        <v>-0.65935633989360021</v>
      </c>
      <c r="CL45" s="63">
        <f t="shared" si="241"/>
        <v>-0.60542418795493624</v>
      </c>
      <c r="CM45" s="63">
        <f t="shared" si="241"/>
        <v>-5.3932151938663617E-2</v>
      </c>
      <c r="CN45" s="38">
        <f t="shared" si="338"/>
        <v>1.5365593899822667</v>
      </c>
      <c r="CO45" s="38">
        <f>SUM('[19]ПОЛНАЯ СЕБЕСТОИМОСТЬ СТОКИ 2019'!AP160/3)</f>
        <v>1.5275706979924895</v>
      </c>
      <c r="CP45" s="38">
        <f>SUM('[19]ПОЛНАЯ СЕБЕСТОИМОСТЬ СТОКИ 2019'!AQ160/3)</f>
        <v>8.9886919897772689E-3</v>
      </c>
      <c r="CQ45" s="38">
        <f t="shared" si="339"/>
        <v>0</v>
      </c>
      <c r="CR45" s="38">
        <f>SUM('[19]ПОЛНАЯ СЕБЕСТОИМОСТЬ СТОКИ 2019'!AS160)</f>
        <v>0</v>
      </c>
      <c r="CS45" s="38">
        <f>SUM('[19]ПОЛНАЯ СЕБЕСТОИМОСТЬ СТОКИ 2019'!AT160)</f>
        <v>0</v>
      </c>
      <c r="CT45" s="61">
        <v>0</v>
      </c>
      <c r="CU45" s="61">
        <f t="shared" si="374"/>
        <v>0</v>
      </c>
      <c r="CV45" s="61">
        <v>0</v>
      </c>
      <c r="CW45" s="38">
        <f t="shared" si="341"/>
        <v>1.5365593899822667</v>
      </c>
      <c r="CX45" s="38">
        <f t="shared" si="342"/>
        <v>1.5275706979924895</v>
      </c>
      <c r="CY45" s="38">
        <f t="shared" si="343"/>
        <v>8.9886919897772689E-3</v>
      </c>
      <c r="CZ45" s="38">
        <f t="shared" si="344"/>
        <v>0</v>
      </c>
      <c r="DA45" s="38">
        <f>SUM('[19]ПОЛНАЯ СЕБЕСТОИМОСТЬ СТОКИ 2019'!AV160)</f>
        <v>0</v>
      </c>
      <c r="DB45" s="38">
        <f>SUM('[19]ПОЛНАЯ СЕБЕСТОИМОСТЬ СТОКИ 2019'!AW160)</f>
        <v>0</v>
      </c>
      <c r="DC45" s="61">
        <v>0</v>
      </c>
      <c r="DD45" s="61">
        <f t="shared" si="375"/>
        <v>0</v>
      </c>
      <c r="DE45" s="61">
        <v>0</v>
      </c>
      <c r="DF45" s="38">
        <f t="shared" si="346"/>
        <v>1.5365593899822667</v>
      </c>
      <c r="DG45" s="38">
        <f t="shared" si="347"/>
        <v>1.5275706979924895</v>
      </c>
      <c r="DH45" s="38">
        <f t="shared" si="348"/>
        <v>8.9886919897772689E-3</v>
      </c>
      <c r="DI45" s="38">
        <f t="shared" si="349"/>
        <v>0</v>
      </c>
      <c r="DJ45" s="38">
        <f>SUM('[19]ПОЛНАЯ СЕБЕСТОИМОСТЬ СТОКИ 2019'!AY160)</f>
        <v>0</v>
      </c>
      <c r="DK45" s="38">
        <f>SUM('[19]ПОЛНАЯ СЕБЕСТОИМОСТЬ СТОКИ 2019'!AZ160)</f>
        <v>0</v>
      </c>
      <c r="DL45" s="61">
        <v>0.04</v>
      </c>
      <c r="DM45" s="61">
        <f t="shared" si="376"/>
        <v>0.04</v>
      </c>
      <c r="DN45" s="61">
        <v>0</v>
      </c>
      <c r="DO45" s="62">
        <f t="shared" si="351"/>
        <v>4.6096781699468004</v>
      </c>
      <c r="DP45" s="62">
        <f t="shared" si="351"/>
        <v>4.5827120939774684</v>
      </c>
      <c r="DQ45" s="62">
        <f t="shared" si="351"/>
        <v>2.6966075969331808E-2</v>
      </c>
      <c r="DR45" s="62">
        <f t="shared" si="351"/>
        <v>0</v>
      </c>
      <c r="DS45" s="62">
        <f t="shared" si="351"/>
        <v>0</v>
      </c>
      <c r="DT45" s="62">
        <f t="shared" si="351"/>
        <v>0</v>
      </c>
      <c r="DU45" s="62">
        <f t="shared" si="351"/>
        <v>0.04</v>
      </c>
      <c r="DV45" s="62">
        <f t="shared" si="351"/>
        <v>0.04</v>
      </c>
      <c r="DW45" s="62">
        <f t="shared" si="351"/>
        <v>0</v>
      </c>
      <c r="DX45" s="63">
        <f t="shared" si="243"/>
        <v>-4.6096781699468004</v>
      </c>
      <c r="DY45" s="63">
        <f t="shared" si="243"/>
        <v>-4.5827120939774684</v>
      </c>
      <c r="DZ45" s="63">
        <f t="shared" si="243"/>
        <v>-2.6966075969331808E-2</v>
      </c>
      <c r="EA45" s="62">
        <f t="shared" si="352"/>
        <v>13.829034509840401</v>
      </c>
      <c r="EB45" s="62">
        <f t="shared" si="352"/>
        <v>13.748136281932405</v>
      </c>
      <c r="EC45" s="62">
        <f t="shared" si="352"/>
        <v>8.0898227907995418E-2</v>
      </c>
      <c r="ED45" s="62">
        <f t="shared" si="352"/>
        <v>8.56</v>
      </c>
      <c r="EE45" s="62">
        <f t="shared" si="352"/>
        <v>8.56</v>
      </c>
      <c r="EF45" s="62">
        <f t="shared" si="352"/>
        <v>0</v>
      </c>
      <c r="EG45" s="62">
        <f t="shared" si="352"/>
        <v>0.12</v>
      </c>
      <c r="EH45" s="62">
        <f t="shared" si="352"/>
        <v>0.12</v>
      </c>
      <c r="EI45" s="62">
        <f t="shared" si="352"/>
        <v>0</v>
      </c>
      <c r="EJ45" s="63">
        <f t="shared" si="245"/>
        <v>-5.2690345098404006</v>
      </c>
      <c r="EK45" s="63">
        <f t="shared" si="245"/>
        <v>-5.1881362819324046</v>
      </c>
      <c r="EL45" s="63">
        <f t="shared" si="245"/>
        <v>-8.0898227907995418E-2</v>
      </c>
      <c r="EM45" s="38">
        <f t="shared" si="353"/>
        <v>1.5365593899822667</v>
      </c>
      <c r="EN45" s="38">
        <f>SUM('[19]ПОЛНАЯ СЕБЕСТОИМОСТЬ СТОКИ 2019'!BN160/3)</f>
        <v>1.5275706979924895</v>
      </c>
      <c r="EO45" s="38">
        <f>SUM('[19]ПОЛНАЯ СЕБЕСТОИМОСТЬ СТОКИ 2019'!BO160/3)</f>
        <v>8.9886919897772689E-3</v>
      </c>
      <c r="EP45" s="38">
        <f t="shared" si="354"/>
        <v>0</v>
      </c>
      <c r="EQ45" s="38">
        <f>SUM('[19]ПОЛНАЯ СЕБЕСТОИМОСТЬ СТОКИ 2019'!BQ160)</f>
        <v>0</v>
      </c>
      <c r="ER45" s="38">
        <f>SUM('[19]ПОЛНАЯ СЕБЕСТОИМОСТЬ СТОКИ 2019'!BR160)</f>
        <v>0</v>
      </c>
      <c r="ES45" s="61">
        <v>0</v>
      </c>
      <c r="ET45" s="61">
        <f t="shared" si="377"/>
        <v>0</v>
      </c>
      <c r="EU45" s="61">
        <v>0</v>
      </c>
      <c r="EV45" s="38">
        <f t="shared" si="356"/>
        <v>1.5365593899822667</v>
      </c>
      <c r="EW45" s="38">
        <f t="shared" si="357"/>
        <v>1.5275706979924895</v>
      </c>
      <c r="EX45" s="38">
        <f t="shared" si="358"/>
        <v>8.9886919897772689E-3</v>
      </c>
      <c r="EY45" s="38">
        <f t="shared" si="359"/>
        <v>0</v>
      </c>
      <c r="EZ45" s="38">
        <f>SUM('[19]ПОЛНАЯ СЕБЕСТОИМОСТЬ СТОКИ 2019'!BT160)</f>
        <v>0</v>
      </c>
      <c r="FA45" s="38">
        <f>SUM('[19]ПОЛНАЯ СЕБЕСТОИМОСТЬ СТОКИ 2019'!BU160)</f>
        <v>0</v>
      </c>
      <c r="FB45" s="61">
        <v>0</v>
      </c>
      <c r="FC45" s="61">
        <f t="shared" si="378"/>
        <v>0</v>
      </c>
      <c r="FD45" s="61">
        <v>0</v>
      </c>
      <c r="FE45" s="38">
        <f t="shared" si="361"/>
        <v>1.5365593899822667</v>
      </c>
      <c r="FF45" s="38">
        <f t="shared" si="362"/>
        <v>1.5275706979924895</v>
      </c>
      <c r="FG45" s="38">
        <f t="shared" si="363"/>
        <v>8.9886919897772689E-3</v>
      </c>
      <c r="FH45" s="38">
        <f t="shared" si="364"/>
        <v>0</v>
      </c>
      <c r="FI45" s="38">
        <f>SUM('[19]ПОЛНАЯ СЕБЕСТОИМОСТЬ СТОКИ 2019'!BW160)</f>
        <v>0</v>
      </c>
      <c r="FJ45" s="38">
        <f>SUM('[19]ПОЛНАЯ СЕБЕСТОИМОСТЬ СТОКИ 2019'!BX160)</f>
        <v>0</v>
      </c>
      <c r="FK45" s="61">
        <v>0</v>
      </c>
      <c r="FL45" s="61">
        <f t="shared" si="379"/>
        <v>0</v>
      </c>
      <c r="FM45" s="61">
        <v>0</v>
      </c>
      <c r="FN45" s="62">
        <f t="shared" si="366"/>
        <v>4.6096781699468004</v>
      </c>
      <c r="FO45" s="62">
        <f t="shared" si="366"/>
        <v>4.5827120939774684</v>
      </c>
      <c r="FP45" s="62">
        <f t="shared" si="366"/>
        <v>2.6966075969331808E-2</v>
      </c>
      <c r="FQ45" s="62">
        <f t="shared" si="366"/>
        <v>0</v>
      </c>
      <c r="FR45" s="62">
        <f t="shared" si="366"/>
        <v>0</v>
      </c>
      <c r="FS45" s="62">
        <f t="shared" si="366"/>
        <v>0</v>
      </c>
      <c r="FT45" s="62">
        <f t="shared" si="366"/>
        <v>0</v>
      </c>
      <c r="FU45" s="62">
        <f t="shared" si="366"/>
        <v>0</v>
      </c>
      <c r="FV45" s="62">
        <f t="shared" si="366"/>
        <v>0</v>
      </c>
      <c r="FW45" s="63">
        <f t="shared" si="247"/>
        <v>-4.6096781699468004</v>
      </c>
      <c r="FX45" s="63">
        <f t="shared" si="247"/>
        <v>-4.5827120939774684</v>
      </c>
      <c r="FY45" s="63">
        <f t="shared" si="247"/>
        <v>-2.6966075969331808E-2</v>
      </c>
      <c r="FZ45" s="62">
        <f t="shared" si="367"/>
        <v>18.438712679787201</v>
      </c>
      <c r="GA45" s="62">
        <f t="shared" si="367"/>
        <v>18.330848375909873</v>
      </c>
      <c r="GB45" s="62">
        <f t="shared" si="367"/>
        <v>0.10786430387732723</v>
      </c>
      <c r="GC45" s="62">
        <f t="shared" si="367"/>
        <v>8.56</v>
      </c>
      <c r="GD45" s="62">
        <f t="shared" si="367"/>
        <v>8.56</v>
      </c>
      <c r="GE45" s="62">
        <f t="shared" si="367"/>
        <v>0</v>
      </c>
      <c r="GF45" s="62">
        <f t="shared" si="367"/>
        <v>0.12</v>
      </c>
      <c r="GG45" s="62">
        <f t="shared" si="367"/>
        <v>0.12</v>
      </c>
      <c r="GH45" s="62">
        <f t="shared" si="367"/>
        <v>0</v>
      </c>
      <c r="GI45" s="63">
        <f t="shared" si="249"/>
        <v>-9.8787126797872009</v>
      </c>
      <c r="GJ45" s="63">
        <f t="shared" si="249"/>
        <v>-9.770848375909873</v>
      </c>
      <c r="GK45" s="63">
        <f t="shared" si="249"/>
        <v>-0.10786430387732723</v>
      </c>
    </row>
    <row r="46" spans="1:193" ht="18.75" customHeight="1" x14ac:dyDescent="0.3">
      <c r="A46" s="60" t="s">
        <v>60</v>
      </c>
      <c r="B46" s="56">
        <f t="shared" si="309"/>
        <v>3.5933333333333333</v>
      </c>
      <c r="C46" s="56">
        <f>SUM('[19]ПОЛНАЯ СЕБЕСТОИМОСТЬ СТОКИ 2019'!C161/3)</f>
        <v>3.5716666666666668</v>
      </c>
      <c r="D46" s="56">
        <f>SUM('[19]ПОЛНАЯ СЕБЕСТОИМОСТЬ СТОКИ 2019'!D161/3)</f>
        <v>2.1666666666666667E-2</v>
      </c>
      <c r="E46" s="56">
        <f t="shared" si="310"/>
        <v>0</v>
      </c>
      <c r="F46" s="56">
        <f>SUM('[19]ПОЛНАЯ СЕБЕСТОИМОСТЬ СТОКИ 2019'!F161)</f>
        <v>0</v>
      </c>
      <c r="G46" s="56">
        <f>SUM('[19]ПОЛНАЯ СЕБЕСТОИМОСТЬ СТОКИ 2019'!G161)</f>
        <v>0</v>
      </c>
      <c r="H46" s="57">
        <v>0</v>
      </c>
      <c r="I46" s="57">
        <f t="shared" si="368"/>
        <v>0</v>
      </c>
      <c r="J46" s="57">
        <f>SUM(H46/H9*J9)*0.40579710144</f>
        <v>0</v>
      </c>
      <c r="K46" s="56">
        <f t="shared" si="312"/>
        <v>3.5933333333333333</v>
      </c>
      <c r="L46" s="56">
        <f t="shared" si="313"/>
        <v>3.5716666666666668</v>
      </c>
      <c r="M46" s="56">
        <f t="shared" si="314"/>
        <v>2.1666666666666667E-2</v>
      </c>
      <c r="N46" s="56">
        <f t="shared" si="315"/>
        <v>0</v>
      </c>
      <c r="O46" s="56">
        <f>SUM('[19]ПОЛНАЯ СЕБЕСТОИМОСТЬ СТОКИ 2019'!I161)</f>
        <v>0</v>
      </c>
      <c r="P46" s="56">
        <f>SUM('[19]ПОЛНАЯ СЕБЕСТОИМОСТЬ СТОКИ 2019'!J161)</f>
        <v>0</v>
      </c>
      <c r="Q46" s="57">
        <v>0</v>
      </c>
      <c r="R46" s="57">
        <f t="shared" si="369"/>
        <v>0</v>
      </c>
      <c r="S46" s="57">
        <f>SUM(Q46/Q9*S9)*0.40579710144</f>
        <v>0</v>
      </c>
      <c r="T46" s="56">
        <f t="shared" si="317"/>
        <v>3.5933333333333333</v>
      </c>
      <c r="U46" s="56">
        <f t="shared" si="318"/>
        <v>3.5716666666666668</v>
      </c>
      <c r="V46" s="56">
        <f t="shared" si="319"/>
        <v>2.1666666666666667E-2</v>
      </c>
      <c r="W46" s="56">
        <f t="shared" si="320"/>
        <v>16.82</v>
      </c>
      <c r="X46" s="56">
        <f>SUM('[19]ПОЛНАЯ СЕБЕСТОИМОСТЬ СТОКИ 2019'!L161)</f>
        <v>16.82</v>
      </c>
      <c r="Y46" s="56">
        <f>SUM('[19]ПОЛНАЯ СЕБЕСТОИМОСТЬ СТОКИ 2019'!M161)</f>
        <v>0</v>
      </c>
      <c r="Z46" s="57">
        <v>10.78</v>
      </c>
      <c r="AA46" s="57">
        <f t="shared" si="370"/>
        <v>10.718408641646075</v>
      </c>
      <c r="AB46" s="57">
        <f>SUM(Z46/Z9*AB9)*0.40579710144</f>
        <v>6.1591358353924992E-2</v>
      </c>
      <c r="AC46" s="58">
        <f t="shared" si="322"/>
        <v>10.78</v>
      </c>
      <c r="AD46" s="58">
        <f t="shared" si="322"/>
        <v>10.715</v>
      </c>
      <c r="AE46" s="58">
        <f t="shared" si="322"/>
        <v>6.5000000000000002E-2</v>
      </c>
      <c r="AF46" s="58">
        <f t="shared" si="322"/>
        <v>16.82</v>
      </c>
      <c r="AG46" s="58">
        <f t="shared" si="322"/>
        <v>16.82</v>
      </c>
      <c r="AH46" s="58">
        <f t="shared" si="322"/>
        <v>0</v>
      </c>
      <c r="AI46" s="58">
        <f t="shared" si="322"/>
        <v>10.78</v>
      </c>
      <c r="AJ46" s="58">
        <f t="shared" si="322"/>
        <v>10.718408641646075</v>
      </c>
      <c r="AK46" s="58">
        <f t="shared" si="322"/>
        <v>6.1591358353924992E-2</v>
      </c>
      <c r="AL46" s="40">
        <f t="shared" si="237"/>
        <v>6.0400000000000009</v>
      </c>
      <c r="AM46" s="40">
        <f t="shared" si="237"/>
        <v>6.1050000000000004</v>
      </c>
      <c r="AN46" s="40">
        <f t="shared" si="237"/>
        <v>-6.5000000000000002E-2</v>
      </c>
      <c r="AO46" s="56">
        <f t="shared" si="323"/>
        <v>3.5933333333333333</v>
      </c>
      <c r="AP46" s="56">
        <f>SUM('[19]ПОЛНАЯ СЕБЕСТОИМОСТЬ СТОКИ 2019'!R161/3)</f>
        <v>3.5716666666666668</v>
      </c>
      <c r="AQ46" s="56">
        <f>SUM('[19]ПОЛНАЯ СЕБЕСТОИМОСТЬ СТОКИ 2019'!S161/3)</f>
        <v>2.1666666666666667E-2</v>
      </c>
      <c r="AR46" s="56">
        <f t="shared" si="324"/>
        <v>0</v>
      </c>
      <c r="AS46" s="56">
        <f>SUM('[19]ПОЛНАЯ СЕБЕСТОИМОСТЬ СТОКИ 2019'!U161)</f>
        <v>0</v>
      </c>
      <c r="AT46" s="56">
        <f>SUM('[19]ПОЛНАЯ СЕБЕСТОИМОСТЬ СТОКИ 2019'!V161)</f>
        <v>0</v>
      </c>
      <c r="AU46" s="57">
        <v>0</v>
      </c>
      <c r="AV46" s="57">
        <f t="shared" si="371"/>
        <v>0</v>
      </c>
      <c r="AW46" s="57">
        <f>SUM(AU46/AU9*AW9)*0.40579710144</f>
        <v>0</v>
      </c>
      <c r="AX46" s="56">
        <f t="shared" si="326"/>
        <v>3.5933333333333333</v>
      </c>
      <c r="AY46" s="56">
        <f t="shared" si="327"/>
        <v>3.5716666666666668</v>
      </c>
      <c r="AZ46" s="56">
        <f t="shared" si="328"/>
        <v>2.1666666666666667E-2</v>
      </c>
      <c r="BA46" s="56">
        <f t="shared" si="329"/>
        <v>0</v>
      </c>
      <c r="BB46" s="56">
        <f>SUM('[19]ПОЛНАЯ СЕБЕСТОИМОСТЬ СТОКИ 2019'!X161)</f>
        <v>0</v>
      </c>
      <c r="BC46" s="56">
        <f>SUM('[19]ПОЛНАЯ СЕБЕСТОИМОСТЬ СТОКИ 2019'!Y161)</f>
        <v>0</v>
      </c>
      <c r="BD46" s="57">
        <v>0</v>
      </c>
      <c r="BE46" s="57">
        <f t="shared" si="372"/>
        <v>0</v>
      </c>
      <c r="BF46" s="57">
        <f>SUM(BD46/BD9*BF9)*0.40579710144</f>
        <v>0</v>
      </c>
      <c r="BG46" s="56">
        <f t="shared" si="331"/>
        <v>3.5933333333333333</v>
      </c>
      <c r="BH46" s="56">
        <f t="shared" si="332"/>
        <v>3.5716666666666668</v>
      </c>
      <c r="BI46" s="56">
        <f t="shared" si="333"/>
        <v>2.1666666666666667E-2</v>
      </c>
      <c r="BJ46" s="56">
        <f t="shared" si="334"/>
        <v>0</v>
      </c>
      <c r="BK46" s="56">
        <f>SUM('[19]ПОЛНАЯ СЕБЕСТОИМОСТЬ СТОКИ 2019'!AA161)</f>
        <v>0</v>
      </c>
      <c r="BL46" s="56">
        <f>SUM('[19]ПОЛНАЯ СЕБЕСТОИМОСТЬ СТОКИ 2019'!AB161)</f>
        <v>0</v>
      </c>
      <c r="BM46" s="57">
        <v>10.78</v>
      </c>
      <c r="BN46" s="57">
        <f t="shared" si="373"/>
        <v>10.721627769897477</v>
      </c>
      <c r="BO46" s="57">
        <f>SUM(BM46/BM9*BO9)*0.40579710144</f>
        <v>5.8372230102522862E-2</v>
      </c>
      <c r="BP46" s="58">
        <f t="shared" si="336"/>
        <v>10.78</v>
      </c>
      <c r="BQ46" s="58">
        <f t="shared" si="336"/>
        <v>10.715</v>
      </c>
      <c r="BR46" s="58">
        <f t="shared" si="336"/>
        <v>6.5000000000000002E-2</v>
      </c>
      <c r="BS46" s="58">
        <f t="shared" si="336"/>
        <v>0</v>
      </c>
      <c r="BT46" s="58">
        <f t="shared" si="336"/>
        <v>0</v>
      </c>
      <c r="BU46" s="58">
        <f t="shared" si="336"/>
        <v>0</v>
      </c>
      <c r="BV46" s="58">
        <f t="shared" si="336"/>
        <v>10.78</v>
      </c>
      <c r="BW46" s="58">
        <f t="shared" si="336"/>
        <v>10.721627769897477</v>
      </c>
      <c r="BX46" s="58">
        <f t="shared" si="336"/>
        <v>5.8372230102522862E-2</v>
      </c>
      <c r="BY46" s="40">
        <f t="shared" si="239"/>
        <v>-10.78</v>
      </c>
      <c r="BZ46" s="40">
        <f t="shared" si="239"/>
        <v>-10.715</v>
      </c>
      <c r="CA46" s="40">
        <f t="shared" si="239"/>
        <v>-6.5000000000000002E-2</v>
      </c>
      <c r="CB46" s="58">
        <f t="shared" si="337"/>
        <v>21.56</v>
      </c>
      <c r="CC46" s="58">
        <f t="shared" si="337"/>
        <v>21.43</v>
      </c>
      <c r="CD46" s="58">
        <f t="shared" si="337"/>
        <v>0.13</v>
      </c>
      <c r="CE46" s="58">
        <f t="shared" si="337"/>
        <v>16.82</v>
      </c>
      <c r="CF46" s="58">
        <f t="shared" si="337"/>
        <v>16.82</v>
      </c>
      <c r="CG46" s="58">
        <f t="shared" si="337"/>
        <v>0</v>
      </c>
      <c r="CH46" s="59">
        <f t="shared" si="337"/>
        <v>21.56</v>
      </c>
      <c r="CI46" s="59">
        <f t="shared" si="337"/>
        <v>21.440036411543552</v>
      </c>
      <c r="CJ46" s="59">
        <f t="shared" si="337"/>
        <v>0.11996358845644786</v>
      </c>
      <c r="CK46" s="40">
        <f t="shared" si="241"/>
        <v>-4.7399999999999984</v>
      </c>
      <c r="CL46" s="40">
        <f t="shared" si="241"/>
        <v>-4.6099999999999994</v>
      </c>
      <c r="CM46" s="40">
        <f t="shared" si="241"/>
        <v>-0.13</v>
      </c>
      <c r="CN46" s="56">
        <f t="shared" si="338"/>
        <v>3.5933333333333333</v>
      </c>
      <c r="CO46" s="56">
        <f>SUM('[19]ПОЛНАЯ СЕБЕСТОИМОСТЬ СТОКИ 2019'!AP161/3)</f>
        <v>3.5716666666666668</v>
      </c>
      <c r="CP46" s="56">
        <f>SUM('[19]ПОЛНАЯ СЕБЕСТОИМОСТЬ СТОКИ 2019'!AQ161/3)</f>
        <v>2.1666666666666667E-2</v>
      </c>
      <c r="CQ46" s="56">
        <f t="shared" si="339"/>
        <v>0</v>
      </c>
      <c r="CR46" s="56">
        <f>SUM('[19]ПОЛНАЯ СЕБЕСТОИМОСТЬ СТОКИ 2019'!AS161)</f>
        <v>0</v>
      </c>
      <c r="CS46" s="56">
        <f>SUM('[19]ПОЛНАЯ СЕБЕСТОИМОСТЬ СТОКИ 2019'!AT161)</f>
        <v>0</v>
      </c>
      <c r="CT46" s="57">
        <v>0</v>
      </c>
      <c r="CU46" s="57">
        <f t="shared" si="374"/>
        <v>0</v>
      </c>
      <c r="CV46" s="57">
        <f>SUM(CT46/CT9*CV9)*0.40579710144</f>
        <v>0</v>
      </c>
      <c r="CW46" s="56">
        <f t="shared" si="341"/>
        <v>3.5933333333333333</v>
      </c>
      <c r="CX46" s="56">
        <f t="shared" si="342"/>
        <v>3.5716666666666668</v>
      </c>
      <c r="CY46" s="56">
        <f t="shared" si="343"/>
        <v>2.1666666666666667E-2</v>
      </c>
      <c r="CZ46" s="56">
        <f t="shared" si="344"/>
        <v>0</v>
      </c>
      <c r="DA46" s="56">
        <f>SUM('[19]ПОЛНАЯ СЕБЕСТОИМОСТЬ СТОКИ 2019'!AV161)</f>
        <v>0</v>
      </c>
      <c r="DB46" s="56">
        <f>SUM('[19]ПОЛНАЯ СЕБЕСТОИМОСТЬ СТОКИ 2019'!AW161)</f>
        <v>0</v>
      </c>
      <c r="DC46" s="57">
        <v>0</v>
      </c>
      <c r="DD46" s="57">
        <f t="shared" si="375"/>
        <v>0</v>
      </c>
      <c r="DE46" s="57">
        <f>SUM(DC46/DC9*DE9)*0.40579710144</f>
        <v>0</v>
      </c>
      <c r="DF46" s="56">
        <f t="shared" si="346"/>
        <v>3.5933333333333333</v>
      </c>
      <c r="DG46" s="56">
        <f t="shared" si="347"/>
        <v>3.5716666666666668</v>
      </c>
      <c r="DH46" s="56">
        <f t="shared" si="348"/>
        <v>2.1666666666666667E-2</v>
      </c>
      <c r="DI46" s="56">
        <f t="shared" si="349"/>
        <v>0</v>
      </c>
      <c r="DJ46" s="56">
        <f>SUM('[19]ПОЛНАЯ СЕБЕСТОИМОСТЬ СТОКИ 2019'!AY161)</f>
        <v>0</v>
      </c>
      <c r="DK46" s="56">
        <f>SUM('[19]ПОЛНАЯ СЕБЕСТОИМОСТЬ СТОКИ 2019'!AZ161)</f>
        <v>0</v>
      </c>
      <c r="DL46" s="57">
        <v>12.88</v>
      </c>
      <c r="DM46" s="57">
        <f t="shared" si="376"/>
        <v>12.805196852436925</v>
      </c>
      <c r="DN46" s="57">
        <f>SUM(DL46/DL9*DN9)*0.40579710144</f>
        <v>7.4803147563075864E-2</v>
      </c>
      <c r="DO46" s="58">
        <f t="shared" si="351"/>
        <v>10.78</v>
      </c>
      <c r="DP46" s="58">
        <f t="shared" si="351"/>
        <v>10.715</v>
      </c>
      <c r="DQ46" s="58">
        <f t="shared" si="351"/>
        <v>6.5000000000000002E-2</v>
      </c>
      <c r="DR46" s="58">
        <f t="shared" si="351"/>
        <v>0</v>
      </c>
      <c r="DS46" s="58">
        <f t="shared" si="351"/>
        <v>0</v>
      </c>
      <c r="DT46" s="58">
        <f t="shared" si="351"/>
        <v>0</v>
      </c>
      <c r="DU46" s="58">
        <f t="shared" si="351"/>
        <v>12.88</v>
      </c>
      <c r="DV46" s="58">
        <f t="shared" si="351"/>
        <v>12.805196852436925</v>
      </c>
      <c r="DW46" s="58">
        <f t="shared" si="351"/>
        <v>7.4803147563075864E-2</v>
      </c>
      <c r="DX46" s="40">
        <f t="shared" si="243"/>
        <v>-10.78</v>
      </c>
      <c r="DY46" s="40">
        <f t="shared" si="243"/>
        <v>-10.715</v>
      </c>
      <c r="DZ46" s="40">
        <f t="shared" si="243"/>
        <v>-6.5000000000000002E-2</v>
      </c>
      <c r="EA46" s="58">
        <f t="shared" si="352"/>
        <v>32.339999999999996</v>
      </c>
      <c r="EB46" s="58">
        <f t="shared" si="352"/>
        <v>32.144999999999996</v>
      </c>
      <c r="EC46" s="58">
        <f t="shared" si="352"/>
        <v>0.19500000000000001</v>
      </c>
      <c r="ED46" s="58">
        <f t="shared" si="352"/>
        <v>16.82</v>
      </c>
      <c r="EE46" s="58">
        <f t="shared" si="352"/>
        <v>16.82</v>
      </c>
      <c r="EF46" s="58">
        <f t="shared" si="352"/>
        <v>0</v>
      </c>
      <c r="EG46" s="58">
        <f t="shared" si="352"/>
        <v>34.44</v>
      </c>
      <c r="EH46" s="58">
        <f t="shared" si="352"/>
        <v>34.245233263980481</v>
      </c>
      <c r="EI46" s="58">
        <f t="shared" si="352"/>
        <v>0.19476673601952371</v>
      </c>
      <c r="EJ46" s="40">
        <f t="shared" si="245"/>
        <v>-15.519999999999996</v>
      </c>
      <c r="EK46" s="40">
        <f t="shared" si="245"/>
        <v>-15.324999999999996</v>
      </c>
      <c r="EL46" s="40">
        <f t="shared" si="245"/>
        <v>-0.19500000000000001</v>
      </c>
      <c r="EM46" s="56">
        <f t="shared" si="353"/>
        <v>3.5933333333333333</v>
      </c>
      <c r="EN46" s="56">
        <f>SUM('[19]ПОЛНАЯ СЕБЕСТОИМОСТЬ СТОКИ 2019'!BN161/3)</f>
        <v>3.5716666666666668</v>
      </c>
      <c r="EO46" s="56">
        <f>SUM('[19]ПОЛНАЯ СЕБЕСТОИМОСТЬ СТОКИ 2019'!BO161/3)</f>
        <v>2.1666666666666667E-2</v>
      </c>
      <c r="EP46" s="56">
        <f t="shared" si="354"/>
        <v>0</v>
      </c>
      <c r="EQ46" s="56">
        <f>SUM('[19]ПОЛНАЯ СЕБЕСТОИМОСТЬ СТОКИ 2019'!BQ161)</f>
        <v>0</v>
      </c>
      <c r="ER46" s="56">
        <f>SUM('[19]ПОЛНАЯ СЕБЕСТОИМОСТЬ СТОКИ 2019'!BR161)</f>
        <v>0</v>
      </c>
      <c r="ES46" s="57">
        <v>0</v>
      </c>
      <c r="ET46" s="57">
        <f t="shared" si="377"/>
        <v>0</v>
      </c>
      <c r="EU46" s="57">
        <f>SUM(ES46/ES9*EU9)*0.40579710144</f>
        <v>0</v>
      </c>
      <c r="EV46" s="56">
        <f t="shared" si="356"/>
        <v>3.5933333333333333</v>
      </c>
      <c r="EW46" s="56">
        <f t="shared" si="357"/>
        <v>3.5716666666666668</v>
      </c>
      <c r="EX46" s="56">
        <f t="shared" si="358"/>
        <v>2.1666666666666667E-2</v>
      </c>
      <c r="EY46" s="56">
        <f t="shared" si="359"/>
        <v>0</v>
      </c>
      <c r="EZ46" s="56">
        <f>SUM('[19]ПОЛНАЯ СЕБЕСТОИМОСТЬ СТОКИ 2019'!BT161)</f>
        <v>0</v>
      </c>
      <c r="FA46" s="56">
        <f>SUM('[19]ПОЛНАЯ СЕБЕСТОИМОСТЬ СТОКИ 2019'!BU161)</f>
        <v>0</v>
      </c>
      <c r="FB46" s="57">
        <v>0</v>
      </c>
      <c r="FC46" s="57">
        <f t="shared" si="378"/>
        <v>0</v>
      </c>
      <c r="FD46" s="57">
        <f>SUM(FB46/FB9*FD9)*0.40579710144</f>
        <v>0</v>
      </c>
      <c r="FE46" s="56">
        <f t="shared" si="361"/>
        <v>3.5933333333333333</v>
      </c>
      <c r="FF46" s="56">
        <f t="shared" si="362"/>
        <v>3.5716666666666668</v>
      </c>
      <c r="FG46" s="56">
        <f t="shared" si="363"/>
        <v>2.1666666666666667E-2</v>
      </c>
      <c r="FH46" s="56">
        <f t="shared" si="364"/>
        <v>0</v>
      </c>
      <c r="FI46" s="56">
        <f>SUM('[19]ПОЛНАЯ СЕБЕСТОИМОСТЬ СТОКИ 2019'!BW161)</f>
        <v>0</v>
      </c>
      <c r="FJ46" s="56">
        <f>SUM('[19]ПОЛНАЯ СЕБЕСТОИМОСТЬ СТОКИ 2019'!BX161)</f>
        <v>0</v>
      </c>
      <c r="FK46" s="57">
        <v>14.12</v>
      </c>
      <c r="FL46" s="57">
        <f t="shared" si="379"/>
        <v>14.033133392489415</v>
      </c>
      <c r="FM46" s="57">
        <f>SUM(FK46/FK9*FM9)*0.40579710144</f>
        <v>8.6866607510584712E-2</v>
      </c>
      <c r="FN46" s="58">
        <f t="shared" si="366"/>
        <v>10.78</v>
      </c>
      <c r="FO46" s="58">
        <f t="shared" si="366"/>
        <v>10.715</v>
      </c>
      <c r="FP46" s="58">
        <f t="shared" si="366"/>
        <v>6.5000000000000002E-2</v>
      </c>
      <c r="FQ46" s="58">
        <f t="shared" si="366"/>
        <v>0</v>
      </c>
      <c r="FR46" s="58">
        <f t="shared" si="366"/>
        <v>0</v>
      </c>
      <c r="FS46" s="58">
        <f t="shared" si="366"/>
        <v>0</v>
      </c>
      <c r="FT46" s="58">
        <f t="shared" si="366"/>
        <v>14.12</v>
      </c>
      <c r="FU46" s="58">
        <f t="shared" si="366"/>
        <v>14.033133392489415</v>
      </c>
      <c r="FV46" s="58">
        <f t="shared" si="366"/>
        <v>8.6866607510584712E-2</v>
      </c>
      <c r="FW46" s="40">
        <f t="shared" si="247"/>
        <v>-10.78</v>
      </c>
      <c r="FX46" s="40">
        <f t="shared" si="247"/>
        <v>-10.715</v>
      </c>
      <c r="FY46" s="40">
        <f t="shared" si="247"/>
        <v>-6.5000000000000002E-2</v>
      </c>
      <c r="FZ46" s="58">
        <f t="shared" si="367"/>
        <v>43.12</v>
      </c>
      <c r="GA46" s="58">
        <f t="shared" si="367"/>
        <v>42.86</v>
      </c>
      <c r="GB46" s="58">
        <f t="shared" si="367"/>
        <v>0.26</v>
      </c>
      <c r="GC46" s="58">
        <f t="shared" si="367"/>
        <v>16.82</v>
      </c>
      <c r="GD46" s="58">
        <f t="shared" si="367"/>
        <v>16.82</v>
      </c>
      <c r="GE46" s="58">
        <f t="shared" si="367"/>
        <v>0</v>
      </c>
      <c r="GF46" s="58">
        <f t="shared" si="367"/>
        <v>48.559999999999995</v>
      </c>
      <c r="GG46" s="58">
        <f t="shared" si="367"/>
        <v>48.278366656469899</v>
      </c>
      <c r="GH46" s="58">
        <f t="shared" si="367"/>
        <v>0.28163334353010844</v>
      </c>
      <c r="GI46" s="40">
        <f t="shared" si="249"/>
        <v>-26.299999999999997</v>
      </c>
      <c r="GJ46" s="40">
        <f t="shared" si="249"/>
        <v>-26.04</v>
      </c>
      <c r="GK46" s="40">
        <f t="shared" si="249"/>
        <v>-0.26</v>
      </c>
    </row>
    <row r="47" spans="1:193" ht="18.75" customHeight="1" x14ac:dyDescent="0.3">
      <c r="A47" s="60" t="s">
        <v>61</v>
      </c>
      <c r="B47" s="56">
        <f t="shared" si="309"/>
        <v>79.008825635000008</v>
      </c>
      <c r="C47" s="56">
        <f>SUM('[19]ПОЛНАЯ СЕБЕСТОИМОСТЬ СТОКИ 2019'!C162/3)</f>
        <v>78.546633283219037</v>
      </c>
      <c r="D47" s="56">
        <f>SUM('[19]ПОЛНАЯ СЕБЕСТОИМОСТЬ СТОКИ 2019'!D162/3)</f>
        <v>0.46219235178096807</v>
      </c>
      <c r="E47" s="56">
        <f t="shared" si="310"/>
        <v>0</v>
      </c>
      <c r="F47" s="56">
        <f>SUM('[19]ПОЛНАЯ СЕБЕСТОИМОСТЬ СТОКИ 2019'!F162)</f>
        <v>0</v>
      </c>
      <c r="G47" s="56">
        <f>SUM('[19]ПОЛНАЯ СЕБЕСТОИМОСТЬ СТОКИ 2019'!G162)</f>
        <v>0</v>
      </c>
      <c r="H47" s="57">
        <v>0</v>
      </c>
      <c r="I47" s="57">
        <f t="shared" si="368"/>
        <v>0</v>
      </c>
      <c r="J47" s="57">
        <f>SUM(H47/H9*J9)</f>
        <v>0</v>
      </c>
      <c r="K47" s="56">
        <f t="shared" si="312"/>
        <v>79.008825635000008</v>
      </c>
      <c r="L47" s="56">
        <f t="shared" si="313"/>
        <v>78.546633283219037</v>
      </c>
      <c r="M47" s="56">
        <f t="shared" si="314"/>
        <v>0.46219235178096807</v>
      </c>
      <c r="N47" s="56">
        <f t="shared" si="315"/>
        <v>0</v>
      </c>
      <c r="O47" s="56">
        <f>SUM('[19]ПОЛНАЯ СЕБЕСТОИМОСТЬ СТОКИ 2019'!I162)</f>
        <v>0</v>
      </c>
      <c r="P47" s="56">
        <f>SUM('[19]ПОЛНАЯ СЕБЕСТОИМОСТЬ СТОКИ 2019'!J162)</f>
        <v>0</v>
      </c>
      <c r="Q47" s="57">
        <v>0</v>
      </c>
      <c r="R47" s="57">
        <f t="shared" si="369"/>
        <v>0</v>
      </c>
      <c r="S47" s="57">
        <f>SUM(Q47/Q9*S9)</f>
        <v>0</v>
      </c>
      <c r="T47" s="56">
        <f t="shared" si="317"/>
        <v>79.008825635000008</v>
      </c>
      <c r="U47" s="56">
        <f t="shared" si="318"/>
        <v>78.546633283219037</v>
      </c>
      <c r="V47" s="56">
        <f t="shared" si="319"/>
        <v>0.46219235178096807</v>
      </c>
      <c r="W47" s="56">
        <f t="shared" si="320"/>
        <v>0</v>
      </c>
      <c r="X47" s="56">
        <f>SUM('[19]ПОЛНАЯ СЕБЕСТОИМОСТЬ СТОКИ 2019'!L162)</f>
        <v>0</v>
      </c>
      <c r="Y47" s="56">
        <f>SUM('[19]ПОЛНАЯ СЕБЕСТОИМОСТЬ СТОКИ 2019'!M162)</f>
        <v>0</v>
      </c>
      <c r="Z47" s="57">
        <v>0</v>
      </c>
      <c r="AA47" s="57">
        <f t="shared" si="370"/>
        <v>0</v>
      </c>
      <c r="AB47" s="57">
        <f>SUM(Z47/Z9*AB9)</f>
        <v>0</v>
      </c>
      <c r="AC47" s="58">
        <f t="shared" si="322"/>
        <v>237.02647690500004</v>
      </c>
      <c r="AD47" s="58">
        <f t="shared" si="322"/>
        <v>235.63989984965713</v>
      </c>
      <c r="AE47" s="58">
        <f t="shared" si="322"/>
        <v>1.3865770553429042</v>
      </c>
      <c r="AF47" s="58">
        <f t="shared" si="322"/>
        <v>0</v>
      </c>
      <c r="AG47" s="58">
        <f t="shared" si="322"/>
        <v>0</v>
      </c>
      <c r="AH47" s="58">
        <f t="shared" si="322"/>
        <v>0</v>
      </c>
      <c r="AI47" s="58">
        <f t="shared" si="322"/>
        <v>0</v>
      </c>
      <c r="AJ47" s="58">
        <f t="shared" si="322"/>
        <v>0</v>
      </c>
      <c r="AK47" s="58">
        <f t="shared" si="322"/>
        <v>0</v>
      </c>
      <c r="AL47" s="40">
        <f t="shared" si="237"/>
        <v>-237.02647690500004</v>
      </c>
      <c r="AM47" s="40">
        <f t="shared" si="237"/>
        <v>-235.63989984965713</v>
      </c>
      <c r="AN47" s="40">
        <f t="shared" si="237"/>
        <v>-1.3865770553429042</v>
      </c>
      <c r="AO47" s="56">
        <f t="shared" si="323"/>
        <v>79.008825635000008</v>
      </c>
      <c r="AP47" s="56">
        <f>SUM('[19]ПОЛНАЯ СЕБЕСТОИМОСТЬ СТОКИ 2019'!R162/3)</f>
        <v>78.546633283219037</v>
      </c>
      <c r="AQ47" s="56">
        <f>SUM('[19]ПОЛНАЯ СЕБЕСТОИМОСТЬ СТОКИ 2019'!S162/3)</f>
        <v>0.46219235178096807</v>
      </c>
      <c r="AR47" s="56">
        <f t="shared" si="324"/>
        <v>0</v>
      </c>
      <c r="AS47" s="56">
        <f>SUM('[19]ПОЛНАЯ СЕБЕСТОИМОСТЬ СТОКИ 2019'!U162)</f>
        <v>0</v>
      </c>
      <c r="AT47" s="56">
        <f>SUM('[19]ПОЛНАЯ СЕБЕСТОИМОСТЬ СТОКИ 2019'!V162)</f>
        <v>0</v>
      </c>
      <c r="AU47" s="57">
        <v>0</v>
      </c>
      <c r="AV47" s="57">
        <f t="shared" si="371"/>
        <v>0</v>
      </c>
      <c r="AW47" s="57">
        <f>SUM(AU47/AU9*AW9)</f>
        <v>0</v>
      </c>
      <c r="AX47" s="56">
        <f t="shared" si="326"/>
        <v>79.008825635000008</v>
      </c>
      <c r="AY47" s="56">
        <f t="shared" si="327"/>
        <v>78.546633283219037</v>
      </c>
      <c r="AZ47" s="56">
        <f t="shared" si="328"/>
        <v>0.46219235178096807</v>
      </c>
      <c r="BA47" s="56">
        <f t="shared" si="329"/>
        <v>0</v>
      </c>
      <c r="BB47" s="56">
        <f>SUM('[19]ПОЛНАЯ СЕБЕСТОИМОСТЬ СТОКИ 2019'!X162)</f>
        <v>0</v>
      </c>
      <c r="BC47" s="56">
        <f>SUM('[19]ПОЛНАЯ СЕБЕСТОИМОСТЬ СТОКИ 2019'!Y162)</f>
        <v>0</v>
      </c>
      <c r="BD47" s="57">
        <v>0</v>
      </c>
      <c r="BE47" s="57">
        <f t="shared" si="372"/>
        <v>0</v>
      </c>
      <c r="BF47" s="57">
        <f>SUM(BD47/BD9*BF9)</f>
        <v>0</v>
      </c>
      <c r="BG47" s="56">
        <f t="shared" si="331"/>
        <v>79.008825635000008</v>
      </c>
      <c r="BH47" s="56">
        <f t="shared" si="332"/>
        <v>78.546633283219037</v>
      </c>
      <c r="BI47" s="56">
        <f t="shared" si="333"/>
        <v>0.46219235178096807</v>
      </c>
      <c r="BJ47" s="56">
        <f t="shared" si="334"/>
        <v>0</v>
      </c>
      <c r="BK47" s="56">
        <f>SUM('[19]ПОЛНАЯ СЕБЕСТОИМОСТЬ СТОКИ 2019'!AA162)</f>
        <v>0</v>
      </c>
      <c r="BL47" s="56">
        <f>SUM('[19]ПОЛНАЯ СЕБЕСТОИМОСТЬ СТОКИ 2019'!AB162)</f>
        <v>0</v>
      </c>
      <c r="BM47" s="57">
        <v>0</v>
      </c>
      <c r="BN47" s="57">
        <f t="shared" si="373"/>
        <v>0</v>
      </c>
      <c r="BO47" s="57">
        <f>SUM(BM47/BM9*BO9)</f>
        <v>0</v>
      </c>
      <c r="BP47" s="58">
        <f t="shared" si="336"/>
        <v>237.02647690500004</v>
      </c>
      <c r="BQ47" s="58">
        <f t="shared" si="336"/>
        <v>235.63989984965713</v>
      </c>
      <c r="BR47" s="58">
        <f t="shared" si="336"/>
        <v>1.3865770553429042</v>
      </c>
      <c r="BS47" s="58">
        <f t="shared" si="336"/>
        <v>0</v>
      </c>
      <c r="BT47" s="58">
        <f t="shared" si="336"/>
        <v>0</v>
      </c>
      <c r="BU47" s="58">
        <f t="shared" si="336"/>
        <v>0</v>
      </c>
      <c r="BV47" s="58">
        <f t="shared" si="336"/>
        <v>0</v>
      </c>
      <c r="BW47" s="58">
        <f t="shared" si="336"/>
        <v>0</v>
      </c>
      <c r="BX47" s="58">
        <f t="shared" si="336"/>
        <v>0</v>
      </c>
      <c r="BY47" s="40">
        <f t="shared" si="239"/>
        <v>-237.02647690500004</v>
      </c>
      <c r="BZ47" s="40">
        <f t="shared" si="239"/>
        <v>-235.63989984965713</v>
      </c>
      <c r="CA47" s="40">
        <f t="shared" si="239"/>
        <v>-1.3865770553429042</v>
      </c>
      <c r="CB47" s="58">
        <f t="shared" si="337"/>
        <v>474.05295381000008</v>
      </c>
      <c r="CC47" s="58">
        <f t="shared" si="337"/>
        <v>471.27979969931425</v>
      </c>
      <c r="CD47" s="58">
        <f t="shared" si="337"/>
        <v>2.7731541106858084</v>
      </c>
      <c r="CE47" s="58">
        <f t="shared" si="337"/>
        <v>0</v>
      </c>
      <c r="CF47" s="58">
        <f t="shared" si="337"/>
        <v>0</v>
      </c>
      <c r="CG47" s="58">
        <f t="shared" si="337"/>
        <v>0</v>
      </c>
      <c r="CH47" s="59">
        <f t="shared" si="337"/>
        <v>0</v>
      </c>
      <c r="CI47" s="59">
        <f t="shared" si="337"/>
        <v>0</v>
      </c>
      <c r="CJ47" s="59">
        <f t="shared" si="337"/>
        <v>0</v>
      </c>
      <c r="CK47" s="40">
        <f t="shared" si="241"/>
        <v>-474.05295381000008</v>
      </c>
      <c r="CL47" s="40">
        <f t="shared" si="241"/>
        <v>-471.27979969931425</v>
      </c>
      <c r="CM47" s="40">
        <f t="shared" si="241"/>
        <v>-2.7731541106858084</v>
      </c>
      <c r="CN47" s="56">
        <f t="shared" si="338"/>
        <v>79.008825635000008</v>
      </c>
      <c r="CO47" s="56">
        <f>SUM('[19]ПОЛНАЯ СЕБЕСТОИМОСТЬ СТОКИ 2019'!AP162/3)</f>
        <v>78.546633283219037</v>
      </c>
      <c r="CP47" s="56">
        <f>SUM('[19]ПОЛНАЯ СЕБЕСТОИМОСТЬ СТОКИ 2019'!AQ162/3)</f>
        <v>0.46219235178096807</v>
      </c>
      <c r="CQ47" s="56">
        <f t="shared" si="339"/>
        <v>0</v>
      </c>
      <c r="CR47" s="56">
        <f>SUM('[19]ПОЛНАЯ СЕБЕСТОИМОСТЬ СТОКИ 2019'!AS162)</f>
        <v>0</v>
      </c>
      <c r="CS47" s="56">
        <f>SUM('[19]ПОЛНАЯ СЕБЕСТОИМОСТЬ СТОКИ 2019'!AT162)</f>
        <v>0</v>
      </c>
      <c r="CT47" s="57">
        <v>0</v>
      </c>
      <c r="CU47" s="57">
        <f t="shared" si="374"/>
        <v>0</v>
      </c>
      <c r="CV47" s="57">
        <f>SUM(CT47/CT9*CV9)</f>
        <v>0</v>
      </c>
      <c r="CW47" s="56">
        <f t="shared" si="341"/>
        <v>79.008825635000008</v>
      </c>
      <c r="CX47" s="56">
        <f t="shared" si="342"/>
        <v>78.546633283219037</v>
      </c>
      <c r="CY47" s="56">
        <f t="shared" si="343"/>
        <v>0.46219235178096807</v>
      </c>
      <c r="CZ47" s="56">
        <f t="shared" si="344"/>
        <v>0</v>
      </c>
      <c r="DA47" s="56">
        <f>SUM('[19]ПОЛНАЯ СЕБЕСТОИМОСТЬ СТОКИ 2019'!AV162)</f>
        <v>0</v>
      </c>
      <c r="DB47" s="56">
        <f>SUM('[19]ПОЛНАЯ СЕБЕСТОИМОСТЬ СТОКИ 2019'!AW162)</f>
        <v>0</v>
      </c>
      <c r="DC47" s="57">
        <v>0</v>
      </c>
      <c r="DD47" s="57">
        <f t="shared" si="375"/>
        <v>0</v>
      </c>
      <c r="DE47" s="57">
        <f>SUM(DC47/DC9*DE9)</f>
        <v>0</v>
      </c>
      <c r="DF47" s="56">
        <f t="shared" si="346"/>
        <v>79.008825635000008</v>
      </c>
      <c r="DG47" s="56">
        <f t="shared" si="347"/>
        <v>78.546633283219037</v>
      </c>
      <c r="DH47" s="56">
        <f t="shared" si="348"/>
        <v>0.46219235178096807</v>
      </c>
      <c r="DI47" s="56">
        <f t="shared" si="349"/>
        <v>0</v>
      </c>
      <c r="DJ47" s="56">
        <f>SUM('[19]ПОЛНАЯ СЕБЕСТОИМОСТЬ СТОКИ 2019'!AY162)</f>
        <v>0</v>
      </c>
      <c r="DK47" s="56">
        <f>SUM('[19]ПОЛНАЯ СЕБЕСТОИМОСТЬ СТОКИ 2019'!AZ162)</f>
        <v>0</v>
      </c>
      <c r="DL47" s="57">
        <v>0</v>
      </c>
      <c r="DM47" s="57">
        <f t="shared" si="376"/>
        <v>0</v>
      </c>
      <c r="DN47" s="57">
        <f>SUM(DL47/DL9*DN9)</f>
        <v>0</v>
      </c>
      <c r="DO47" s="58">
        <f t="shared" si="351"/>
        <v>237.02647690500004</v>
      </c>
      <c r="DP47" s="58">
        <f t="shared" si="351"/>
        <v>235.63989984965713</v>
      </c>
      <c r="DQ47" s="58">
        <f t="shared" si="351"/>
        <v>1.3865770553429042</v>
      </c>
      <c r="DR47" s="58">
        <f t="shared" si="351"/>
        <v>0</v>
      </c>
      <c r="DS47" s="58">
        <f t="shared" si="351"/>
        <v>0</v>
      </c>
      <c r="DT47" s="58">
        <f t="shared" si="351"/>
        <v>0</v>
      </c>
      <c r="DU47" s="58">
        <f t="shared" si="351"/>
        <v>0</v>
      </c>
      <c r="DV47" s="58">
        <f t="shared" si="351"/>
        <v>0</v>
      </c>
      <c r="DW47" s="58">
        <f t="shared" si="351"/>
        <v>0</v>
      </c>
      <c r="DX47" s="40">
        <f t="shared" si="243"/>
        <v>-237.02647690500004</v>
      </c>
      <c r="DY47" s="40">
        <f t="shared" si="243"/>
        <v>-235.63989984965713</v>
      </c>
      <c r="DZ47" s="40">
        <f t="shared" si="243"/>
        <v>-1.3865770553429042</v>
      </c>
      <c r="EA47" s="58">
        <f t="shared" si="352"/>
        <v>711.07943071500017</v>
      </c>
      <c r="EB47" s="58">
        <f t="shared" si="352"/>
        <v>706.91969954897138</v>
      </c>
      <c r="EC47" s="58">
        <f t="shared" si="352"/>
        <v>4.1597311660287124</v>
      </c>
      <c r="ED47" s="58">
        <f t="shared" si="352"/>
        <v>0</v>
      </c>
      <c r="EE47" s="58">
        <f t="shared" si="352"/>
        <v>0</v>
      </c>
      <c r="EF47" s="58">
        <f t="shared" si="352"/>
        <v>0</v>
      </c>
      <c r="EG47" s="58">
        <f t="shared" si="352"/>
        <v>0</v>
      </c>
      <c r="EH47" s="58">
        <f t="shared" si="352"/>
        <v>0</v>
      </c>
      <c r="EI47" s="58">
        <f t="shared" si="352"/>
        <v>0</v>
      </c>
      <c r="EJ47" s="40">
        <f t="shared" si="245"/>
        <v>-711.07943071500017</v>
      </c>
      <c r="EK47" s="40">
        <f t="shared" si="245"/>
        <v>-706.91969954897138</v>
      </c>
      <c r="EL47" s="40">
        <f t="shared" si="245"/>
        <v>-4.1597311660287124</v>
      </c>
      <c r="EM47" s="56">
        <f t="shared" si="353"/>
        <v>79.008825635000008</v>
      </c>
      <c r="EN47" s="56">
        <f>SUM('[19]ПОЛНАЯ СЕБЕСТОИМОСТЬ СТОКИ 2019'!BN162/3)</f>
        <v>78.546633283219037</v>
      </c>
      <c r="EO47" s="56">
        <f>SUM('[19]ПОЛНАЯ СЕБЕСТОИМОСТЬ СТОКИ 2019'!BO162/3)</f>
        <v>0.46219235178096807</v>
      </c>
      <c r="EP47" s="56">
        <f t="shared" si="354"/>
        <v>0</v>
      </c>
      <c r="EQ47" s="56">
        <f>SUM('[19]ПОЛНАЯ СЕБЕСТОИМОСТЬ СТОКИ 2019'!BQ162)</f>
        <v>0</v>
      </c>
      <c r="ER47" s="56">
        <f>SUM('[19]ПОЛНАЯ СЕБЕСТОИМОСТЬ СТОКИ 2019'!BR162)</f>
        <v>0</v>
      </c>
      <c r="ES47" s="57">
        <v>0</v>
      </c>
      <c r="ET47" s="57">
        <f t="shared" si="377"/>
        <v>0</v>
      </c>
      <c r="EU47" s="57">
        <f>SUM(ES47/ES9*EU9)</f>
        <v>0</v>
      </c>
      <c r="EV47" s="56">
        <f t="shared" si="356"/>
        <v>79.008825635000008</v>
      </c>
      <c r="EW47" s="56">
        <f t="shared" si="357"/>
        <v>78.546633283219037</v>
      </c>
      <c r="EX47" s="56">
        <f t="shared" si="358"/>
        <v>0.46219235178096807</v>
      </c>
      <c r="EY47" s="56">
        <f t="shared" si="359"/>
        <v>0</v>
      </c>
      <c r="EZ47" s="56">
        <f>SUM('[19]ПОЛНАЯ СЕБЕСТОИМОСТЬ СТОКИ 2019'!BT162)</f>
        <v>0</v>
      </c>
      <c r="FA47" s="56">
        <f>SUM('[19]ПОЛНАЯ СЕБЕСТОИМОСТЬ СТОКИ 2019'!BU162)</f>
        <v>0</v>
      </c>
      <c r="FB47" s="57">
        <v>0</v>
      </c>
      <c r="FC47" s="57">
        <f t="shared" si="378"/>
        <v>0</v>
      </c>
      <c r="FD47" s="57">
        <f>SUM(FB47/FB9*FD9)</f>
        <v>0</v>
      </c>
      <c r="FE47" s="56">
        <f t="shared" si="361"/>
        <v>79.008825635000008</v>
      </c>
      <c r="FF47" s="56">
        <f t="shared" si="362"/>
        <v>78.546633283219037</v>
      </c>
      <c r="FG47" s="56">
        <f t="shared" si="363"/>
        <v>0.46219235178096807</v>
      </c>
      <c r="FH47" s="56">
        <f t="shared" si="364"/>
        <v>0</v>
      </c>
      <c r="FI47" s="56">
        <f>SUM('[19]ПОЛНАЯ СЕБЕСТОИМОСТЬ СТОКИ 2019'!BW162)</f>
        <v>0</v>
      </c>
      <c r="FJ47" s="56">
        <f>SUM('[19]ПОЛНАЯ СЕБЕСТОИМОСТЬ СТОКИ 2019'!BX162)</f>
        <v>0</v>
      </c>
      <c r="FK47" s="57">
        <v>0</v>
      </c>
      <c r="FL47" s="57">
        <f t="shared" si="379"/>
        <v>0</v>
      </c>
      <c r="FM47" s="57">
        <f>SUM(FK47/FK9*FM9)</f>
        <v>0</v>
      </c>
      <c r="FN47" s="58">
        <f t="shared" si="366"/>
        <v>237.02647690500004</v>
      </c>
      <c r="FO47" s="58">
        <f t="shared" si="366"/>
        <v>235.63989984965713</v>
      </c>
      <c r="FP47" s="58">
        <f t="shared" si="366"/>
        <v>1.3865770553429042</v>
      </c>
      <c r="FQ47" s="58">
        <f t="shared" si="366"/>
        <v>0</v>
      </c>
      <c r="FR47" s="58">
        <f t="shared" si="366"/>
        <v>0</v>
      </c>
      <c r="FS47" s="58">
        <f t="shared" si="366"/>
        <v>0</v>
      </c>
      <c r="FT47" s="58">
        <f t="shared" si="366"/>
        <v>0</v>
      </c>
      <c r="FU47" s="58">
        <f t="shared" si="366"/>
        <v>0</v>
      </c>
      <c r="FV47" s="58">
        <f t="shared" si="366"/>
        <v>0</v>
      </c>
      <c r="FW47" s="40">
        <f t="shared" si="247"/>
        <v>-237.02647690500004</v>
      </c>
      <c r="FX47" s="40">
        <f t="shared" si="247"/>
        <v>-235.63989984965713</v>
      </c>
      <c r="FY47" s="40">
        <f t="shared" si="247"/>
        <v>-1.3865770553429042</v>
      </c>
      <c r="FZ47" s="58">
        <f t="shared" si="367"/>
        <v>948.10590762000015</v>
      </c>
      <c r="GA47" s="58">
        <f t="shared" si="367"/>
        <v>942.55959939862851</v>
      </c>
      <c r="GB47" s="58">
        <f t="shared" si="367"/>
        <v>5.5463082213716168</v>
      </c>
      <c r="GC47" s="58">
        <f t="shared" si="367"/>
        <v>0</v>
      </c>
      <c r="GD47" s="58">
        <f t="shared" si="367"/>
        <v>0</v>
      </c>
      <c r="GE47" s="58">
        <f t="shared" si="367"/>
        <v>0</v>
      </c>
      <c r="GF47" s="58">
        <f t="shared" si="367"/>
        <v>0</v>
      </c>
      <c r="GG47" s="58">
        <f t="shared" si="367"/>
        <v>0</v>
      </c>
      <c r="GH47" s="58">
        <f t="shared" si="367"/>
        <v>0</v>
      </c>
      <c r="GI47" s="40">
        <f t="shared" si="249"/>
        <v>-948.10590762000015</v>
      </c>
      <c r="GJ47" s="40">
        <f t="shared" si="249"/>
        <v>-942.55959939862851</v>
      </c>
      <c r="GK47" s="40">
        <f t="shared" si="249"/>
        <v>-5.5463082213716168</v>
      </c>
    </row>
    <row r="48" spans="1:193" ht="18.75" customHeight="1" x14ac:dyDescent="0.3">
      <c r="A48" s="53" t="s">
        <v>62</v>
      </c>
      <c r="B48" s="46">
        <f t="shared" si="309"/>
        <v>1211.8936833333335</v>
      </c>
      <c r="C48" s="46">
        <f>SUM('[19]ПОЛНАЯ СЕБЕСТОИМОСТЬ СТОКИ 2019'!C163/3)</f>
        <v>1211.7779976168274</v>
      </c>
      <c r="D48" s="46">
        <f>SUM('[19]ПОЛНАЯ СЕБЕСТОИМОСТЬ СТОКИ 2019'!D163/3)</f>
        <v>0.11568571650609301</v>
      </c>
      <c r="E48" s="46">
        <f t="shared" si="310"/>
        <v>884.22900000000004</v>
      </c>
      <c r="F48" s="46">
        <f>SUM('[19]ПОЛНАЯ СЕБЕСТОИМОСТЬ СТОКИ 2019'!F163)</f>
        <v>881.76</v>
      </c>
      <c r="G48" s="46">
        <f>SUM('[19]ПОЛНАЯ СЕБЕСТОИМОСТЬ СТОКИ 2019'!G163)</f>
        <v>2.4689999999999994</v>
      </c>
      <c r="H48" s="54">
        <f>SUM(H49:H56)</f>
        <v>794.07</v>
      </c>
      <c r="I48" s="54">
        <f t="shared" ref="I48:J48" si="392">SUM(I49:I56)</f>
        <v>793.42173859836828</v>
      </c>
      <c r="J48" s="54">
        <f t="shared" si="392"/>
        <v>0.64826140163175916</v>
      </c>
      <c r="K48" s="46">
        <f t="shared" si="312"/>
        <v>1211.8936833333335</v>
      </c>
      <c r="L48" s="46">
        <f t="shared" si="313"/>
        <v>1211.7779976168274</v>
      </c>
      <c r="M48" s="46">
        <f t="shared" si="314"/>
        <v>0.11568571650609301</v>
      </c>
      <c r="N48" s="46">
        <f t="shared" si="315"/>
        <v>795.31700000000001</v>
      </c>
      <c r="O48" s="46">
        <f>SUM('[19]ПОЛНАЯ СЕБЕСТОИМОСТЬ СТОКИ 2019'!I163)</f>
        <v>793.01</v>
      </c>
      <c r="P48" s="46">
        <f>SUM('[19]ПОЛНАЯ СЕБЕСТОИМОСТЬ СТОКИ 2019'!J163)</f>
        <v>2.3069999999999995</v>
      </c>
      <c r="Q48" s="54">
        <f>SUM(Q49:Q54)</f>
        <v>780.13000000000011</v>
      </c>
      <c r="R48" s="54">
        <f t="shared" ref="R48:S48" si="393">SUM(R49:R56)</f>
        <v>779.60814392124826</v>
      </c>
      <c r="S48" s="54">
        <f t="shared" si="393"/>
        <v>0.52185607875182294</v>
      </c>
      <c r="T48" s="46">
        <f t="shared" si="317"/>
        <v>1211.8936833333335</v>
      </c>
      <c r="U48" s="46">
        <f t="shared" si="318"/>
        <v>1211.7779976168274</v>
      </c>
      <c r="V48" s="46">
        <f t="shared" si="319"/>
        <v>0.11568571650609301</v>
      </c>
      <c r="W48" s="46">
        <f t="shared" si="320"/>
        <v>823.30099999999993</v>
      </c>
      <c r="X48" s="46">
        <f>SUM('[19]ПОЛНАЯ СЕБЕСТОИМОСТЬ СТОКИ 2019'!L163)</f>
        <v>821.18</v>
      </c>
      <c r="Y48" s="46">
        <f>SUM('[19]ПОЛНАЯ СЕБЕСТОИМОСТЬ СТОКИ 2019'!M163)</f>
        <v>2.121</v>
      </c>
      <c r="Z48" s="54">
        <f>SUM(Z49:Z54)</f>
        <v>1129.47</v>
      </c>
      <c r="AA48" s="54">
        <f t="shared" ref="AA48:AB48" si="394">SUM(AA49:AA56)</f>
        <v>1115.2956555385356</v>
      </c>
      <c r="AB48" s="54">
        <f t="shared" si="394"/>
        <v>14.174344461464262</v>
      </c>
      <c r="AC48" s="29">
        <f t="shared" si="322"/>
        <v>3635.6810500000001</v>
      </c>
      <c r="AD48" s="29">
        <f t="shared" si="322"/>
        <v>3635.333992850482</v>
      </c>
      <c r="AE48" s="29">
        <f t="shared" si="322"/>
        <v>0.34705714951827904</v>
      </c>
      <c r="AF48" s="29">
        <f t="shared" si="322"/>
        <v>2502.8469999999998</v>
      </c>
      <c r="AG48" s="29">
        <f t="shared" si="322"/>
        <v>2495.9499999999998</v>
      </c>
      <c r="AH48" s="29">
        <f t="shared" si="322"/>
        <v>6.8969999999999985</v>
      </c>
      <c r="AI48" s="29">
        <f t="shared" si="322"/>
        <v>2703.67</v>
      </c>
      <c r="AJ48" s="29">
        <f t="shared" si="322"/>
        <v>2688.3255380581522</v>
      </c>
      <c r="AK48" s="29">
        <f t="shared" si="322"/>
        <v>15.344461941847843</v>
      </c>
      <c r="AL48" s="30">
        <f t="shared" si="237"/>
        <v>-1132.8340500000004</v>
      </c>
      <c r="AM48" s="30">
        <f t="shared" si="237"/>
        <v>-1139.3839928504822</v>
      </c>
      <c r="AN48" s="30">
        <f t="shared" si="237"/>
        <v>6.5499428504817194</v>
      </c>
      <c r="AO48" s="46">
        <f t="shared" si="323"/>
        <v>1211.8936833333335</v>
      </c>
      <c r="AP48" s="46">
        <f>SUM('[19]ПОЛНАЯ СЕБЕСТОИМОСТЬ СТОКИ 2019'!R163/3)</f>
        <v>1211.7779976168274</v>
      </c>
      <c r="AQ48" s="46">
        <f>SUM('[19]ПОЛНАЯ СЕБЕСТОИМОСТЬ СТОКИ 2019'!S163/3)</f>
        <v>0.11568571650609301</v>
      </c>
      <c r="AR48" s="46">
        <f t="shared" si="324"/>
        <v>947.04399999999998</v>
      </c>
      <c r="AS48" s="46">
        <f>SUM('[19]ПОЛНАЯ СЕБЕСТОИМОСТЬ СТОКИ 2019'!U163)</f>
        <v>944.75</v>
      </c>
      <c r="AT48" s="46">
        <f>SUM('[19]ПОЛНАЯ СЕБЕСТОИМОСТЬ СТОКИ 2019'!V163)</f>
        <v>2.2939999999999996</v>
      </c>
      <c r="AU48" s="54">
        <f>SUM(AU49:AU54)</f>
        <v>833.22</v>
      </c>
      <c r="AV48" s="54">
        <f t="shared" ref="AV48:AW48" si="395">SUM(AV49:AV56)</f>
        <v>832.49389522128104</v>
      </c>
      <c r="AW48" s="54">
        <f t="shared" si="395"/>
        <v>0.72610477871895096</v>
      </c>
      <c r="AX48" s="46">
        <f t="shared" si="326"/>
        <v>1211.8936833333335</v>
      </c>
      <c r="AY48" s="46">
        <f t="shared" si="327"/>
        <v>1211.7779976168274</v>
      </c>
      <c r="AZ48" s="46">
        <f t="shared" si="328"/>
        <v>0.11568571650609301</v>
      </c>
      <c r="BA48" s="46">
        <f t="shared" si="329"/>
        <v>0</v>
      </c>
      <c r="BB48" s="46">
        <f>SUM('[19]ПОЛНАЯ СЕБЕСТОИМОСТЬ СТОКИ 2019'!X163)</f>
        <v>0</v>
      </c>
      <c r="BC48" s="46">
        <f>SUM('[19]ПОЛНАЯ СЕБЕСТОИМОСТЬ СТОКИ 2019'!Y163)</f>
        <v>0</v>
      </c>
      <c r="BD48" s="54">
        <f>SUM(BD49:BD54)</f>
        <v>734.42000000000007</v>
      </c>
      <c r="BE48" s="54">
        <f t="shared" ref="BE48:BF48" si="396">SUM(BE49:BE56)</f>
        <v>732.87643875097456</v>
      </c>
      <c r="BF48" s="54">
        <f t="shared" si="396"/>
        <v>1.5435612490256114</v>
      </c>
      <c r="BG48" s="46">
        <f t="shared" si="331"/>
        <v>1211.8936833333335</v>
      </c>
      <c r="BH48" s="46">
        <f t="shared" si="332"/>
        <v>1211.7779976168274</v>
      </c>
      <c r="BI48" s="46">
        <f t="shared" si="333"/>
        <v>0.11568571650609301</v>
      </c>
      <c r="BJ48" s="46">
        <f t="shared" si="334"/>
        <v>0</v>
      </c>
      <c r="BK48" s="46">
        <f>SUM('[19]ПОЛНАЯ СЕБЕСТОИМОСТЬ СТОКИ 2019'!AA163)</f>
        <v>0</v>
      </c>
      <c r="BL48" s="46">
        <f>SUM('[19]ПОЛНАЯ СЕБЕСТОИМОСТЬ СТОКИ 2019'!AB163)</f>
        <v>0</v>
      </c>
      <c r="BM48" s="54">
        <f>SUM(BM49:BM54)</f>
        <v>880.43000000000006</v>
      </c>
      <c r="BN48" s="54">
        <f t="shared" ref="BN48:BO48" si="397">SUM(BN49:BN56)</f>
        <v>869.46245794096683</v>
      </c>
      <c r="BO48" s="54">
        <f t="shared" si="397"/>
        <v>10.967542059033125</v>
      </c>
      <c r="BP48" s="29">
        <f t="shared" si="336"/>
        <v>3635.6810500000001</v>
      </c>
      <c r="BQ48" s="29">
        <f t="shared" si="336"/>
        <v>3635.333992850482</v>
      </c>
      <c r="BR48" s="29">
        <f t="shared" si="336"/>
        <v>0.34705714951827904</v>
      </c>
      <c r="BS48" s="29">
        <f t="shared" si="336"/>
        <v>947.04399999999998</v>
      </c>
      <c r="BT48" s="29">
        <f t="shared" si="336"/>
        <v>944.75</v>
      </c>
      <c r="BU48" s="29">
        <f t="shared" si="336"/>
        <v>2.2939999999999996</v>
      </c>
      <c r="BV48" s="29">
        <f t="shared" si="336"/>
        <v>2448.0700000000002</v>
      </c>
      <c r="BW48" s="29">
        <f t="shared" si="336"/>
        <v>2434.8327919132225</v>
      </c>
      <c r="BX48" s="29">
        <f t="shared" si="336"/>
        <v>13.237208086777688</v>
      </c>
      <c r="BY48" s="30">
        <f t="shared" si="239"/>
        <v>-2688.6370500000003</v>
      </c>
      <c r="BZ48" s="30">
        <f t="shared" si="239"/>
        <v>-2690.583992850482</v>
      </c>
      <c r="CA48" s="30">
        <f t="shared" si="239"/>
        <v>1.9469428504817206</v>
      </c>
      <c r="CB48" s="29">
        <f t="shared" si="337"/>
        <v>7271.3621000000003</v>
      </c>
      <c r="CC48" s="29">
        <f t="shared" si="337"/>
        <v>7270.667985700964</v>
      </c>
      <c r="CD48" s="29">
        <f t="shared" si="337"/>
        <v>0.69411429903655808</v>
      </c>
      <c r="CE48" s="29">
        <f t="shared" si="337"/>
        <v>3449.8909999999996</v>
      </c>
      <c r="CF48" s="29">
        <f t="shared" si="337"/>
        <v>3440.7</v>
      </c>
      <c r="CG48" s="29">
        <f t="shared" si="337"/>
        <v>9.1909999999999989</v>
      </c>
      <c r="CH48" s="48">
        <f t="shared" si="337"/>
        <v>5151.74</v>
      </c>
      <c r="CI48" s="48">
        <f t="shared" si="337"/>
        <v>5123.1583299713748</v>
      </c>
      <c r="CJ48" s="48">
        <f t="shared" si="337"/>
        <v>28.581670028625531</v>
      </c>
      <c r="CK48" s="30">
        <f t="shared" si="241"/>
        <v>-3821.4711000000007</v>
      </c>
      <c r="CL48" s="30">
        <f t="shared" si="241"/>
        <v>-3829.9679857009642</v>
      </c>
      <c r="CM48" s="30">
        <f t="shared" si="241"/>
        <v>8.4968857009634409</v>
      </c>
      <c r="CN48" s="46">
        <f t="shared" si="338"/>
        <v>1211.8936833333335</v>
      </c>
      <c r="CO48" s="46">
        <f>SUM('[19]ПОЛНАЯ СЕБЕСТОИМОСТЬ СТОКИ 2019'!AP163/3)</f>
        <v>1211.7779976168274</v>
      </c>
      <c r="CP48" s="46">
        <f>SUM('[19]ПОЛНАЯ СЕБЕСТОИМОСТЬ СТОКИ 2019'!AQ163/3)</f>
        <v>0.11568571650609301</v>
      </c>
      <c r="CQ48" s="46">
        <f t="shared" si="339"/>
        <v>0</v>
      </c>
      <c r="CR48" s="46">
        <f>SUM('[19]ПОЛНАЯ СЕБЕСТОИМОСТЬ СТОКИ 2019'!AS163)</f>
        <v>0</v>
      </c>
      <c r="CS48" s="46">
        <f>SUM('[19]ПОЛНАЯ СЕБЕСТОИМОСТЬ СТОКИ 2019'!AT163)</f>
        <v>0</v>
      </c>
      <c r="CT48" s="54">
        <f>SUM(CT49:CT54)</f>
        <v>791.89</v>
      </c>
      <c r="CU48" s="54">
        <f t="shared" ref="CU48:CV48" si="398">SUM(CU49:CU56)</f>
        <v>790.86476068497063</v>
      </c>
      <c r="CV48" s="54">
        <f t="shared" si="398"/>
        <v>1.0252393150294909</v>
      </c>
      <c r="CW48" s="46">
        <f t="shared" si="341"/>
        <v>1211.8936833333335</v>
      </c>
      <c r="CX48" s="46">
        <f t="shared" si="342"/>
        <v>1211.7779976168274</v>
      </c>
      <c r="CY48" s="46">
        <f t="shared" si="343"/>
        <v>0.11568571650609301</v>
      </c>
      <c r="CZ48" s="46">
        <f t="shared" si="344"/>
        <v>0</v>
      </c>
      <c r="DA48" s="46">
        <f>SUM('[19]ПОЛНАЯ СЕБЕСТОИМОСТЬ СТОКИ 2019'!AV163)</f>
        <v>0</v>
      </c>
      <c r="DB48" s="46">
        <f>SUM('[19]ПОЛНАЯ СЕБЕСТОИМОСТЬ СТОКИ 2019'!AW163)</f>
        <v>0</v>
      </c>
      <c r="DC48" s="54">
        <f>SUM(DC49:DC54)</f>
        <v>898.47</v>
      </c>
      <c r="DD48" s="54">
        <f t="shared" ref="DD48:DE48" si="399">SUM(DD49:DD56)</f>
        <v>896.80530658406201</v>
      </c>
      <c r="DE48" s="54">
        <f t="shared" si="399"/>
        <v>1.6646934159380944</v>
      </c>
      <c r="DF48" s="46">
        <f t="shared" si="346"/>
        <v>1211.8936833333335</v>
      </c>
      <c r="DG48" s="46">
        <f t="shared" si="347"/>
        <v>1211.7779976168274</v>
      </c>
      <c r="DH48" s="46">
        <f t="shared" si="348"/>
        <v>0.11568571650609301</v>
      </c>
      <c r="DI48" s="46">
        <f t="shared" si="349"/>
        <v>0</v>
      </c>
      <c r="DJ48" s="46">
        <f>SUM('[19]ПОЛНАЯ СЕБЕСТОИМОСТЬ СТОКИ 2019'!AY163)</f>
        <v>0</v>
      </c>
      <c r="DK48" s="46">
        <f>SUM('[19]ПОЛНАЯ СЕБЕСТОИМОСТЬ СТОКИ 2019'!AZ163)</f>
        <v>0</v>
      </c>
      <c r="DL48" s="54">
        <f>SUM(DL49:DL54)</f>
        <v>880.03000000000009</v>
      </c>
      <c r="DM48" s="54">
        <f t="shared" ref="DM48:DN48" si="400">SUM(DM49:DM56)</f>
        <v>868.4856096286909</v>
      </c>
      <c r="DN48" s="54">
        <f t="shared" si="400"/>
        <v>11.544390371308975</v>
      </c>
      <c r="DO48" s="29">
        <f t="shared" si="351"/>
        <v>3635.6810500000001</v>
      </c>
      <c r="DP48" s="29">
        <f t="shared" si="351"/>
        <v>3635.333992850482</v>
      </c>
      <c r="DQ48" s="29">
        <f t="shared" si="351"/>
        <v>0.34705714951827904</v>
      </c>
      <c r="DR48" s="29">
        <f t="shared" si="351"/>
        <v>0</v>
      </c>
      <c r="DS48" s="29">
        <f t="shared" si="351"/>
        <v>0</v>
      </c>
      <c r="DT48" s="29">
        <f t="shared" si="351"/>
        <v>0</v>
      </c>
      <c r="DU48" s="29">
        <f t="shared" si="351"/>
        <v>2570.3900000000003</v>
      </c>
      <c r="DV48" s="29">
        <f t="shared" si="351"/>
        <v>2556.1556768977234</v>
      </c>
      <c r="DW48" s="29">
        <f t="shared" si="351"/>
        <v>14.23432310227656</v>
      </c>
      <c r="DX48" s="30">
        <f t="shared" si="243"/>
        <v>-3635.6810500000001</v>
      </c>
      <c r="DY48" s="30">
        <f t="shared" si="243"/>
        <v>-3635.333992850482</v>
      </c>
      <c r="DZ48" s="30">
        <f t="shared" si="243"/>
        <v>-0.34705714951827904</v>
      </c>
      <c r="EA48" s="29">
        <f t="shared" si="352"/>
        <v>10907.043150000001</v>
      </c>
      <c r="EB48" s="29">
        <f t="shared" si="352"/>
        <v>10906.001978551445</v>
      </c>
      <c r="EC48" s="29">
        <f t="shared" si="352"/>
        <v>1.0411714485548371</v>
      </c>
      <c r="ED48" s="29">
        <f t="shared" si="352"/>
        <v>3449.8909999999996</v>
      </c>
      <c r="EE48" s="29">
        <f t="shared" si="352"/>
        <v>3440.7</v>
      </c>
      <c r="EF48" s="29">
        <f t="shared" si="352"/>
        <v>9.1909999999999989</v>
      </c>
      <c r="EG48" s="29">
        <f t="shared" si="352"/>
        <v>7722.13</v>
      </c>
      <c r="EH48" s="29">
        <f t="shared" si="352"/>
        <v>7679.3140068690982</v>
      </c>
      <c r="EI48" s="29">
        <f t="shared" si="352"/>
        <v>42.815993130902093</v>
      </c>
      <c r="EJ48" s="30">
        <f t="shared" si="245"/>
        <v>-7457.1521500000017</v>
      </c>
      <c r="EK48" s="30">
        <f t="shared" si="245"/>
        <v>-7465.3019785514452</v>
      </c>
      <c r="EL48" s="30">
        <f t="shared" si="245"/>
        <v>8.1498285514451609</v>
      </c>
      <c r="EM48" s="46">
        <f t="shared" si="353"/>
        <v>1211.8936833333335</v>
      </c>
      <c r="EN48" s="46">
        <f>SUM('[19]ПОЛНАЯ СЕБЕСТОИМОСТЬ СТОКИ 2019'!BN163/3)</f>
        <v>1211.7779976168274</v>
      </c>
      <c r="EO48" s="46">
        <f>SUM('[19]ПОЛНАЯ СЕБЕСТОИМОСТЬ СТОКИ 2019'!BO163/3)</f>
        <v>0.11568571650609301</v>
      </c>
      <c r="EP48" s="46">
        <f t="shared" si="354"/>
        <v>0</v>
      </c>
      <c r="EQ48" s="46">
        <f>SUM('[19]ПОЛНАЯ СЕБЕСТОИМОСТЬ СТОКИ 2019'!BQ163)</f>
        <v>0</v>
      </c>
      <c r="ER48" s="46">
        <f>SUM('[19]ПОЛНАЯ СЕБЕСТОИМОСТЬ СТОКИ 2019'!BR163)</f>
        <v>0</v>
      </c>
      <c r="ES48" s="54">
        <f>SUM(ES49:ES54)</f>
        <v>813.49000000000012</v>
      </c>
      <c r="ET48" s="54">
        <f t="shared" ref="ET48:EU48" si="401">SUM(ET49:ET56)</f>
        <v>811.96509179672171</v>
      </c>
      <c r="EU48" s="54">
        <f t="shared" si="401"/>
        <v>1.524908203278184</v>
      </c>
      <c r="EV48" s="46">
        <f t="shared" si="356"/>
        <v>1211.8936833333335</v>
      </c>
      <c r="EW48" s="46">
        <f t="shared" si="357"/>
        <v>1211.7779976168274</v>
      </c>
      <c r="EX48" s="46">
        <f t="shared" si="358"/>
        <v>0.11568571650609301</v>
      </c>
      <c r="EY48" s="46">
        <f t="shared" si="359"/>
        <v>0</v>
      </c>
      <c r="EZ48" s="46">
        <f>SUM('[19]ПОЛНАЯ СЕБЕСТОИМОСТЬ СТОКИ 2019'!BT163)</f>
        <v>0</v>
      </c>
      <c r="FA48" s="46">
        <f>SUM('[19]ПОЛНАЯ СЕБЕСТОИМОСТЬ СТОКИ 2019'!BU163)</f>
        <v>0</v>
      </c>
      <c r="FB48" s="54">
        <f>SUM(FB49:FB54)</f>
        <v>766.14</v>
      </c>
      <c r="FC48" s="54">
        <f t="shared" ref="FC48:FD48" si="402">SUM(FC49:FC56)</f>
        <v>764.61867477957549</v>
      </c>
      <c r="FD48" s="54">
        <f t="shared" si="402"/>
        <v>1.5213252204245977</v>
      </c>
      <c r="FE48" s="46">
        <f t="shared" si="361"/>
        <v>1211.8936833333335</v>
      </c>
      <c r="FF48" s="46">
        <f t="shared" si="362"/>
        <v>1211.7779976168274</v>
      </c>
      <c r="FG48" s="46">
        <f t="shared" si="363"/>
        <v>0.11568571650609301</v>
      </c>
      <c r="FH48" s="46">
        <f t="shared" si="364"/>
        <v>0</v>
      </c>
      <c r="FI48" s="46">
        <f>SUM('[19]ПОЛНАЯ СЕБЕСТОИМОСТЬ СТОКИ 2019'!BW163)</f>
        <v>0</v>
      </c>
      <c r="FJ48" s="46">
        <f>SUM('[19]ПОЛНАЯ СЕБЕСТОИМОСТЬ СТОКИ 2019'!BX163)</f>
        <v>0</v>
      </c>
      <c r="FK48" s="54">
        <f>SUM(FK49:FK54)</f>
        <v>1032.49</v>
      </c>
      <c r="FL48" s="54">
        <f t="shared" ref="FL48:FM48" si="403">SUM(FL49:FL56)</f>
        <v>1018.5062691811099</v>
      </c>
      <c r="FM48" s="54">
        <f t="shared" si="403"/>
        <v>13.983730818890175</v>
      </c>
      <c r="FN48" s="29">
        <f t="shared" si="366"/>
        <v>3635.6810500000001</v>
      </c>
      <c r="FO48" s="29">
        <f t="shared" si="366"/>
        <v>3635.333992850482</v>
      </c>
      <c r="FP48" s="29">
        <f t="shared" si="366"/>
        <v>0.34705714951827904</v>
      </c>
      <c r="FQ48" s="29">
        <f t="shared" si="366"/>
        <v>0</v>
      </c>
      <c r="FR48" s="29">
        <f t="shared" si="366"/>
        <v>0</v>
      </c>
      <c r="FS48" s="29">
        <f t="shared" si="366"/>
        <v>0</v>
      </c>
      <c r="FT48" s="29">
        <f t="shared" si="366"/>
        <v>2612.12</v>
      </c>
      <c r="FU48" s="29">
        <f t="shared" si="366"/>
        <v>2595.0900357574073</v>
      </c>
      <c r="FV48" s="29">
        <f t="shared" si="366"/>
        <v>17.029964242592957</v>
      </c>
      <c r="FW48" s="30">
        <f t="shared" si="247"/>
        <v>-3635.6810500000001</v>
      </c>
      <c r="FX48" s="30">
        <f t="shared" si="247"/>
        <v>-3635.333992850482</v>
      </c>
      <c r="FY48" s="30">
        <f t="shared" si="247"/>
        <v>-0.34705714951827904</v>
      </c>
      <c r="FZ48" s="29">
        <f t="shared" si="367"/>
        <v>14542.724200000001</v>
      </c>
      <c r="GA48" s="29">
        <f t="shared" si="367"/>
        <v>14541.335971401928</v>
      </c>
      <c r="GB48" s="29">
        <f t="shared" si="367"/>
        <v>1.3882285980731162</v>
      </c>
      <c r="GC48" s="29">
        <f t="shared" si="367"/>
        <v>3449.8909999999996</v>
      </c>
      <c r="GD48" s="29">
        <f t="shared" si="367"/>
        <v>3440.7</v>
      </c>
      <c r="GE48" s="29">
        <f t="shared" si="367"/>
        <v>9.1909999999999989</v>
      </c>
      <c r="GF48" s="29">
        <f t="shared" si="367"/>
        <v>10334.25</v>
      </c>
      <c r="GG48" s="29">
        <f t="shared" si="367"/>
        <v>10274.404042626506</v>
      </c>
      <c r="GH48" s="29">
        <f t="shared" si="367"/>
        <v>59.845957373495054</v>
      </c>
      <c r="GI48" s="30">
        <f t="shared" si="249"/>
        <v>-11092.833200000001</v>
      </c>
      <c r="GJ48" s="30">
        <f t="shared" si="249"/>
        <v>-11100.635971401927</v>
      </c>
      <c r="GK48" s="30">
        <f t="shared" si="249"/>
        <v>7.8027714019268828</v>
      </c>
    </row>
    <row r="49" spans="1:193" ht="18.75" customHeight="1" x14ac:dyDescent="0.3">
      <c r="A49" s="55" t="s">
        <v>63</v>
      </c>
      <c r="B49" s="56">
        <f t="shared" si="309"/>
        <v>732.1825</v>
      </c>
      <c r="C49" s="56">
        <f>SUM('[19]ПОЛНАЯ СЕБЕСТОИМОСТЬ СТОКИ 2019'!C164/3)</f>
        <v>732.1825</v>
      </c>
      <c r="D49" s="56">
        <f>SUM('[19]ПОЛНАЯ СЕБЕСТОИМОСТЬ СТОКИ 2019'!D164/3)</f>
        <v>0</v>
      </c>
      <c r="E49" s="56">
        <f t="shared" si="310"/>
        <v>563.61399999999992</v>
      </c>
      <c r="F49" s="56">
        <f>SUM('[19]ПОЛНАЯ СЕБЕСТОИМОСТЬ СТОКИ 2019'!F164)</f>
        <v>562.04</v>
      </c>
      <c r="G49" s="56">
        <f>SUM('[19]ПОЛНАЯ СЕБЕСТОИМОСТЬ СТОКИ 2019'!G164)</f>
        <v>1.5740000000000001</v>
      </c>
      <c r="H49" s="57">
        <v>474.39</v>
      </c>
      <c r="I49" s="57">
        <f t="shared" si="368"/>
        <v>473.99084769114199</v>
      </c>
      <c r="J49" s="57">
        <f>SUM(H49/H9*J9)*0.94899536321</f>
        <v>0.39915230885797792</v>
      </c>
      <c r="K49" s="56">
        <f t="shared" si="312"/>
        <v>732.1825</v>
      </c>
      <c r="L49" s="56">
        <f t="shared" si="313"/>
        <v>732.1825</v>
      </c>
      <c r="M49" s="56">
        <f t="shared" si="314"/>
        <v>0</v>
      </c>
      <c r="N49" s="56">
        <f t="shared" si="315"/>
        <v>499.077</v>
      </c>
      <c r="O49" s="56">
        <f>SUM('[19]ПОЛНАЯ СЕБЕСТОИМОСТЬ СТОКИ 2019'!I164)</f>
        <v>497.63</v>
      </c>
      <c r="P49" s="56">
        <f>SUM('[19]ПОЛНАЯ СЕБЕСТОИМОСТЬ СТОКИ 2019'!J164)</f>
        <v>1.4470000000000001</v>
      </c>
      <c r="Q49" s="57">
        <v>523</v>
      </c>
      <c r="R49" s="57">
        <f t="shared" si="369"/>
        <v>522.64367402515711</v>
      </c>
      <c r="S49" s="57">
        <f>SUM(Q49/Q9*S9)*0.94899536321</f>
        <v>0.356325974842916</v>
      </c>
      <c r="T49" s="56">
        <f t="shared" si="317"/>
        <v>732.1825</v>
      </c>
      <c r="U49" s="56">
        <f t="shared" si="318"/>
        <v>732.1825</v>
      </c>
      <c r="V49" s="56">
        <f t="shared" si="319"/>
        <v>0</v>
      </c>
      <c r="W49" s="56">
        <f t="shared" si="320"/>
        <v>485.15</v>
      </c>
      <c r="X49" s="56">
        <f>SUM('[19]ПОЛНАЯ СЕБЕСТОИМОСТЬ СТОКИ 2019'!L164)</f>
        <v>483.9</v>
      </c>
      <c r="Y49" s="56">
        <f>SUM('[19]ПОЛНАЯ СЕБЕСТОИМОСТЬ СТОКИ 2019'!M164)</f>
        <v>1.25</v>
      </c>
      <c r="Z49" s="57">
        <v>574.05999999999995</v>
      </c>
      <c r="AA49" s="57">
        <f t="shared" si="370"/>
        <v>566.38968043848968</v>
      </c>
      <c r="AB49" s="57">
        <f>SUM(Z49/Z9*AB9)*0.94899536321</f>
        <v>7.6703195615102882</v>
      </c>
      <c r="AC49" s="58">
        <f t="shared" si="322"/>
        <v>2196.5475000000001</v>
      </c>
      <c r="AD49" s="58">
        <f t="shared" si="322"/>
        <v>2196.5475000000001</v>
      </c>
      <c r="AE49" s="58">
        <f t="shared" si="322"/>
        <v>0</v>
      </c>
      <c r="AF49" s="58">
        <f t="shared" si="322"/>
        <v>1547.8409999999999</v>
      </c>
      <c r="AG49" s="58">
        <f t="shared" si="322"/>
        <v>1543.5700000000002</v>
      </c>
      <c r="AH49" s="58">
        <f t="shared" si="322"/>
        <v>4.2709999999999999</v>
      </c>
      <c r="AI49" s="58">
        <f t="shared" si="322"/>
        <v>1571.4499999999998</v>
      </c>
      <c r="AJ49" s="58">
        <f t="shared" si="322"/>
        <v>1563.0242021547888</v>
      </c>
      <c r="AK49" s="58">
        <f t="shared" si="322"/>
        <v>8.4257978452111821</v>
      </c>
      <c r="AL49" s="40">
        <f t="shared" si="237"/>
        <v>-648.70650000000023</v>
      </c>
      <c r="AM49" s="40">
        <f t="shared" si="237"/>
        <v>-652.97749999999996</v>
      </c>
      <c r="AN49" s="40">
        <f t="shared" si="237"/>
        <v>4.2709999999999999</v>
      </c>
      <c r="AO49" s="56">
        <f t="shared" si="323"/>
        <v>732.1825</v>
      </c>
      <c r="AP49" s="56">
        <f>SUM('[19]ПОЛНАЯ СЕБЕСТОИМОСТЬ СТОКИ 2019'!R164/3)</f>
        <v>732.1825</v>
      </c>
      <c r="AQ49" s="56">
        <f>SUM('[19]ПОЛНАЯ СЕБЕСТОИМОСТЬ СТОКИ 2019'!S164/3)</f>
        <v>0</v>
      </c>
      <c r="AR49" s="56">
        <f t="shared" si="324"/>
        <v>543.92700000000002</v>
      </c>
      <c r="AS49" s="56">
        <f>SUM('[19]ПОЛНАЯ СЕБЕСТОИМОСТЬ СТОКИ 2019'!U164)</f>
        <v>542.61</v>
      </c>
      <c r="AT49" s="56">
        <f>SUM('[19]ПОЛНАЯ СЕБЕСТОИМОСТЬ СТОКИ 2019'!V164)</f>
        <v>1.3169999999999999</v>
      </c>
      <c r="AU49" s="57">
        <v>517.36</v>
      </c>
      <c r="AV49" s="57">
        <f t="shared" si="371"/>
        <v>516.89416493563226</v>
      </c>
      <c r="AW49" s="57">
        <f>SUM(AU49/AU9*AW9)*0.94899536321</f>
        <v>0.46583506436771405</v>
      </c>
      <c r="AX49" s="56">
        <f t="shared" si="326"/>
        <v>732.1825</v>
      </c>
      <c r="AY49" s="56">
        <f t="shared" si="327"/>
        <v>732.1825</v>
      </c>
      <c r="AZ49" s="56">
        <f t="shared" si="328"/>
        <v>0</v>
      </c>
      <c r="BA49" s="56">
        <f t="shared" si="329"/>
        <v>0</v>
      </c>
      <c r="BB49" s="56">
        <f>SUM('[19]ПОЛНАЯ СЕБЕСТОИМОСТЬ СТОКИ 2019'!X164)</f>
        <v>0</v>
      </c>
      <c r="BC49" s="56">
        <f>SUM('[19]ПОЛНАЯ СЕБЕСТОИМОСТЬ СТОКИ 2019'!Y164)</f>
        <v>0</v>
      </c>
      <c r="BD49" s="57">
        <v>500.85</v>
      </c>
      <c r="BE49" s="57">
        <f t="shared" si="372"/>
        <v>499.77879959768671</v>
      </c>
      <c r="BF49" s="57">
        <f>SUM(BD49/BD9*BF9)*0.94899536321</f>
        <v>1.0712004023133039</v>
      </c>
      <c r="BG49" s="56">
        <f t="shared" si="331"/>
        <v>732.1825</v>
      </c>
      <c r="BH49" s="56">
        <f t="shared" si="332"/>
        <v>732.1825</v>
      </c>
      <c r="BI49" s="56">
        <f t="shared" si="333"/>
        <v>0</v>
      </c>
      <c r="BJ49" s="56">
        <f t="shared" si="334"/>
        <v>0</v>
      </c>
      <c r="BK49" s="56">
        <f>SUM('[19]ПОЛНАЯ СЕБЕСТОИМОСТЬ СТОКИ 2019'!AA164)</f>
        <v>0</v>
      </c>
      <c r="BL49" s="56">
        <f>SUM('[19]ПОЛНАЯ СЕБЕСТОИМОСТЬ СТОКИ 2019'!AB164)</f>
        <v>0</v>
      </c>
      <c r="BM49" s="57">
        <v>605.72</v>
      </c>
      <c r="BN49" s="57">
        <f t="shared" si="373"/>
        <v>598.04966047125447</v>
      </c>
      <c r="BO49" s="57">
        <f>SUM(BM49/BM9*BO9)*0.94899536321</f>
        <v>7.670339528745524</v>
      </c>
      <c r="BP49" s="58">
        <f t="shared" si="336"/>
        <v>2196.5475000000001</v>
      </c>
      <c r="BQ49" s="58">
        <f t="shared" si="336"/>
        <v>2196.5475000000001</v>
      </c>
      <c r="BR49" s="58">
        <f t="shared" si="336"/>
        <v>0</v>
      </c>
      <c r="BS49" s="58">
        <f t="shared" si="336"/>
        <v>543.92700000000002</v>
      </c>
      <c r="BT49" s="58">
        <f t="shared" si="336"/>
        <v>542.61</v>
      </c>
      <c r="BU49" s="58">
        <f t="shared" si="336"/>
        <v>1.3169999999999999</v>
      </c>
      <c r="BV49" s="58">
        <f t="shared" si="336"/>
        <v>1623.93</v>
      </c>
      <c r="BW49" s="58">
        <f t="shared" si="336"/>
        <v>1614.7226250045733</v>
      </c>
      <c r="BX49" s="58">
        <f t="shared" si="336"/>
        <v>9.2073749954265427</v>
      </c>
      <c r="BY49" s="40">
        <f t="shared" si="239"/>
        <v>-1652.6205</v>
      </c>
      <c r="BZ49" s="40">
        <f t="shared" si="239"/>
        <v>-1653.9375</v>
      </c>
      <c r="CA49" s="40">
        <f t="shared" si="239"/>
        <v>1.3169999999999999</v>
      </c>
      <c r="CB49" s="58">
        <f t="shared" si="337"/>
        <v>4393.0950000000003</v>
      </c>
      <c r="CC49" s="58">
        <f t="shared" si="337"/>
        <v>4393.0950000000003</v>
      </c>
      <c r="CD49" s="58">
        <f t="shared" si="337"/>
        <v>0</v>
      </c>
      <c r="CE49" s="58">
        <f t="shared" si="337"/>
        <v>2091.768</v>
      </c>
      <c r="CF49" s="58">
        <f t="shared" si="337"/>
        <v>2086.1800000000003</v>
      </c>
      <c r="CG49" s="58">
        <f t="shared" si="337"/>
        <v>5.5880000000000001</v>
      </c>
      <c r="CH49" s="59">
        <f t="shared" si="337"/>
        <v>3195.38</v>
      </c>
      <c r="CI49" s="59">
        <f t="shared" si="337"/>
        <v>3177.7468271593621</v>
      </c>
      <c r="CJ49" s="59">
        <f t="shared" si="337"/>
        <v>17.633172840637727</v>
      </c>
      <c r="CK49" s="40">
        <f t="shared" si="241"/>
        <v>-2301.3270000000002</v>
      </c>
      <c r="CL49" s="40">
        <f t="shared" si="241"/>
        <v>-2306.915</v>
      </c>
      <c r="CM49" s="40">
        <f t="shared" si="241"/>
        <v>5.5880000000000001</v>
      </c>
      <c r="CN49" s="56">
        <f t="shared" si="338"/>
        <v>732.1825</v>
      </c>
      <c r="CO49" s="56">
        <f>SUM('[19]ПОЛНАЯ СЕБЕСТОИМОСТЬ СТОКИ 2019'!AP164/3)</f>
        <v>732.1825</v>
      </c>
      <c r="CP49" s="56">
        <f>SUM('[19]ПОЛНАЯ СЕБЕСТОИМОСТЬ СТОКИ 2019'!AQ164/3)</f>
        <v>0</v>
      </c>
      <c r="CQ49" s="56">
        <f t="shared" si="339"/>
        <v>0</v>
      </c>
      <c r="CR49" s="56">
        <f>SUM('[19]ПОЛНАЯ СЕБЕСТОИМОСТЬ СТОКИ 2019'!AS164)</f>
        <v>0</v>
      </c>
      <c r="CS49" s="56">
        <f>SUM('[19]ПОЛНАЯ СЕБЕСТОИМОСТЬ СТОКИ 2019'!AT164)</f>
        <v>0</v>
      </c>
      <c r="CT49" s="57">
        <v>505.5</v>
      </c>
      <c r="CU49" s="57">
        <f t="shared" si="374"/>
        <v>504.82585007408903</v>
      </c>
      <c r="CV49" s="57">
        <f>SUM(CT49/CT9*CV9)*0.94899536321</f>
        <v>0.67414992591098089</v>
      </c>
      <c r="CW49" s="56">
        <f t="shared" si="341"/>
        <v>732.1825</v>
      </c>
      <c r="CX49" s="56">
        <f t="shared" si="342"/>
        <v>732.1825</v>
      </c>
      <c r="CY49" s="56">
        <f t="shared" si="343"/>
        <v>0</v>
      </c>
      <c r="CZ49" s="56">
        <f t="shared" si="344"/>
        <v>0</v>
      </c>
      <c r="DA49" s="56">
        <f>SUM('[19]ПОЛНАЯ СЕБЕСТОИМОСТЬ СТОКИ 2019'!AV164)</f>
        <v>0</v>
      </c>
      <c r="DB49" s="56">
        <f>SUM('[19]ПОЛНАЯ СЕБЕСТОИМОСТЬ СТОКИ 2019'!AW164)</f>
        <v>0</v>
      </c>
      <c r="DC49" s="57">
        <v>573.13</v>
      </c>
      <c r="DD49" s="57">
        <f t="shared" si="375"/>
        <v>572.0359770597687</v>
      </c>
      <c r="DE49" s="57">
        <f>SUM(DC49/DC9*DE9)*0.94899536321</f>
        <v>1.0940229402313346</v>
      </c>
      <c r="DF49" s="56">
        <f t="shared" si="346"/>
        <v>732.1825</v>
      </c>
      <c r="DG49" s="56">
        <f t="shared" si="347"/>
        <v>732.1825</v>
      </c>
      <c r="DH49" s="56">
        <f t="shared" si="348"/>
        <v>0</v>
      </c>
      <c r="DI49" s="56">
        <f t="shared" si="349"/>
        <v>0</v>
      </c>
      <c r="DJ49" s="56">
        <f>SUM('[19]ПОЛНАЯ СЕБЕСТОИМОСТЬ СТОКИ 2019'!AY164)</f>
        <v>0</v>
      </c>
      <c r="DK49" s="56">
        <f>SUM('[19]ПОЛНАЯ СЕБЕСТОИМОСТЬ СТОКИ 2019'!AZ164)</f>
        <v>0</v>
      </c>
      <c r="DL49" s="57">
        <v>553.25</v>
      </c>
      <c r="DM49" s="57">
        <f t="shared" si="376"/>
        <v>545.7358375153384</v>
      </c>
      <c r="DN49" s="57">
        <f>SUM(DL49/DL9*DN9)*0.94899536321</f>
        <v>7.5141624846615791</v>
      </c>
      <c r="DO49" s="58">
        <f t="shared" si="351"/>
        <v>2196.5475000000001</v>
      </c>
      <c r="DP49" s="58">
        <f t="shared" si="351"/>
        <v>2196.5475000000001</v>
      </c>
      <c r="DQ49" s="58">
        <f t="shared" si="351"/>
        <v>0</v>
      </c>
      <c r="DR49" s="58">
        <f t="shared" si="351"/>
        <v>0</v>
      </c>
      <c r="DS49" s="58">
        <f t="shared" si="351"/>
        <v>0</v>
      </c>
      <c r="DT49" s="58">
        <f t="shared" si="351"/>
        <v>0</v>
      </c>
      <c r="DU49" s="58">
        <f t="shared" si="351"/>
        <v>1631.88</v>
      </c>
      <c r="DV49" s="58">
        <f t="shared" si="351"/>
        <v>1622.5976646491963</v>
      </c>
      <c r="DW49" s="58">
        <f t="shared" si="351"/>
        <v>9.2823353508038942</v>
      </c>
      <c r="DX49" s="40">
        <f t="shared" si="243"/>
        <v>-2196.5475000000001</v>
      </c>
      <c r="DY49" s="40">
        <f t="shared" si="243"/>
        <v>-2196.5475000000001</v>
      </c>
      <c r="DZ49" s="40">
        <f t="shared" si="243"/>
        <v>0</v>
      </c>
      <c r="EA49" s="58">
        <f t="shared" si="352"/>
        <v>6589.6424999999999</v>
      </c>
      <c r="EB49" s="58">
        <f t="shared" si="352"/>
        <v>6589.6424999999999</v>
      </c>
      <c r="EC49" s="58">
        <f t="shared" si="352"/>
        <v>0</v>
      </c>
      <c r="ED49" s="58">
        <f t="shared" si="352"/>
        <v>2091.768</v>
      </c>
      <c r="EE49" s="58">
        <f t="shared" si="352"/>
        <v>2086.1800000000003</v>
      </c>
      <c r="EF49" s="58">
        <f t="shared" si="352"/>
        <v>5.5880000000000001</v>
      </c>
      <c r="EG49" s="58">
        <f t="shared" si="352"/>
        <v>4827.26</v>
      </c>
      <c r="EH49" s="58">
        <f t="shared" si="352"/>
        <v>4800.3444918085588</v>
      </c>
      <c r="EI49" s="58">
        <f t="shared" si="352"/>
        <v>26.915508191441621</v>
      </c>
      <c r="EJ49" s="40">
        <f t="shared" si="245"/>
        <v>-4497.8744999999999</v>
      </c>
      <c r="EK49" s="40">
        <f t="shared" si="245"/>
        <v>-4503.4624999999996</v>
      </c>
      <c r="EL49" s="40">
        <f t="shared" si="245"/>
        <v>5.5880000000000001</v>
      </c>
      <c r="EM49" s="56">
        <f t="shared" si="353"/>
        <v>732.1825</v>
      </c>
      <c r="EN49" s="56">
        <f>SUM('[19]ПОЛНАЯ СЕБЕСТОИМОСТЬ СТОКИ 2019'!BN164/3)</f>
        <v>732.1825</v>
      </c>
      <c r="EO49" s="56">
        <f>SUM('[19]ПОЛНАЯ СЕБЕСТОИМОСТЬ СТОКИ 2019'!BO164/3)</f>
        <v>0</v>
      </c>
      <c r="EP49" s="56">
        <f t="shared" si="354"/>
        <v>0</v>
      </c>
      <c r="EQ49" s="56">
        <f>SUM('[19]ПОЛНАЯ СЕБЕСТОИМОСТЬ СТОКИ 2019'!BQ164)</f>
        <v>0</v>
      </c>
      <c r="ER49" s="56">
        <f>SUM('[19]ПОЛНАЯ СЕБЕСТОИМОСТЬ СТОКИ 2019'!BR164)</f>
        <v>0</v>
      </c>
      <c r="ES49" s="57">
        <v>471.86</v>
      </c>
      <c r="ET49" s="57">
        <f t="shared" si="377"/>
        <v>470.93275023343239</v>
      </c>
      <c r="EU49" s="57">
        <f>SUM(ES49/ES9*EU9)*0.94899536321</f>
        <v>0.92724976656762848</v>
      </c>
      <c r="EV49" s="56">
        <f t="shared" si="356"/>
        <v>732.1825</v>
      </c>
      <c r="EW49" s="56">
        <f t="shared" si="357"/>
        <v>732.1825</v>
      </c>
      <c r="EX49" s="56">
        <f t="shared" si="358"/>
        <v>0</v>
      </c>
      <c r="EY49" s="56">
        <f t="shared" si="359"/>
        <v>0</v>
      </c>
      <c r="EZ49" s="56">
        <f>SUM('[19]ПОЛНАЯ СЕБЕСТОИМОСТЬ СТОКИ 2019'!BT164)</f>
        <v>0</v>
      </c>
      <c r="FA49" s="56">
        <f>SUM('[19]ПОЛНАЯ СЕБЕСТОИМОСТЬ СТОКИ 2019'!BU164)</f>
        <v>0</v>
      </c>
      <c r="FB49" s="57">
        <v>508.31</v>
      </c>
      <c r="FC49" s="57">
        <f t="shared" si="378"/>
        <v>507.27575310493881</v>
      </c>
      <c r="FD49" s="57">
        <f>SUM(FB49/FB9*FD9)*0.94899536321</f>
        <v>1.0342468950611972</v>
      </c>
      <c r="FE49" s="56">
        <f t="shared" si="361"/>
        <v>732.1825</v>
      </c>
      <c r="FF49" s="56">
        <f t="shared" si="362"/>
        <v>732.1825</v>
      </c>
      <c r="FG49" s="56">
        <f t="shared" si="363"/>
        <v>0</v>
      </c>
      <c r="FH49" s="56">
        <f t="shared" si="364"/>
        <v>0</v>
      </c>
      <c r="FI49" s="56">
        <f>SUM('[19]ПОЛНАЯ СЕБЕСТОИМОСТЬ СТОКИ 2019'!BW164)</f>
        <v>0</v>
      </c>
      <c r="FJ49" s="56">
        <f>SUM('[19]ПОЛНАЯ СЕБЕСТОИМОСТЬ СТОКИ 2019'!BX164)</f>
        <v>0</v>
      </c>
      <c r="FK49" s="57">
        <v>553.26</v>
      </c>
      <c r="FL49" s="57">
        <f t="shared" si="379"/>
        <v>545.30019210443811</v>
      </c>
      <c r="FM49" s="57">
        <f>SUM(FK49/FK9*FM9)*0.94899536321</f>
        <v>7.9598078955619123</v>
      </c>
      <c r="FN49" s="58">
        <f t="shared" si="366"/>
        <v>2196.5475000000001</v>
      </c>
      <c r="FO49" s="58">
        <f t="shared" si="366"/>
        <v>2196.5475000000001</v>
      </c>
      <c r="FP49" s="58">
        <f t="shared" si="366"/>
        <v>0</v>
      </c>
      <c r="FQ49" s="58">
        <f t="shared" si="366"/>
        <v>0</v>
      </c>
      <c r="FR49" s="58">
        <f t="shared" si="366"/>
        <v>0</v>
      </c>
      <c r="FS49" s="58">
        <f t="shared" si="366"/>
        <v>0</v>
      </c>
      <c r="FT49" s="58">
        <f t="shared" si="366"/>
        <v>1533.43</v>
      </c>
      <c r="FU49" s="58">
        <f t="shared" si="366"/>
        <v>1523.5086954428093</v>
      </c>
      <c r="FV49" s="58">
        <f t="shared" si="366"/>
        <v>9.9213045571907372</v>
      </c>
      <c r="FW49" s="40">
        <f t="shared" si="247"/>
        <v>-2196.5475000000001</v>
      </c>
      <c r="FX49" s="40">
        <f t="shared" si="247"/>
        <v>-2196.5475000000001</v>
      </c>
      <c r="FY49" s="40">
        <f t="shared" si="247"/>
        <v>0</v>
      </c>
      <c r="FZ49" s="58">
        <f t="shared" si="367"/>
        <v>8786.19</v>
      </c>
      <c r="GA49" s="58">
        <f t="shared" si="367"/>
        <v>8786.19</v>
      </c>
      <c r="GB49" s="58">
        <f t="shared" si="367"/>
        <v>0</v>
      </c>
      <c r="GC49" s="58">
        <f t="shared" si="367"/>
        <v>2091.768</v>
      </c>
      <c r="GD49" s="58">
        <f t="shared" si="367"/>
        <v>2086.1800000000003</v>
      </c>
      <c r="GE49" s="58">
        <f t="shared" si="367"/>
        <v>5.5880000000000001</v>
      </c>
      <c r="GF49" s="58">
        <f t="shared" si="367"/>
        <v>6360.6900000000005</v>
      </c>
      <c r="GG49" s="58">
        <f t="shared" si="367"/>
        <v>6323.8531872513686</v>
      </c>
      <c r="GH49" s="58">
        <f t="shared" si="367"/>
        <v>36.836812748632354</v>
      </c>
      <c r="GI49" s="40">
        <f t="shared" si="249"/>
        <v>-6694.4220000000005</v>
      </c>
      <c r="GJ49" s="40">
        <f t="shared" si="249"/>
        <v>-6700.01</v>
      </c>
      <c r="GK49" s="40">
        <f t="shared" si="249"/>
        <v>5.5880000000000001</v>
      </c>
    </row>
    <row r="50" spans="1:193" ht="18.75" customHeight="1" x14ac:dyDescent="0.3">
      <c r="A50" s="55" t="s">
        <v>64</v>
      </c>
      <c r="B50" s="56">
        <f t="shared" si="309"/>
        <v>219.655</v>
      </c>
      <c r="C50" s="56">
        <f>SUM('[19]ПОЛНАЯ СЕБЕСТОИМОСТЬ СТОКИ 2019'!C165/3)</f>
        <v>219.655</v>
      </c>
      <c r="D50" s="56">
        <f>SUM('[19]ПОЛНАЯ СЕБЕСТОИМОСТЬ СТОКИ 2019'!D165/3)</f>
        <v>0</v>
      </c>
      <c r="E50" s="56">
        <f t="shared" si="310"/>
        <v>165.76300000000001</v>
      </c>
      <c r="F50" s="56">
        <f>SUM('[19]ПОЛНАЯ СЕБЕСТОИМОСТЬ СТОКИ 2019'!F165)</f>
        <v>165.3</v>
      </c>
      <c r="G50" s="56">
        <f>SUM('[19]ПОЛНАЯ СЕБЕСТОИМОСТЬ СТОКИ 2019'!G165)</f>
        <v>0.46300000000000002</v>
      </c>
      <c r="H50" s="57">
        <v>170.32</v>
      </c>
      <c r="I50" s="57">
        <f t="shared" si="368"/>
        <v>170.17376746440061</v>
      </c>
      <c r="J50" s="57">
        <f>SUM(H50/H9*J9)*0.9683655536</f>
        <v>0.14623253559938112</v>
      </c>
      <c r="K50" s="56">
        <f t="shared" si="312"/>
        <v>219.655</v>
      </c>
      <c r="L50" s="56">
        <f t="shared" si="313"/>
        <v>219.655</v>
      </c>
      <c r="M50" s="56">
        <f t="shared" si="314"/>
        <v>0</v>
      </c>
      <c r="N50" s="56">
        <f t="shared" si="315"/>
        <v>150.386</v>
      </c>
      <c r="O50" s="56">
        <f>SUM('[19]ПОЛНАЯ СЕБЕСТОИМОСТЬ СТОКИ 2019'!I165)</f>
        <v>149.94999999999999</v>
      </c>
      <c r="P50" s="56">
        <f>SUM('[19]ПОЛНАЯ СЕБЕСТОИМОСТЬ СТОКИ 2019'!J165)</f>
        <v>0.436</v>
      </c>
      <c r="Q50" s="57">
        <v>157.49</v>
      </c>
      <c r="R50" s="57">
        <f t="shared" si="369"/>
        <v>157.38051011034602</v>
      </c>
      <c r="S50" s="57">
        <f>SUM(Q50/Q9*S9)*0.9683655536</f>
        <v>0.1094898896539889</v>
      </c>
      <c r="T50" s="56">
        <f t="shared" si="317"/>
        <v>219.655</v>
      </c>
      <c r="U50" s="56">
        <f t="shared" si="318"/>
        <v>219.655</v>
      </c>
      <c r="V50" s="56">
        <f t="shared" si="319"/>
        <v>0</v>
      </c>
      <c r="W50" s="56">
        <f t="shared" si="320"/>
        <v>143.65</v>
      </c>
      <c r="X50" s="56">
        <f>SUM('[19]ПОЛНАЯ СЕБЕСТОИМОСТЬ СТОКИ 2019'!L165)</f>
        <v>143.28</v>
      </c>
      <c r="Y50" s="56">
        <f>SUM('[19]ПОЛНАЯ СЕБЕСТОИМОСТЬ СТОКИ 2019'!M165)</f>
        <v>0.37</v>
      </c>
      <c r="Z50" s="57">
        <v>172.63</v>
      </c>
      <c r="AA50" s="57">
        <f t="shared" si="370"/>
        <v>170.27631855413352</v>
      </c>
      <c r="AB50" s="57">
        <f>SUM(Z50/Z9*AB9)*0.9683655536</f>
        <v>2.3536814458664814</v>
      </c>
      <c r="AC50" s="58">
        <f t="shared" si="322"/>
        <v>658.96500000000003</v>
      </c>
      <c r="AD50" s="58">
        <f t="shared" si="322"/>
        <v>658.96500000000003</v>
      </c>
      <c r="AE50" s="58">
        <f t="shared" si="322"/>
        <v>0</v>
      </c>
      <c r="AF50" s="58">
        <f t="shared" si="322"/>
        <v>459.79899999999998</v>
      </c>
      <c r="AG50" s="58">
        <f t="shared" si="322"/>
        <v>458.53</v>
      </c>
      <c r="AH50" s="58">
        <f t="shared" si="322"/>
        <v>1.2690000000000001</v>
      </c>
      <c r="AI50" s="58">
        <f t="shared" si="322"/>
        <v>500.44</v>
      </c>
      <c r="AJ50" s="58">
        <f t="shared" si="322"/>
        <v>497.83059612888013</v>
      </c>
      <c r="AK50" s="58">
        <f t="shared" si="322"/>
        <v>2.6094038711198513</v>
      </c>
      <c r="AL50" s="40">
        <f t="shared" si="237"/>
        <v>-199.16600000000005</v>
      </c>
      <c r="AM50" s="40">
        <f t="shared" si="237"/>
        <v>-200.43500000000006</v>
      </c>
      <c r="AN50" s="40">
        <f t="shared" si="237"/>
        <v>1.2690000000000001</v>
      </c>
      <c r="AO50" s="56">
        <f t="shared" si="323"/>
        <v>219.655</v>
      </c>
      <c r="AP50" s="56">
        <f>SUM('[19]ПОЛНАЯ СЕБЕСТОИМОСТЬ СТОКИ 2019'!R165/3)</f>
        <v>219.655</v>
      </c>
      <c r="AQ50" s="56">
        <f>SUM('[19]ПОЛНАЯ СЕБЕСТОИМОСТЬ СТОКИ 2019'!S165/3)</f>
        <v>0</v>
      </c>
      <c r="AR50" s="56">
        <f t="shared" si="324"/>
        <v>176.267</v>
      </c>
      <c r="AS50" s="56">
        <f>SUM('[19]ПОЛНАЯ СЕБЕСТОИМОСТЬ СТОКИ 2019'!U165)</f>
        <v>175.84</v>
      </c>
      <c r="AT50" s="56">
        <f>SUM('[19]ПОЛНАЯ СЕБЕСТОИМОСТЬ СТОКИ 2019'!V165)</f>
        <v>0.42699999999999999</v>
      </c>
      <c r="AU50" s="57">
        <v>154.93</v>
      </c>
      <c r="AV50" s="57">
        <f t="shared" si="371"/>
        <v>154.78765241923512</v>
      </c>
      <c r="AW50" s="57">
        <f>SUM(AU50/AU9*AW9)*0.9683655536</f>
        <v>0.14234758076489609</v>
      </c>
      <c r="AX50" s="56">
        <f t="shared" si="326"/>
        <v>219.655</v>
      </c>
      <c r="AY50" s="56">
        <f t="shared" si="327"/>
        <v>219.655</v>
      </c>
      <c r="AZ50" s="56">
        <f t="shared" si="328"/>
        <v>0</v>
      </c>
      <c r="BA50" s="56">
        <f t="shared" si="329"/>
        <v>0</v>
      </c>
      <c r="BB50" s="56">
        <f>SUM('[19]ПОЛНАЯ СЕБЕСТОИМОСТЬ СТОКИ 2019'!X165)</f>
        <v>0</v>
      </c>
      <c r="BC50" s="56">
        <f>SUM('[19]ПОЛНАЯ СЕБЕСТОИМОСТЬ СТОКИ 2019'!Y165)</f>
        <v>0</v>
      </c>
      <c r="BD50" s="57">
        <v>151.24</v>
      </c>
      <c r="BE50" s="57">
        <f t="shared" si="372"/>
        <v>150.909930831076</v>
      </c>
      <c r="BF50" s="57">
        <f>SUM(BD50/BD9*BF9)*0.9683655536</f>
        <v>0.33006916892399929</v>
      </c>
      <c r="BG50" s="56">
        <f t="shared" si="331"/>
        <v>219.655</v>
      </c>
      <c r="BH50" s="56">
        <f t="shared" si="332"/>
        <v>219.655</v>
      </c>
      <c r="BI50" s="56">
        <f t="shared" si="333"/>
        <v>0</v>
      </c>
      <c r="BJ50" s="56">
        <f t="shared" si="334"/>
        <v>0</v>
      </c>
      <c r="BK50" s="56">
        <f>SUM('[19]ПОЛНАЯ СЕБЕСТОИМОСТЬ СТОКИ 2019'!AA165)</f>
        <v>0</v>
      </c>
      <c r="BL50" s="56">
        <f>SUM('[19]ПОЛНАЯ СЕБЕСТОИМОСТЬ СТОКИ 2019'!AB165)</f>
        <v>0</v>
      </c>
      <c r="BM50" s="57">
        <v>183.1</v>
      </c>
      <c r="BN50" s="57">
        <f t="shared" si="373"/>
        <v>180.73404619350032</v>
      </c>
      <c r="BO50" s="57">
        <f>SUM(BM50/BM9*BO9)*0.9683655536</f>
        <v>2.3659538064996624</v>
      </c>
      <c r="BP50" s="58">
        <f t="shared" si="336"/>
        <v>658.96500000000003</v>
      </c>
      <c r="BQ50" s="58">
        <f t="shared" si="336"/>
        <v>658.96500000000003</v>
      </c>
      <c r="BR50" s="58">
        <f t="shared" si="336"/>
        <v>0</v>
      </c>
      <c r="BS50" s="58">
        <f t="shared" si="336"/>
        <v>176.267</v>
      </c>
      <c r="BT50" s="58">
        <f t="shared" si="336"/>
        <v>175.84</v>
      </c>
      <c r="BU50" s="58">
        <f t="shared" si="336"/>
        <v>0.42699999999999999</v>
      </c>
      <c r="BV50" s="58">
        <f t="shared" si="336"/>
        <v>489.27</v>
      </c>
      <c r="BW50" s="58">
        <f t="shared" si="336"/>
        <v>486.43162944381146</v>
      </c>
      <c r="BX50" s="58">
        <f t="shared" si="336"/>
        <v>2.8383705561885577</v>
      </c>
      <c r="BY50" s="40">
        <f t="shared" si="239"/>
        <v>-482.69800000000004</v>
      </c>
      <c r="BZ50" s="40">
        <f t="shared" si="239"/>
        <v>-483.125</v>
      </c>
      <c r="CA50" s="40">
        <f t="shared" si="239"/>
        <v>0.42699999999999999</v>
      </c>
      <c r="CB50" s="58">
        <f t="shared" si="337"/>
        <v>1317.93</v>
      </c>
      <c r="CC50" s="58">
        <f t="shared" si="337"/>
        <v>1317.93</v>
      </c>
      <c r="CD50" s="58">
        <f t="shared" si="337"/>
        <v>0</v>
      </c>
      <c r="CE50" s="58">
        <f t="shared" si="337"/>
        <v>636.06600000000003</v>
      </c>
      <c r="CF50" s="58">
        <f t="shared" si="337"/>
        <v>634.37</v>
      </c>
      <c r="CG50" s="58">
        <f t="shared" si="337"/>
        <v>1.6960000000000002</v>
      </c>
      <c r="CH50" s="59">
        <f t="shared" si="337"/>
        <v>989.71</v>
      </c>
      <c r="CI50" s="59">
        <f t="shared" si="337"/>
        <v>984.26222557269159</v>
      </c>
      <c r="CJ50" s="59">
        <f t="shared" si="337"/>
        <v>5.447774427308409</v>
      </c>
      <c r="CK50" s="40">
        <f t="shared" si="241"/>
        <v>-681.86400000000003</v>
      </c>
      <c r="CL50" s="40">
        <f t="shared" si="241"/>
        <v>-683.56000000000006</v>
      </c>
      <c r="CM50" s="40">
        <f t="shared" si="241"/>
        <v>1.6960000000000002</v>
      </c>
      <c r="CN50" s="56">
        <f t="shared" si="338"/>
        <v>219.655</v>
      </c>
      <c r="CO50" s="56">
        <f>SUM('[19]ПОЛНАЯ СЕБЕСТОИМОСТЬ СТОКИ 2019'!AP165/3)</f>
        <v>219.655</v>
      </c>
      <c r="CP50" s="56">
        <f>SUM('[19]ПОЛНАЯ СЕБЕСТОИМОСТЬ СТОКИ 2019'!AQ165/3)</f>
        <v>0</v>
      </c>
      <c r="CQ50" s="56">
        <f t="shared" si="339"/>
        <v>0</v>
      </c>
      <c r="CR50" s="56">
        <f>SUM('[19]ПОЛНАЯ СЕБЕСТОИМОСТЬ СТОКИ 2019'!AS165)</f>
        <v>0</v>
      </c>
      <c r="CS50" s="56">
        <f>SUM('[19]ПОЛНАЯ СЕБЕСТОИМОСТЬ СТОКИ 2019'!AT165)</f>
        <v>0</v>
      </c>
      <c r="CT50" s="57">
        <v>151.66</v>
      </c>
      <c r="CU50" s="57">
        <f t="shared" si="374"/>
        <v>151.45361333904253</v>
      </c>
      <c r="CV50" s="57">
        <f>SUM(CT50/CT9*CV9)*0.9683655536</f>
        <v>0.20638666095747643</v>
      </c>
      <c r="CW50" s="56">
        <f t="shared" si="341"/>
        <v>219.655</v>
      </c>
      <c r="CX50" s="56">
        <f t="shared" si="342"/>
        <v>219.655</v>
      </c>
      <c r="CY50" s="56">
        <f t="shared" si="343"/>
        <v>0</v>
      </c>
      <c r="CZ50" s="56">
        <f t="shared" si="344"/>
        <v>0</v>
      </c>
      <c r="DA50" s="56">
        <f>SUM('[19]ПОЛНАЯ СЕБЕСТОИМОСТЬ СТОКИ 2019'!AV165)</f>
        <v>0</v>
      </c>
      <c r="DB50" s="56">
        <f>SUM('[19]ПОЛНАЯ СЕБЕСТОИМОСТЬ СТОКИ 2019'!AW165)</f>
        <v>0</v>
      </c>
      <c r="DC50" s="57">
        <v>171.61</v>
      </c>
      <c r="DD50" s="57">
        <f t="shared" si="375"/>
        <v>171.2757348345207</v>
      </c>
      <c r="DE50" s="57">
        <f>SUM(DC50/DC9*DE9)*0.9683655536</f>
        <v>0.3342651654793205</v>
      </c>
      <c r="DF50" s="56">
        <f t="shared" si="346"/>
        <v>219.655</v>
      </c>
      <c r="DG50" s="56">
        <f t="shared" si="347"/>
        <v>219.655</v>
      </c>
      <c r="DH50" s="56">
        <f t="shared" si="348"/>
        <v>0</v>
      </c>
      <c r="DI50" s="56">
        <f t="shared" si="349"/>
        <v>0</v>
      </c>
      <c r="DJ50" s="56">
        <f>SUM('[19]ПОЛНАЯ СЕБЕСТОИМОСТЬ СТОКИ 2019'!AY165)</f>
        <v>0</v>
      </c>
      <c r="DK50" s="56">
        <f>SUM('[19]ПОЛНАЯ СЕБЕСТОИМОСТЬ СТОКИ 2019'!AZ165)</f>
        <v>0</v>
      </c>
      <c r="DL50" s="57">
        <v>157.88999999999999</v>
      </c>
      <c r="DM50" s="57">
        <f t="shared" si="376"/>
        <v>155.70178986073546</v>
      </c>
      <c r="DN50" s="57">
        <f>SUM(DL50/DL9*DN9)*0.9683655536</f>
        <v>2.1882101392645223</v>
      </c>
      <c r="DO50" s="58">
        <f t="shared" si="351"/>
        <v>658.96500000000003</v>
      </c>
      <c r="DP50" s="58">
        <f t="shared" si="351"/>
        <v>658.96500000000003</v>
      </c>
      <c r="DQ50" s="58">
        <f t="shared" si="351"/>
        <v>0</v>
      </c>
      <c r="DR50" s="58">
        <f t="shared" si="351"/>
        <v>0</v>
      </c>
      <c r="DS50" s="58">
        <f t="shared" si="351"/>
        <v>0</v>
      </c>
      <c r="DT50" s="58">
        <f t="shared" si="351"/>
        <v>0</v>
      </c>
      <c r="DU50" s="58">
        <f t="shared" si="351"/>
        <v>481.15999999999997</v>
      </c>
      <c r="DV50" s="58">
        <f t="shared" si="351"/>
        <v>478.43113803429873</v>
      </c>
      <c r="DW50" s="58">
        <f t="shared" si="351"/>
        <v>2.7288619657013191</v>
      </c>
      <c r="DX50" s="40">
        <f t="shared" si="243"/>
        <v>-658.96500000000003</v>
      </c>
      <c r="DY50" s="40">
        <f t="shared" si="243"/>
        <v>-658.96500000000003</v>
      </c>
      <c r="DZ50" s="40">
        <f t="shared" si="243"/>
        <v>0</v>
      </c>
      <c r="EA50" s="58">
        <f t="shared" si="352"/>
        <v>1976.895</v>
      </c>
      <c r="EB50" s="58">
        <f t="shared" si="352"/>
        <v>1976.895</v>
      </c>
      <c r="EC50" s="58">
        <f t="shared" si="352"/>
        <v>0</v>
      </c>
      <c r="ED50" s="58">
        <f t="shared" si="352"/>
        <v>636.06600000000003</v>
      </c>
      <c r="EE50" s="58">
        <f t="shared" si="352"/>
        <v>634.37</v>
      </c>
      <c r="EF50" s="58">
        <f t="shared" si="352"/>
        <v>1.6960000000000002</v>
      </c>
      <c r="EG50" s="58">
        <f t="shared" si="352"/>
        <v>1470.87</v>
      </c>
      <c r="EH50" s="58">
        <f t="shared" si="352"/>
        <v>1462.6933636069903</v>
      </c>
      <c r="EI50" s="58">
        <f t="shared" si="352"/>
        <v>8.1766363930097281</v>
      </c>
      <c r="EJ50" s="40">
        <f t="shared" si="245"/>
        <v>-1340.829</v>
      </c>
      <c r="EK50" s="40">
        <f t="shared" si="245"/>
        <v>-1342.5250000000001</v>
      </c>
      <c r="EL50" s="40">
        <f t="shared" si="245"/>
        <v>1.6960000000000002</v>
      </c>
      <c r="EM50" s="56">
        <f t="shared" si="353"/>
        <v>219.655</v>
      </c>
      <c r="EN50" s="56">
        <f>SUM('[19]ПОЛНАЯ СЕБЕСТОИМОСТЬ СТОКИ 2019'!BN165/3)</f>
        <v>219.655</v>
      </c>
      <c r="EO50" s="56">
        <f>SUM('[19]ПОЛНАЯ СЕБЕСТОИМОСТЬ СТОКИ 2019'!BO165/3)</f>
        <v>0</v>
      </c>
      <c r="EP50" s="56">
        <f t="shared" si="354"/>
        <v>0</v>
      </c>
      <c r="EQ50" s="56">
        <f>SUM('[19]ПОЛНАЯ СЕБЕСТОИМОСТЬ СТОКИ 2019'!BQ165)</f>
        <v>0</v>
      </c>
      <c r="ER50" s="56">
        <f>SUM('[19]ПОЛНАЯ СЕБЕСТОИМОСТЬ СТОКИ 2019'!BR165)</f>
        <v>0</v>
      </c>
      <c r="ES50" s="57">
        <v>133.30000000000001</v>
      </c>
      <c r="ET50" s="57">
        <f t="shared" si="377"/>
        <v>133.03270615354234</v>
      </c>
      <c r="EU50" s="57">
        <f>SUM(ES50/ES9*EU9)*0.9683655536</f>
        <v>0.26729384645768545</v>
      </c>
      <c r="EV50" s="56">
        <f t="shared" si="356"/>
        <v>219.655</v>
      </c>
      <c r="EW50" s="56">
        <f t="shared" si="357"/>
        <v>219.655</v>
      </c>
      <c r="EX50" s="56">
        <f t="shared" si="358"/>
        <v>0</v>
      </c>
      <c r="EY50" s="56">
        <f t="shared" si="359"/>
        <v>0</v>
      </c>
      <c r="EZ50" s="56">
        <f>SUM('[19]ПОЛНАЯ СЕБЕСТОИМОСТЬ СТОКИ 2019'!BT165)</f>
        <v>0</v>
      </c>
      <c r="FA50" s="56">
        <f>SUM('[19]ПОЛНАЯ СЕБЕСТОИМОСТЬ СТОКИ 2019'!BU165)</f>
        <v>0</v>
      </c>
      <c r="FB50" s="57">
        <v>143.94999999999999</v>
      </c>
      <c r="FC50" s="57">
        <f t="shared" si="378"/>
        <v>143.65112989009225</v>
      </c>
      <c r="FD50" s="57">
        <f>SUM(FB50/FB9*FD9)*0.9683655536</f>
        <v>0.29887010990774227</v>
      </c>
      <c r="FE50" s="56">
        <f t="shared" si="361"/>
        <v>219.655</v>
      </c>
      <c r="FF50" s="56">
        <f t="shared" si="362"/>
        <v>219.655</v>
      </c>
      <c r="FG50" s="56">
        <f t="shared" si="363"/>
        <v>0</v>
      </c>
      <c r="FH50" s="56">
        <f t="shared" si="364"/>
        <v>0</v>
      </c>
      <c r="FI50" s="56">
        <f>SUM('[19]ПОЛНАЯ СЕБЕСТОИМОСТЬ СТОКИ 2019'!BW165)</f>
        <v>0</v>
      </c>
      <c r="FJ50" s="56">
        <f>SUM('[19]ПОЛНАЯ СЕБЕСТОИМОСТЬ СТОКИ 2019'!BX165)</f>
        <v>0</v>
      </c>
      <c r="FK50" s="57">
        <v>155.19</v>
      </c>
      <c r="FL50" s="57">
        <f t="shared" si="379"/>
        <v>152.91169276568934</v>
      </c>
      <c r="FM50" s="57">
        <f>SUM(FK50/FK9*FM9)*0.9683655536</f>
        <v>2.278307234310661</v>
      </c>
      <c r="FN50" s="58">
        <f t="shared" si="366"/>
        <v>658.96500000000003</v>
      </c>
      <c r="FO50" s="58">
        <f t="shared" si="366"/>
        <v>658.96500000000003</v>
      </c>
      <c r="FP50" s="58">
        <f t="shared" si="366"/>
        <v>0</v>
      </c>
      <c r="FQ50" s="58">
        <f t="shared" si="366"/>
        <v>0</v>
      </c>
      <c r="FR50" s="58">
        <f t="shared" si="366"/>
        <v>0</v>
      </c>
      <c r="FS50" s="58">
        <f t="shared" si="366"/>
        <v>0</v>
      </c>
      <c r="FT50" s="58">
        <f t="shared" si="366"/>
        <v>432.44</v>
      </c>
      <c r="FU50" s="58">
        <f t="shared" si="366"/>
        <v>429.59552880932392</v>
      </c>
      <c r="FV50" s="58">
        <f t="shared" si="366"/>
        <v>2.8444711906760887</v>
      </c>
      <c r="FW50" s="40">
        <f t="shared" si="247"/>
        <v>-658.96500000000003</v>
      </c>
      <c r="FX50" s="40">
        <f t="shared" si="247"/>
        <v>-658.96500000000003</v>
      </c>
      <c r="FY50" s="40">
        <f t="shared" si="247"/>
        <v>0</v>
      </c>
      <c r="FZ50" s="58">
        <f t="shared" si="367"/>
        <v>2635.86</v>
      </c>
      <c r="GA50" s="58">
        <f t="shared" si="367"/>
        <v>2635.86</v>
      </c>
      <c r="GB50" s="58">
        <f t="shared" si="367"/>
        <v>0</v>
      </c>
      <c r="GC50" s="58">
        <f t="shared" si="367"/>
        <v>636.06600000000003</v>
      </c>
      <c r="GD50" s="58">
        <f t="shared" si="367"/>
        <v>634.37</v>
      </c>
      <c r="GE50" s="58">
        <f t="shared" si="367"/>
        <v>1.6960000000000002</v>
      </c>
      <c r="GF50" s="58">
        <f t="shared" si="367"/>
        <v>1903.31</v>
      </c>
      <c r="GG50" s="58">
        <f t="shared" si="367"/>
        <v>1892.2888924163142</v>
      </c>
      <c r="GH50" s="58">
        <f t="shared" si="367"/>
        <v>11.021107583685817</v>
      </c>
      <c r="GI50" s="40">
        <f t="shared" si="249"/>
        <v>-1999.7940000000001</v>
      </c>
      <c r="GJ50" s="40">
        <f t="shared" si="249"/>
        <v>-2001.4900000000002</v>
      </c>
      <c r="GK50" s="40">
        <f t="shared" si="249"/>
        <v>1.6960000000000002</v>
      </c>
    </row>
    <row r="51" spans="1:193" ht="18.75" customHeight="1" x14ac:dyDescent="0.3">
      <c r="A51" s="55" t="s">
        <v>65</v>
      </c>
      <c r="B51" s="56">
        <f t="shared" si="309"/>
        <v>5.7974999999999994</v>
      </c>
      <c r="C51" s="56">
        <f>SUM('[19]ПОЛНАЯ СЕБЕСТОИМОСТЬ СТОКИ 2019'!C166/3)</f>
        <v>5.7974999999999994</v>
      </c>
      <c r="D51" s="56">
        <f>SUM('[19]ПОЛНАЯ СЕБЕСТОИМОСТЬ СТОКИ 2019'!D166/3)</f>
        <v>0</v>
      </c>
      <c r="E51" s="56">
        <f t="shared" si="310"/>
        <v>4.7430000000000003</v>
      </c>
      <c r="F51" s="56">
        <f>SUM('[19]ПОЛНАЯ СЕБЕСТОИМОСТЬ СТОКИ 2019'!F166)</f>
        <v>4.7300000000000004</v>
      </c>
      <c r="G51" s="56">
        <f>SUM('[19]ПОЛНАЯ СЕБЕСТОИМОСТЬ СТОКИ 2019'!G166)</f>
        <v>1.2999999999999999E-2</v>
      </c>
      <c r="H51" s="57">
        <v>0.09</v>
      </c>
      <c r="I51" s="57">
        <f t="shared" si="368"/>
        <v>8.9952940775283957E-2</v>
      </c>
      <c r="J51" s="57">
        <f>SUM(H51/H9*J9)*0.58974358974</f>
        <v>4.7059224716036785E-5</v>
      </c>
      <c r="K51" s="56">
        <f t="shared" ref="K51:K56" si="404">SUM(L51:M51)</f>
        <v>5.7974999999999994</v>
      </c>
      <c r="L51" s="56">
        <f t="shared" si="313"/>
        <v>5.7974999999999994</v>
      </c>
      <c r="M51" s="56">
        <f t="shared" si="314"/>
        <v>0</v>
      </c>
      <c r="N51" s="56">
        <f t="shared" si="315"/>
        <v>4.3129999999999997</v>
      </c>
      <c r="O51" s="56">
        <f>SUM('[19]ПОЛНАЯ СЕБЕСТОИМОСТЬ СТОКИ 2019'!I166)</f>
        <v>4.3</v>
      </c>
      <c r="P51" s="56">
        <f>SUM('[19]ПОЛНАЯ СЕБЕСТОИМОСТЬ СТОКИ 2019'!J166)</f>
        <v>1.2999999999999999E-2</v>
      </c>
      <c r="Q51" s="57">
        <v>0.08</v>
      </c>
      <c r="R51" s="57">
        <f t="shared" si="369"/>
        <v>7.996612846187777E-2</v>
      </c>
      <c r="S51" s="57">
        <f>SUM(Q51/Q9*S9)*0.58974358974</f>
        <v>3.3871538122229361E-5</v>
      </c>
      <c r="T51" s="56">
        <f t="shared" si="317"/>
        <v>5.7974999999999994</v>
      </c>
      <c r="U51" s="56">
        <f t="shared" si="318"/>
        <v>5.7974999999999994</v>
      </c>
      <c r="V51" s="56">
        <f t="shared" si="319"/>
        <v>0</v>
      </c>
      <c r="W51" s="56">
        <f t="shared" si="320"/>
        <v>3.9899999999999998</v>
      </c>
      <c r="X51" s="56">
        <f>SUM('[19]ПОЛНАЯ СЕБЕСТОИМОСТЬ СТОКИ 2019'!L166)</f>
        <v>3.98</v>
      </c>
      <c r="Y51" s="56">
        <f>SUM('[19]ПОЛНАЯ СЕБЕСТОИМОСТЬ СТОКИ 2019'!M166)</f>
        <v>0.01</v>
      </c>
      <c r="Z51" s="57">
        <v>1.84</v>
      </c>
      <c r="AA51" s="57">
        <f t="shared" si="370"/>
        <v>1.8247217668636513</v>
      </c>
      <c r="AB51" s="57">
        <f>SUM(Z51/Z9*AB9)*0.58974358974</f>
        <v>1.5278233136348808E-2</v>
      </c>
      <c r="AC51" s="58">
        <f t="shared" si="322"/>
        <v>17.392499999999998</v>
      </c>
      <c r="AD51" s="58">
        <f t="shared" si="322"/>
        <v>17.392499999999998</v>
      </c>
      <c r="AE51" s="58">
        <f t="shared" si="322"/>
        <v>0</v>
      </c>
      <c r="AF51" s="58">
        <f t="shared" si="322"/>
        <v>13.046000000000001</v>
      </c>
      <c r="AG51" s="58">
        <f t="shared" si="322"/>
        <v>13.010000000000002</v>
      </c>
      <c r="AH51" s="58">
        <f t="shared" si="322"/>
        <v>3.5999999999999997E-2</v>
      </c>
      <c r="AI51" s="58">
        <f t="shared" si="322"/>
        <v>2.0100000000000002</v>
      </c>
      <c r="AJ51" s="58">
        <f t="shared" si="322"/>
        <v>1.994640836100813</v>
      </c>
      <c r="AK51" s="58">
        <f t="shared" si="322"/>
        <v>1.5359163899187074E-2</v>
      </c>
      <c r="AL51" s="40">
        <f t="shared" si="237"/>
        <v>-4.3464999999999971</v>
      </c>
      <c r="AM51" s="40">
        <f t="shared" si="237"/>
        <v>-4.3824999999999967</v>
      </c>
      <c r="AN51" s="40">
        <f t="shared" si="237"/>
        <v>3.5999999999999997E-2</v>
      </c>
      <c r="AO51" s="56">
        <f t="shared" si="323"/>
        <v>5.7974999999999994</v>
      </c>
      <c r="AP51" s="56">
        <f>SUM('[19]ПОЛНАЯ СЕБЕСТОИМОСТЬ СТОКИ 2019'!R166/3)</f>
        <v>5.7974999999999994</v>
      </c>
      <c r="AQ51" s="56">
        <f>SUM('[19]ПОЛНАЯ СЕБЕСТОИМОСТЬ СТОКИ 2019'!S166/3)</f>
        <v>0</v>
      </c>
      <c r="AR51" s="56">
        <f t="shared" si="324"/>
        <v>4.4510000000000005</v>
      </c>
      <c r="AS51" s="56">
        <f>SUM('[19]ПОЛНАЯ СЕБЕСТОИМОСТЬ СТОКИ 2019'!U166)</f>
        <v>4.4400000000000004</v>
      </c>
      <c r="AT51" s="56">
        <f>SUM('[19]ПОЛНАЯ СЕБЕСТОИМОСТЬ СТОКИ 2019'!V166)</f>
        <v>1.0999999999999999E-2</v>
      </c>
      <c r="AU51" s="57">
        <v>1.82</v>
      </c>
      <c r="AV51" s="57">
        <f t="shared" si="371"/>
        <v>1.8189816200172793</v>
      </c>
      <c r="AW51" s="57">
        <f>SUM(AU51/AU9*AW9)*0.58974358974</f>
        <v>1.0183799827207533E-3</v>
      </c>
      <c r="AX51" s="56">
        <f t="shared" si="326"/>
        <v>5.7974999999999994</v>
      </c>
      <c r="AY51" s="56">
        <f t="shared" si="327"/>
        <v>5.7974999999999994</v>
      </c>
      <c r="AZ51" s="56">
        <f t="shared" si="328"/>
        <v>0</v>
      </c>
      <c r="BA51" s="56">
        <f t="shared" si="329"/>
        <v>0</v>
      </c>
      <c r="BB51" s="56">
        <f>SUM('[19]ПОЛНАЯ СЕБЕСТОИМОСТЬ СТОКИ 2019'!X166)</f>
        <v>0</v>
      </c>
      <c r="BC51" s="56">
        <f>SUM('[19]ПОЛНАЯ СЕБЕСТОИМОСТЬ СТОКИ 2019'!Y166)</f>
        <v>0</v>
      </c>
      <c r="BD51" s="57">
        <v>1.85</v>
      </c>
      <c r="BE51" s="57">
        <f t="shared" si="372"/>
        <v>1.8475411393552039</v>
      </c>
      <c r="BF51" s="57">
        <f>SUM(BD51/BD9*BF9)*0.58974358974</f>
        <v>2.4588606447962492E-3</v>
      </c>
      <c r="BG51" s="56">
        <f t="shared" si="331"/>
        <v>5.7974999999999994</v>
      </c>
      <c r="BH51" s="56">
        <f t="shared" si="332"/>
        <v>5.7974999999999994</v>
      </c>
      <c r="BI51" s="56">
        <f t="shared" si="333"/>
        <v>0</v>
      </c>
      <c r="BJ51" s="56">
        <f t="shared" ref="BJ51:BJ56" si="405">SUM(BK51:BL51)</f>
        <v>0</v>
      </c>
      <c r="BK51" s="56">
        <f>SUM('[19]ПОЛНАЯ СЕБЕСТОИМОСТЬ СТОКИ 2019'!AA166)</f>
        <v>0</v>
      </c>
      <c r="BL51" s="56">
        <f>SUM('[19]ПОЛНАЯ СЕБЕСТОИМОСТЬ СТОКИ 2019'!AB166)</f>
        <v>0</v>
      </c>
      <c r="BM51" s="57">
        <v>2.1800000000000002</v>
      </c>
      <c r="BN51" s="57">
        <f t="shared" si="373"/>
        <v>2.1628447004016493</v>
      </c>
      <c r="BO51" s="57">
        <f>SUM(BM51/BM9*BO9)*0.58974358974</f>
        <v>1.7155299598350712E-2</v>
      </c>
      <c r="BP51" s="58">
        <f t="shared" si="336"/>
        <v>17.392499999999998</v>
      </c>
      <c r="BQ51" s="58">
        <f t="shared" si="336"/>
        <v>17.392499999999998</v>
      </c>
      <c r="BR51" s="58">
        <f t="shared" si="336"/>
        <v>0</v>
      </c>
      <c r="BS51" s="58">
        <f t="shared" si="336"/>
        <v>4.4510000000000005</v>
      </c>
      <c r="BT51" s="58">
        <f t="shared" si="336"/>
        <v>4.4400000000000004</v>
      </c>
      <c r="BU51" s="58">
        <f t="shared" si="336"/>
        <v>1.0999999999999999E-2</v>
      </c>
      <c r="BV51" s="58">
        <f t="shared" si="336"/>
        <v>5.85</v>
      </c>
      <c r="BW51" s="58">
        <f t="shared" si="336"/>
        <v>5.829367459774133</v>
      </c>
      <c r="BX51" s="58">
        <f t="shared" si="336"/>
        <v>2.0632540225867715E-2</v>
      </c>
      <c r="BY51" s="40">
        <f t="shared" si="239"/>
        <v>-12.941499999999998</v>
      </c>
      <c r="BZ51" s="40">
        <f t="shared" si="239"/>
        <v>-12.952499999999997</v>
      </c>
      <c r="CA51" s="40">
        <f t="shared" si="239"/>
        <v>1.0999999999999999E-2</v>
      </c>
      <c r="CB51" s="58">
        <f t="shared" si="337"/>
        <v>34.784999999999997</v>
      </c>
      <c r="CC51" s="58">
        <f t="shared" si="337"/>
        <v>34.784999999999997</v>
      </c>
      <c r="CD51" s="58">
        <f t="shared" si="337"/>
        <v>0</v>
      </c>
      <c r="CE51" s="58">
        <f t="shared" si="337"/>
        <v>17.497</v>
      </c>
      <c r="CF51" s="58">
        <f t="shared" si="337"/>
        <v>17.450000000000003</v>
      </c>
      <c r="CG51" s="58">
        <f t="shared" si="337"/>
        <v>4.7E-2</v>
      </c>
      <c r="CH51" s="59">
        <f t="shared" si="337"/>
        <v>7.8599999999999994</v>
      </c>
      <c r="CI51" s="59">
        <f t="shared" si="337"/>
        <v>7.824008295874946</v>
      </c>
      <c r="CJ51" s="59">
        <f t="shared" si="337"/>
        <v>3.5991704125054785E-2</v>
      </c>
      <c r="CK51" s="40">
        <f t="shared" si="241"/>
        <v>-17.287999999999997</v>
      </c>
      <c r="CL51" s="40">
        <f t="shared" si="241"/>
        <v>-17.334999999999994</v>
      </c>
      <c r="CM51" s="40">
        <f t="shared" si="241"/>
        <v>4.7E-2</v>
      </c>
      <c r="CN51" s="56">
        <f t="shared" si="338"/>
        <v>5.7974999999999994</v>
      </c>
      <c r="CO51" s="56">
        <f>SUM('[19]ПОЛНАЯ СЕБЕСТОИМОСТЬ СТОКИ 2019'!AP166/3)</f>
        <v>5.7974999999999994</v>
      </c>
      <c r="CP51" s="56">
        <f>SUM('[19]ПОЛНАЯ СЕБЕСТОИМОСТЬ СТОКИ 2019'!AQ166/3)</f>
        <v>0</v>
      </c>
      <c r="CQ51" s="56">
        <f t="shared" si="339"/>
        <v>0</v>
      </c>
      <c r="CR51" s="56">
        <f>SUM('[19]ПОЛНАЯ СЕБЕСТОИМОСТЬ СТОКИ 2019'!AS166)</f>
        <v>0</v>
      </c>
      <c r="CS51" s="56">
        <f>SUM('[19]ПОЛНАЯ СЕБЕСТОИМОСТЬ СТОКИ 2019'!AT166)</f>
        <v>0</v>
      </c>
      <c r="CT51" s="57">
        <v>1.33</v>
      </c>
      <c r="CU51" s="57">
        <f t="shared" si="374"/>
        <v>1.3288977347636588</v>
      </c>
      <c r="CV51" s="57">
        <f>SUM(CT51/CT9*CV9)*0.58974358974</f>
        <v>1.1022652363413574E-3</v>
      </c>
      <c r="CW51" s="56">
        <f t="shared" si="341"/>
        <v>5.7974999999999994</v>
      </c>
      <c r="CX51" s="56">
        <f t="shared" si="342"/>
        <v>5.7974999999999994</v>
      </c>
      <c r="CY51" s="56">
        <f t="shared" si="343"/>
        <v>0</v>
      </c>
      <c r="CZ51" s="56">
        <f t="shared" si="344"/>
        <v>0</v>
      </c>
      <c r="DA51" s="56">
        <f>SUM('[19]ПОЛНАЯ СЕБЕСТОИМОСТЬ СТОКИ 2019'!AV166)</f>
        <v>0</v>
      </c>
      <c r="DB51" s="56">
        <f>SUM('[19]ПОЛНАЯ СЕБЕСТОИМОСТЬ СТОКИ 2019'!AW166)</f>
        <v>0</v>
      </c>
      <c r="DC51" s="57">
        <v>1.29</v>
      </c>
      <c r="DD51" s="57">
        <f t="shared" si="375"/>
        <v>1.288469750889689</v>
      </c>
      <c r="DE51" s="57">
        <f>SUM(DC51/DC9*DE9)*0.58974358974</f>
        <v>1.5302491103109702E-3</v>
      </c>
      <c r="DF51" s="56">
        <f t="shared" si="346"/>
        <v>5.7974999999999994</v>
      </c>
      <c r="DG51" s="56">
        <f t="shared" si="347"/>
        <v>5.7974999999999994</v>
      </c>
      <c r="DH51" s="56">
        <f t="shared" si="348"/>
        <v>0</v>
      </c>
      <c r="DI51" s="56">
        <f t="shared" si="349"/>
        <v>0</v>
      </c>
      <c r="DJ51" s="56">
        <f>SUM('[19]ПОЛНАЯ СЕБЕСТОИМОСТЬ СТОКИ 2019'!AY166)</f>
        <v>0</v>
      </c>
      <c r="DK51" s="56">
        <f>SUM('[19]ПОЛНАЯ СЕБЕСТОИМОСТЬ СТОКИ 2019'!AZ166)</f>
        <v>0</v>
      </c>
      <c r="DL51" s="57">
        <v>4.3499999999999996</v>
      </c>
      <c r="DM51" s="57">
        <f t="shared" si="376"/>
        <v>4.3132846599597165</v>
      </c>
      <c r="DN51" s="57">
        <f>SUM(DL51/DL9*DN9)*0.58974358974</f>
        <v>3.6715340040282811E-2</v>
      </c>
      <c r="DO51" s="58">
        <f t="shared" si="351"/>
        <v>17.392499999999998</v>
      </c>
      <c r="DP51" s="58">
        <f t="shared" si="351"/>
        <v>17.392499999999998</v>
      </c>
      <c r="DQ51" s="58">
        <f t="shared" si="351"/>
        <v>0</v>
      </c>
      <c r="DR51" s="58">
        <f t="shared" si="351"/>
        <v>0</v>
      </c>
      <c r="DS51" s="58">
        <f t="shared" si="351"/>
        <v>0</v>
      </c>
      <c r="DT51" s="58">
        <f t="shared" si="351"/>
        <v>0</v>
      </c>
      <c r="DU51" s="58">
        <f t="shared" si="351"/>
        <v>6.97</v>
      </c>
      <c r="DV51" s="58">
        <f t="shared" si="351"/>
        <v>6.9306521456130641</v>
      </c>
      <c r="DW51" s="58">
        <f t="shared" si="351"/>
        <v>3.9347854386935138E-2</v>
      </c>
      <c r="DX51" s="40">
        <f t="shared" si="243"/>
        <v>-17.392499999999998</v>
      </c>
      <c r="DY51" s="40">
        <f t="shared" si="243"/>
        <v>-17.392499999999998</v>
      </c>
      <c r="DZ51" s="40">
        <f t="shared" si="243"/>
        <v>0</v>
      </c>
      <c r="EA51" s="58">
        <f t="shared" si="352"/>
        <v>52.177499999999995</v>
      </c>
      <c r="EB51" s="58">
        <f t="shared" si="352"/>
        <v>52.177499999999995</v>
      </c>
      <c r="EC51" s="58">
        <f t="shared" si="352"/>
        <v>0</v>
      </c>
      <c r="ED51" s="58">
        <f t="shared" si="352"/>
        <v>17.497</v>
      </c>
      <c r="EE51" s="58">
        <f t="shared" si="352"/>
        <v>17.450000000000003</v>
      </c>
      <c r="EF51" s="58">
        <f t="shared" si="352"/>
        <v>4.7E-2</v>
      </c>
      <c r="EG51" s="58">
        <f t="shared" si="352"/>
        <v>14.829999999999998</v>
      </c>
      <c r="EH51" s="58">
        <f t="shared" si="352"/>
        <v>14.75466044148801</v>
      </c>
      <c r="EI51" s="58">
        <f t="shared" si="352"/>
        <v>7.5339558511989924E-2</v>
      </c>
      <c r="EJ51" s="40">
        <f t="shared" si="245"/>
        <v>-34.680499999999995</v>
      </c>
      <c r="EK51" s="40">
        <f t="shared" si="245"/>
        <v>-34.727499999999992</v>
      </c>
      <c r="EL51" s="40">
        <f t="shared" si="245"/>
        <v>4.7E-2</v>
      </c>
      <c r="EM51" s="56">
        <f t="shared" ref="EM51:EM56" si="406">SUM(EN51:EO51)</f>
        <v>5.7974999999999994</v>
      </c>
      <c r="EN51" s="56">
        <f>SUM('[19]ПОЛНАЯ СЕБЕСТОИМОСТЬ СТОКИ 2019'!BN166/3)</f>
        <v>5.7974999999999994</v>
      </c>
      <c r="EO51" s="56">
        <f>SUM('[19]ПОЛНАЯ СЕБЕСТОИМОСТЬ СТОКИ 2019'!BO166/3)</f>
        <v>0</v>
      </c>
      <c r="EP51" s="56">
        <f t="shared" si="354"/>
        <v>0</v>
      </c>
      <c r="EQ51" s="56">
        <f>SUM('[19]ПОЛНАЯ СЕБЕСТОИМОСТЬ СТОКИ 2019'!BQ166)</f>
        <v>0</v>
      </c>
      <c r="ER51" s="56">
        <f>SUM('[19]ПОЛНАЯ СЕБЕСТОИМОСТЬ СТОКИ 2019'!BR166)</f>
        <v>0</v>
      </c>
      <c r="ES51" s="57">
        <v>5.36</v>
      </c>
      <c r="ET51" s="57">
        <f t="shared" si="377"/>
        <v>5.3534544296106166</v>
      </c>
      <c r="EU51" s="57">
        <f>SUM(ES51/ES9*EU9)*0.58974358974</f>
        <v>6.545570389383604E-3</v>
      </c>
      <c r="EV51" s="56">
        <f t="shared" si="356"/>
        <v>5.7974999999999994</v>
      </c>
      <c r="EW51" s="56">
        <f t="shared" si="357"/>
        <v>5.7974999999999994</v>
      </c>
      <c r="EX51" s="56">
        <f t="shared" si="358"/>
        <v>0</v>
      </c>
      <c r="EY51" s="56">
        <f t="shared" si="359"/>
        <v>0</v>
      </c>
      <c r="EZ51" s="56">
        <f>SUM('[19]ПОЛНАЯ СЕБЕСТОИМОСТЬ СТОКИ 2019'!BT166)</f>
        <v>0</v>
      </c>
      <c r="FA51" s="56">
        <f>SUM('[19]ПОЛНАЯ СЕБЕСТОИМОСТЬ СТОКИ 2019'!BU166)</f>
        <v>0</v>
      </c>
      <c r="FB51" s="57">
        <v>4.18</v>
      </c>
      <c r="FC51" s="57">
        <f t="shared" si="378"/>
        <v>4.1747146835833551</v>
      </c>
      <c r="FD51" s="57">
        <f>SUM(FB51/FB9*FD9)*0.58974358974</f>
        <v>5.2853164166445582E-3</v>
      </c>
      <c r="FE51" s="56">
        <f t="shared" si="361"/>
        <v>5.7974999999999994</v>
      </c>
      <c r="FF51" s="56">
        <f t="shared" si="362"/>
        <v>5.7974999999999994</v>
      </c>
      <c r="FG51" s="56">
        <f t="shared" si="363"/>
        <v>0</v>
      </c>
      <c r="FH51" s="56">
        <f t="shared" si="364"/>
        <v>0</v>
      </c>
      <c r="FI51" s="56">
        <f>SUM('[19]ПОЛНАЯ СЕБЕСТОИМОСТЬ СТОКИ 2019'!BW166)</f>
        <v>0</v>
      </c>
      <c r="FJ51" s="56">
        <f>SUM('[19]ПОЛНАЯ СЕБЕСТОИМОСТЬ СТОКИ 2019'!BX166)</f>
        <v>0</v>
      </c>
      <c r="FK51" s="57">
        <v>15.86</v>
      </c>
      <c r="FL51" s="57">
        <f t="shared" si="379"/>
        <v>15.718200194364321</v>
      </c>
      <c r="FM51" s="57">
        <f>SUM(FK51/FK9*FM9)*0.58974358974</f>
        <v>0.14179980563567718</v>
      </c>
      <c r="FN51" s="58">
        <f t="shared" si="366"/>
        <v>17.392499999999998</v>
      </c>
      <c r="FO51" s="58">
        <f t="shared" si="366"/>
        <v>17.392499999999998</v>
      </c>
      <c r="FP51" s="58">
        <f t="shared" si="366"/>
        <v>0</v>
      </c>
      <c r="FQ51" s="58">
        <f t="shared" si="366"/>
        <v>0</v>
      </c>
      <c r="FR51" s="58">
        <f t="shared" si="366"/>
        <v>0</v>
      </c>
      <c r="FS51" s="58">
        <f t="shared" si="366"/>
        <v>0</v>
      </c>
      <c r="FT51" s="58">
        <f t="shared" si="366"/>
        <v>25.4</v>
      </c>
      <c r="FU51" s="58">
        <f t="shared" si="366"/>
        <v>25.246369307558293</v>
      </c>
      <c r="FV51" s="58">
        <f t="shared" si="366"/>
        <v>0.15363069244170535</v>
      </c>
      <c r="FW51" s="40">
        <f t="shared" si="247"/>
        <v>-17.392499999999998</v>
      </c>
      <c r="FX51" s="40">
        <f t="shared" si="247"/>
        <v>-17.392499999999998</v>
      </c>
      <c r="FY51" s="40">
        <f t="shared" si="247"/>
        <v>0</v>
      </c>
      <c r="FZ51" s="58">
        <f t="shared" si="367"/>
        <v>69.569999999999993</v>
      </c>
      <c r="GA51" s="58">
        <f t="shared" si="367"/>
        <v>69.569999999999993</v>
      </c>
      <c r="GB51" s="58">
        <f t="shared" si="367"/>
        <v>0</v>
      </c>
      <c r="GC51" s="58">
        <f t="shared" si="367"/>
        <v>17.497</v>
      </c>
      <c r="GD51" s="58">
        <f t="shared" si="367"/>
        <v>17.450000000000003</v>
      </c>
      <c r="GE51" s="58">
        <f t="shared" si="367"/>
        <v>4.7E-2</v>
      </c>
      <c r="GF51" s="58">
        <f t="shared" si="367"/>
        <v>40.229999999999997</v>
      </c>
      <c r="GG51" s="58">
        <f t="shared" si="367"/>
        <v>40.001029749046303</v>
      </c>
      <c r="GH51" s="58">
        <f t="shared" si="367"/>
        <v>0.22897025095369528</v>
      </c>
      <c r="GI51" s="40">
        <f t="shared" si="249"/>
        <v>-52.072999999999993</v>
      </c>
      <c r="GJ51" s="40">
        <f t="shared" si="249"/>
        <v>-52.11999999999999</v>
      </c>
      <c r="GK51" s="40">
        <f t="shared" si="249"/>
        <v>4.7E-2</v>
      </c>
    </row>
    <row r="52" spans="1:193" ht="18.75" customHeight="1" x14ac:dyDescent="0.3">
      <c r="A52" s="55" t="s">
        <v>66</v>
      </c>
      <c r="B52" s="56">
        <f t="shared" si="309"/>
        <v>4.1483333333333334</v>
      </c>
      <c r="C52" s="56">
        <f>SUM('[19]ПОЛНАЯ СЕБЕСТОИМОСТЬ СТОКИ 2019'!C167/3)</f>
        <v>4.1483333333333334</v>
      </c>
      <c r="D52" s="56">
        <f>SUM('[19]ПОЛНАЯ СЕБЕСТОИМОСТЬ СТОКИ 2019'!D167/3)</f>
        <v>0</v>
      </c>
      <c r="E52" s="56">
        <f t="shared" si="310"/>
        <v>7.8820000000000006</v>
      </c>
      <c r="F52" s="56">
        <f>SUM('[19]ПОЛНАЯ СЕБЕСТОИМОСТЬ СТОКИ 2019'!F167)</f>
        <v>7.86</v>
      </c>
      <c r="G52" s="56">
        <f>SUM('[19]ПОЛНАЯ СЕБЕСТОИМОСТЬ СТОКИ 2019'!G167)</f>
        <v>2.1999999999999999E-2</v>
      </c>
      <c r="H52" s="57">
        <v>7</v>
      </c>
      <c r="I52" s="57">
        <f t="shared" si="368"/>
        <v>6.993793638479441</v>
      </c>
      <c r="J52" s="57">
        <f>SUM(H52/H9*J9)</f>
        <v>6.2063615205585725E-3</v>
      </c>
      <c r="K52" s="56">
        <f t="shared" si="404"/>
        <v>4.1483333333333334</v>
      </c>
      <c r="L52" s="56">
        <f t="shared" si="313"/>
        <v>4.1483333333333334</v>
      </c>
      <c r="M52" s="56">
        <f t="shared" si="314"/>
        <v>0</v>
      </c>
      <c r="N52" s="56">
        <f t="shared" ref="N52:N56" si="407">SUM(O52:P52)</f>
        <v>7.3609999999999998</v>
      </c>
      <c r="O52" s="56">
        <f>SUM('[19]ПОЛНАЯ СЕБЕСТОИМОСТЬ СТОКИ 2019'!I167)</f>
        <v>7.34</v>
      </c>
      <c r="P52" s="56">
        <f>SUM('[19]ПОЛНАЯ СЕБЕСТОИМОСТЬ СТОКИ 2019'!J167)</f>
        <v>2.1000000000000001E-2</v>
      </c>
      <c r="Q52" s="57">
        <v>7.47</v>
      </c>
      <c r="R52" s="57">
        <f t="shared" si="369"/>
        <v>7.4646370678254295</v>
      </c>
      <c r="S52" s="57">
        <f>SUM(Q52/Q9*S9)</f>
        <v>5.3629321745701872E-3</v>
      </c>
      <c r="T52" s="56">
        <f t="shared" si="317"/>
        <v>4.1483333333333334</v>
      </c>
      <c r="U52" s="56">
        <f t="shared" si="318"/>
        <v>4.1483333333333334</v>
      </c>
      <c r="V52" s="56">
        <f t="shared" si="319"/>
        <v>0</v>
      </c>
      <c r="W52" s="56">
        <f t="shared" ref="W52:W56" si="408">SUM(X52:Y52)</f>
        <v>5.6040000000000001</v>
      </c>
      <c r="X52" s="56">
        <f>SUM('[19]ПОЛНАЯ СЕБЕСТОИМОСТЬ СТОКИ 2019'!L167)</f>
        <v>5.59</v>
      </c>
      <c r="Y52" s="56">
        <f>SUM('[19]ПОЛНАЯ СЕБЕСТОИМОСТЬ СТОКИ 2019'!M167)</f>
        <v>1.4E-2</v>
      </c>
      <c r="Z52" s="57">
        <v>8.08</v>
      </c>
      <c r="AA52" s="57">
        <f t="shared" si="370"/>
        <v>7.9662363698970804</v>
      </c>
      <c r="AB52" s="57">
        <f>SUM(Z52/Z9*AB9)</f>
        <v>0.11376363010291923</v>
      </c>
      <c r="AC52" s="58">
        <f t="shared" si="322"/>
        <v>12.445</v>
      </c>
      <c r="AD52" s="58">
        <f t="shared" si="322"/>
        <v>12.445</v>
      </c>
      <c r="AE52" s="58">
        <f t="shared" si="322"/>
        <v>0</v>
      </c>
      <c r="AF52" s="58">
        <f t="shared" si="322"/>
        <v>20.847000000000001</v>
      </c>
      <c r="AG52" s="58">
        <f t="shared" si="322"/>
        <v>20.79</v>
      </c>
      <c r="AH52" s="58">
        <f t="shared" si="322"/>
        <v>5.6999999999999995E-2</v>
      </c>
      <c r="AI52" s="58">
        <f t="shared" si="322"/>
        <v>22.549999999999997</v>
      </c>
      <c r="AJ52" s="58">
        <f t="shared" si="322"/>
        <v>22.424667076201949</v>
      </c>
      <c r="AK52" s="58">
        <f t="shared" si="322"/>
        <v>0.125332923798048</v>
      </c>
      <c r="AL52" s="40">
        <f t="shared" si="237"/>
        <v>8.402000000000001</v>
      </c>
      <c r="AM52" s="40">
        <f t="shared" si="237"/>
        <v>8.3449999999999989</v>
      </c>
      <c r="AN52" s="40">
        <f t="shared" si="237"/>
        <v>5.6999999999999995E-2</v>
      </c>
      <c r="AO52" s="56">
        <f t="shared" ref="AO52:AO56" si="409">SUM(AP52:AQ52)</f>
        <v>4.1483333333333334</v>
      </c>
      <c r="AP52" s="56">
        <f>SUM('[19]ПОЛНАЯ СЕБЕСТОИМОСТЬ СТОКИ 2019'!R167/3)</f>
        <v>4.1483333333333334</v>
      </c>
      <c r="AQ52" s="56">
        <f>SUM('[19]ПОЛНАЯ СЕБЕСТОИМОСТЬ СТОКИ 2019'!S167/3)</f>
        <v>0</v>
      </c>
      <c r="AR52" s="56">
        <f t="shared" si="324"/>
        <v>4.6909999999999998</v>
      </c>
      <c r="AS52" s="56">
        <f>SUM('[19]ПОЛНАЯ СЕБЕСТОИМОСТЬ СТОКИ 2019'!U167)</f>
        <v>4.68</v>
      </c>
      <c r="AT52" s="56">
        <f>SUM('[19]ПОЛНАЯ СЕБЕСТОИМОСТЬ СТОКИ 2019'!V167)</f>
        <v>1.0999999999999999E-2</v>
      </c>
      <c r="AU52" s="57">
        <v>5.7</v>
      </c>
      <c r="AV52" s="57">
        <f t="shared" si="371"/>
        <v>5.6945918330109846</v>
      </c>
      <c r="AW52" s="57">
        <f>SUM(AU52/AU9*AW9)</f>
        <v>5.4081669890158023E-3</v>
      </c>
      <c r="AX52" s="56">
        <f t="shared" ref="AX52:AX56" si="410">SUM(AY52:AZ52)</f>
        <v>4.1483333333333334</v>
      </c>
      <c r="AY52" s="56">
        <f t="shared" si="327"/>
        <v>4.1483333333333334</v>
      </c>
      <c r="AZ52" s="56">
        <f t="shared" si="328"/>
        <v>0</v>
      </c>
      <c r="BA52" s="56">
        <f t="shared" si="329"/>
        <v>0</v>
      </c>
      <c r="BB52" s="56">
        <f>SUM('[19]ПОЛНАЯ СЕБЕСТОИМОСТЬ СТОКИ 2019'!X167)</f>
        <v>0</v>
      </c>
      <c r="BC52" s="56">
        <f>SUM('[19]ПОЛНАЯ СЕБЕСТОИМОСТЬ СТОКИ 2019'!Y167)</f>
        <v>0</v>
      </c>
      <c r="BD52" s="57">
        <v>1.7</v>
      </c>
      <c r="BE52" s="57">
        <f t="shared" si="372"/>
        <v>1.6961686848237136</v>
      </c>
      <c r="BF52" s="57">
        <f>SUM(BD52/BD9*BF9)</f>
        <v>3.8313151762863363E-3</v>
      </c>
      <c r="BG52" s="56">
        <f t="shared" si="331"/>
        <v>4.1483333333333334</v>
      </c>
      <c r="BH52" s="56">
        <f t="shared" si="332"/>
        <v>4.1483333333333334</v>
      </c>
      <c r="BI52" s="56">
        <f t="shared" si="333"/>
        <v>0</v>
      </c>
      <c r="BJ52" s="56">
        <f t="shared" si="405"/>
        <v>0</v>
      </c>
      <c r="BK52" s="56">
        <f>SUM('[19]ПОЛНАЯ СЕБЕСТОИМОСТЬ СТОКИ 2019'!AA167)</f>
        <v>0</v>
      </c>
      <c r="BL52" s="56">
        <f>SUM('[19]ПОЛНАЯ СЕБЕСТОИМОСТЬ СТОКИ 2019'!AB167)</f>
        <v>0</v>
      </c>
      <c r="BM52" s="57">
        <v>0</v>
      </c>
      <c r="BN52" s="57">
        <f t="shared" si="373"/>
        <v>0</v>
      </c>
      <c r="BO52" s="57">
        <f>SUM(BM52/BM9*BO9)</f>
        <v>0</v>
      </c>
      <c r="BP52" s="58">
        <f t="shared" si="336"/>
        <v>12.445</v>
      </c>
      <c r="BQ52" s="58">
        <f t="shared" si="336"/>
        <v>12.445</v>
      </c>
      <c r="BR52" s="58">
        <f t="shared" si="336"/>
        <v>0</v>
      </c>
      <c r="BS52" s="58">
        <f t="shared" si="336"/>
        <v>4.6909999999999998</v>
      </c>
      <c r="BT52" s="58">
        <f t="shared" si="336"/>
        <v>4.68</v>
      </c>
      <c r="BU52" s="58">
        <f t="shared" si="336"/>
        <v>1.0999999999999999E-2</v>
      </c>
      <c r="BV52" s="58">
        <f t="shared" si="336"/>
        <v>7.4</v>
      </c>
      <c r="BW52" s="58">
        <f t="shared" si="336"/>
        <v>7.390760517834698</v>
      </c>
      <c r="BX52" s="58">
        <f t="shared" si="336"/>
        <v>9.2394821653021385E-3</v>
      </c>
      <c r="BY52" s="40">
        <f t="shared" si="239"/>
        <v>-7.7540000000000004</v>
      </c>
      <c r="BZ52" s="40">
        <f t="shared" si="239"/>
        <v>-7.7650000000000006</v>
      </c>
      <c r="CA52" s="40">
        <f t="shared" si="239"/>
        <v>1.0999999999999999E-2</v>
      </c>
      <c r="CB52" s="58">
        <f t="shared" si="337"/>
        <v>24.89</v>
      </c>
      <c r="CC52" s="58">
        <f t="shared" si="337"/>
        <v>24.89</v>
      </c>
      <c r="CD52" s="58">
        <f t="shared" si="337"/>
        <v>0</v>
      </c>
      <c r="CE52" s="58">
        <f t="shared" si="337"/>
        <v>25.538</v>
      </c>
      <c r="CF52" s="58">
        <f t="shared" si="337"/>
        <v>25.47</v>
      </c>
      <c r="CG52" s="58">
        <f t="shared" si="337"/>
        <v>6.7999999999999991E-2</v>
      </c>
      <c r="CH52" s="59">
        <f t="shared" si="337"/>
        <v>29.949999999999996</v>
      </c>
      <c r="CI52" s="59">
        <f t="shared" si="337"/>
        <v>29.815427594036649</v>
      </c>
      <c r="CJ52" s="59">
        <f t="shared" si="337"/>
        <v>0.13457240596335013</v>
      </c>
      <c r="CK52" s="40">
        <f t="shared" si="241"/>
        <v>0.64799999999999969</v>
      </c>
      <c r="CL52" s="40">
        <f t="shared" si="241"/>
        <v>0.57999999999999829</v>
      </c>
      <c r="CM52" s="40">
        <f t="shared" si="241"/>
        <v>6.7999999999999991E-2</v>
      </c>
      <c r="CN52" s="56">
        <f t="shared" si="338"/>
        <v>4.1483333333333334</v>
      </c>
      <c r="CO52" s="56">
        <f>SUM('[19]ПОЛНАЯ СЕБЕСТОИМОСТЬ СТОКИ 2019'!AP167/3)</f>
        <v>4.1483333333333334</v>
      </c>
      <c r="CP52" s="56">
        <f>SUM('[19]ПОЛНАЯ СЕБЕСТОИМОСТЬ СТОКИ 2019'!AQ167/3)</f>
        <v>0</v>
      </c>
      <c r="CQ52" s="56">
        <f t="shared" si="339"/>
        <v>0</v>
      </c>
      <c r="CR52" s="56">
        <f>SUM('[19]ПОЛНАЯ СЕБЕСТОИМОСТЬ СТОКИ 2019'!AS167)</f>
        <v>0</v>
      </c>
      <c r="CS52" s="56">
        <f>SUM('[19]ПОЛНАЯ СЕБЕСТОИМОСТЬ СТОКИ 2019'!AT167)</f>
        <v>0</v>
      </c>
      <c r="CT52" s="57">
        <v>0</v>
      </c>
      <c r="CU52" s="57">
        <f t="shared" si="374"/>
        <v>0</v>
      </c>
      <c r="CV52" s="57">
        <f>SUM(CT52/CT9*CV9)</f>
        <v>0</v>
      </c>
      <c r="CW52" s="56">
        <f t="shared" si="341"/>
        <v>4.1483333333333334</v>
      </c>
      <c r="CX52" s="56">
        <f t="shared" si="342"/>
        <v>4.1483333333333334</v>
      </c>
      <c r="CY52" s="56">
        <f t="shared" si="343"/>
        <v>0</v>
      </c>
      <c r="CZ52" s="56">
        <f t="shared" si="344"/>
        <v>0</v>
      </c>
      <c r="DA52" s="56">
        <f>SUM('[19]ПОЛНАЯ СЕБЕСТОИМОСТЬ СТОКИ 2019'!AV167)</f>
        <v>0</v>
      </c>
      <c r="DB52" s="56">
        <f>SUM('[19]ПОЛНАЯ СЕБЕСТОИМОСТЬ СТОКИ 2019'!AW167)</f>
        <v>0</v>
      </c>
      <c r="DC52" s="57">
        <v>0</v>
      </c>
      <c r="DD52" s="57">
        <f t="shared" si="375"/>
        <v>0</v>
      </c>
      <c r="DE52" s="57">
        <f>SUM(DC52/DC9*DE9)</f>
        <v>0</v>
      </c>
      <c r="DF52" s="56">
        <f t="shared" si="346"/>
        <v>4.1483333333333334</v>
      </c>
      <c r="DG52" s="56">
        <f t="shared" si="347"/>
        <v>4.1483333333333334</v>
      </c>
      <c r="DH52" s="56">
        <f t="shared" si="348"/>
        <v>0</v>
      </c>
      <c r="DI52" s="56">
        <f t="shared" ref="DI52:DI56" si="411">SUM(DJ52:DK52)</f>
        <v>0</v>
      </c>
      <c r="DJ52" s="56">
        <f>SUM('[19]ПОЛНАЯ СЕБЕСТОИМОСТЬ СТОКИ 2019'!AY167)</f>
        <v>0</v>
      </c>
      <c r="DK52" s="56">
        <f>SUM('[19]ПОЛНАЯ СЕБЕСТОИМОСТЬ СТОКИ 2019'!AZ167)</f>
        <v>0</v>
      </c>
      <c r="DL52" s="57">
        <v>0.44</v>
      </c>
      <c r="DM52" s="57">
        <f t="shared" si="376"/>
        <v>0.43370279625092367</v>
      </c>
      <c r="DN52" s="57">
        <f>SUM(DL52/DL9*DN9)</f>
        <v>6.297203749076343E-3</v>
      </c>
      <c r="DO52" s="58">
        <f t="shared" si="351"/>
        <v>12.445</v>
      </c>
      <c r="DP52" s="58">
        <f t="shared" si="351"/>
        <v>12.445</v>
      </c>
      <c r="DQ52" s="58">
        <f t="shared" si="351"/>
        <v>0</v>
      </c>
      <c r="DR52" s="58">
        <f t="shared" si="351"/>
        <v>0</v>
      </c>
      <c r="DS52" s="58">
        <f t="shared" si="351"/>
        <v>0</v>
      </c>
      <c r="DT52" s="58">
        <f t="shared" si="351"/>
        <v>0</v>
      </c>
      <c r="DU52" s="58">
        <f t="shared" si="351"/>
        <v>0.44</v>
      </c>
      <c r="DV52" s="58">
        <f t="shared" si="351"/>
        <v>0.43370279625092367</v>
      </c>
      <c r="DW52" s="58">
        <f t="shared" si="351"/>
        <v>6.297203749076343E-3</v>
      </c>
      <c r="DX52" s="40">
        <f t="shared" si="243"/>
        <v>-12.445</v>
      </c>
      <c r="DY52" s="40">
        <f t="shared" si="243"/>
        <v>-12.445</v>
      </c>
      <c r="DZ52" s="40">
        <f t="shared" si="243"/>
        <v>0</v>
      </c>
      <c r="EA52" s="58">
        <f t="shared" si="352"/>
        <v>37.335000000000001</v>
      </c>
      <c r="EB52" s="58">
        <f t="shared" si="352"/>
        <v>37.335000000000001</v>
      </c>
      <c r="EC52" s="58">
        <f t="shared" si="352"/>
        <v>0</v>
      </c>
      <c r="ED52" s="58">
        <f t="shared" si="352"/>
        <v>25.538</v>
      </c>
      <c r="EE52" s="58">
        <f t="shared" si="352"/>
        <v>25.47</v>
      </c>
      <c r="EF52" s="58">
        <f t="shared" si="352"/>
        <v>6.7999999999999991E-2</v>
      </c>
      <c r="EG52" s="58">
        <f t="shared" si="352"/>
        <v>30.389999999999997</v>
      </c>
      <c r="EH52" s="58">
        <f t="shared" si="352"/>
        <v>30.249130390287572</v>
      </c>
      <c r="EI52" s="58">
        <f t="shared" si="352"/>
        <v>0.14086960971242646</v>
      </c>
      <c r="EJ52" s="40">
        <f t="shared" si="245"/>
        <v>-11.797000000000001</v>
      </c>
      <c r="EK52" s="40">
        <f t="shared" si="245"/>
        <v>-11.865000000000002</v>
      </c>
      <c r="EL52" s="40">
        <f t="shared" si="245"/>
        <v>6.7999999999999991E-2</v>
      </c>
      <c r="EM52" s="56">
        <f t="shared" si="406"/>
        <v>4.1483333333333334</v>
      </c>
      <c r="EN52" s="56">
        <f>SUM('[19]ПОЛНАЯ СЕБЕСТОИМОСТЬ СТОКИ 2019'!BN167/3)</f>
        <v>4.1483333333333334</v>
      </c>
      <c r="EO52" s="56">
        <f>SUM('[19]ПОЛНАЯ СЕБЕСТОИМОСТЬ СТОКИ 2019'!BO167/3)</f>
        <v>0</v>
      </c>
      <c r="EP52" s="56">
        <f t="shared" si="354"/>
        <v>0</v>
      </c>
      <c r="EQ52" s="56">
        <f>SUM('[19]ПОЛНАЯ СЕБЕСТОИМОСТЬ СТОКИ 2019'!BQ167)</f>
        <v>0</v>
      </c>
      <c r="ER52" s="56">
        <f>SUM('[19]ПОЛНАЯ СЕБЕСТОИМОСТЬ СТОКИ 2019'!BR167)</f>
        <v>0</v>
      </c>
      <c r="ES52" s="57">
        <v>3.87</v>
      </c>
      <c r="ET52" s="57">
        <f t="shared" si="377"/>
        <v>3.8619863486463686</v>
      </c>
      <c r="EU52" s="57">
        <f>SUM(ES52/ES9*EU9)</f>
        <v>8.0136513536314142E-3</v>
      </c>
      <c r="EV52" s="56">
        <f t="shared" si="356"/>
        <v>4.1483333333333334</v>
      </c>
      <c r="EW52" s="56">
        <f t="shared" si="357"/>
        <v>4.1483333333333334</v>
      </c>
      <c r="EX52" s="56">
        <f t="shared" si="358"/>
        <v>0</v>
      </c>
      <c r="EY52" s="56">
        <f t="shared" si="359"/>
        <v>0</v>
      </c>
      <c r="EZ52" s="56">
        <f>SUM('[19]ПОЛНАЯ СЕБЕСТОИМОСТЬ СТОКИ 2019'!BT167)</f>
        <v>0</v>
      </c>
      <c r="FA52" s="56">
        <f>SUM('[19]ПОЛНАЯ СЕБЕСТОИМОСТЬ СТОКИ 2019'!BU167)</f>
        <v>0</v>
      </c>
      <c r="FB52" s="57">
        <v>5.5</v>
      </c>
      <c r="FC52" s="57">
        <f t="shared" si="378"/>
        <v>5.4882078180634783</v>
      </c>
      <c r="FD52" s="57">
        <f>SUM(FB52/FB9*FD9)</f>
        <v>1.1792181936521309E-2</v>
      </c>
      <c r="FE52" s="56">
        <f t="shared" ref="FE52:FE56" si="412">SUM(FF52:FG52)</f>
        <v>4.1483333333333334</v>
      </c>
      <c r="FF52" s="56">
        <f t="shared" si="362"/>
        <v>4.1483333333333334</v>
      </c>
      <c r="FG52" s="56">
        <f t="shared" si="363"/>
        <v>0</v>
      </c>
      <c r="FH52" s="56">
        <f t="shared" si="364"/>
        <v>0</v>
      </c>
      <c r="FI52" s="56">
        <f>SUM('[19]ПОЛНАЯ СЕБЕСТОИМОСТЬ СТОКИ 2019'!BW167)</f>
        <v>0</v>
      </c>
      <c r="FJ52" s="56">
        <f>SUM('[19]ПОЛНАЯ СЕБЕСТОИМОСТЬ СТОКИ 2019'!BX167)</f>
        <v>0</v>
      </c>
      <c r="FK52" s="57">
        <v>7.04</v>
      </c>
      <c r="FL52" s="57">
        <f t="shared" si="379"/>
        <v>6.9332711370262388</v>
      </c>
      <c r="FM52" s="57">
        <f>SUM(FK52/FK9*FM9)</f>
        <v>0.10672886297376094</v>
      </c>
      <c r="FN52" s="58">
        <f t="shared" ref="FN52:FV58" si="413">SUM(EM52+EV52+FE52)</f>
        <v>12.445</v>
      </c>
      <c r="FO52" s="58">
        <f t="shared" si="413"/>
        <v>12.445</v>
      </c>
      <c r="FP52" s="58">
        <f t="shared" si="413"/>
        <v>0</v>
      </c>
      <c r="FQ52" s="58">
        <f t="shared" si="413"/>
        <v>0</v>
      </c>
      <c r="FR52" s="58">
        <f t="shared" si="413"/>
        <v>0</v>
      </c>
      <c r="FS52" s="58">
        <f t="shared" si="413"/>
        <v>0</v>
      </c>
      <c r="FT52" s="58">
        <f t="shared" si="366"/>
        <v>16.41</v>
      </c>
      <c r="FU52" s="58">
        <f t="shared" si="366"/>
        <v>16.283465303736087</v>
      </c>
      <c r="FV52" s="58">
        <f t="shared" si="366"/>
        <v>0.12653469626391367</v>
      </c>
      <c r="FW52" s="40">
        <f t="shared" si="247"/>
        <v>-12.445</v>
      </c>
      <c r="FX52" s="40">
        <f t="shared" si="247"/>
        <v>-12.445</v>
      </c>
      <c r="FY52" s="40">
        <f t="shared" si="247"/>
        <v>0</v>
      </c>
      <c r="FZ52" s="58">
        <f t="shared" si="367"/>
        <v>49.78</v>
      </c>
      <c r="GA52" s="58">
        <f t="shared" si="367"/>
        <v>49.78</v>
      </c>
      <c r="GB52" s="58">
        <f t="shared" si="367"/>
        <v>0</v>
      </c>
      <c r="GC52" s="58">
        <f t="shared" si="367"/>
        <v>25.538</v>
      </c>
      <c r="GD52" s="58">
        <f t="shared" si="367"/>
        <v>25.47</v>
      </c>
      <c r="GE52" s="58">
        <f t="shared" si="367"/>
        <v>6.7999999999999991E-2</v>
      </c>
      <c r="GF52" s="58">
        <f t="shared" si="367"/>
        <v>46.8</v>
      </c>
      <c r="GG52" s="58">
        <f t="shared" si="367"/>
        <v>46.532595694023655</v>
      </c>
      <c r="GH52" s="58">
        <f t="shared" si="367"/>
        <v>0.26740430597634013</v>
      </c>
      <c r="GI52" s="40">
        <f t="shared" si="249"/>
        <v>-24.242000000000001</v>
      </c>
      <c r="GJ52" s="40">
        <f t="shared" si="249"/>
        <v>-24.310000000000002</v>
      </c>
      <c r="GK52" s="40">
        <f t="shared" si="249"/>
        <v>6.7999999999999991E-2</v>
      </c>
    </row>
    <row r="53" spans="1:193" ht="18.75" customHeight="1" x14ac:dyDescent="0.3">
      <c r="A53" s="55" t="s">
        <v>67</v>
      </c>
      <c r="B53" s="56">
        <f t="shared" si="309"/>
        <v>10.719166666666666</v>
      </c>
      <c r="C53" s="56">
        <f>SUM('[19]ПОЛНАЯ СЕБЕСТОИМОСТЬ СТОКИ 2019'!C168/3)</f>
        <v>10.719166666666666</v>
      </c>
      <c r="D53" s="56">
        <f>SUM('[19]ПОЛНАЯ СЕБЕСТОИМОСТЬ СТОКИ 2019'!D168/3)</f>
        <v>0</v>
      </c>
      <c r="E53" s="56">
        <f t="shared" si="310"/>
        <v>4.2819999999999991</v>
      </c>
      <c r="F53" s="56">
        <f>SUM('[19]ПОЛНАЯ СЕБЕСТОИМОСТЬ СТОКИ 2019'!F168)</f>
        <v>4.2699999999999996</v>
      </c>
      <c r="G53" s="56">
        <f>SUM('[19]ПОЛНАЯ СЕБЕСТОИМОСТЬ СТОКИ 2019'!G168)</f>
        <v>1.2E-2</v>
      </c>
      <c r="H53" s="57">
        <v>0</v>
      </c>
      <c r="I53" s="57">
        <f t="shared" si="368"/>
        <v>0</v>
      </c>
      <c r="J53" s="57">
        <f>SUM(H53/H9*J9)</f>
        <v>0</v>
      </c>
      <c r="K53" s="56">
        <f t="shared" si="404"/>
        <v>10.719166666666666</v>
      </c>
      <c r="L53" s="56">
        <f t="shared" si="313"/>
        <v>10.719166666666666</v>
      </c>
      <c r="M53" s="56">
        <f t="shared" si="314"/>
        <v>0</v>
      </c>
      <c r="N53" s="56">
        <f t="shared" si="407"/>
        <v>6.3790000000000004</v>
      </c>
      <c r="O53" s="56">
        <f>SUM('[19]ПОЛНАЯ СЕБЕСТОИМОСТЬ СТОКИ 2019'!I168)</f>
        <v>6.36</v>
      </c>
      <c r="P53" s="56">
        <f>SUM('[19]ПОЛНАЯ СЕБЕСТОИМОСТЬ СТОКИ 2019'!J168)</f>
        <v>1.9E-2</v>
      </c>
      <c r="Q53" s="57">
        <v>0</v>
      </c>
      <c r="R53" s="57">
        <f t="shared" si="369"/>
        <v>0</v>
      </c>
      <c r="S53" s="57">
        <f>SUM(Q53/Q9*S9)</f>
        <v>0</v>
      </c>
      <c r="T53" s="56">
        <f t="shared" ref="T53:T56" si="414">SUM(U53:V53)</f>
        <v>10.719166666666666</v>
      </c>
      <c r="U53" s="56">
        <f t="shared" si="318"/>
        <v>10.719166666666666</v>
      </c>
      <c r="V53" s="56">
        <f t="shared" si="319"/>
        <v>0</v>
      </c>
      <c r="W53" s="56">
        <f t="shared" si="408"/>
        <v>6.1559999999999997</v>
      </c>
      <c r="X53" s="56">
        <f>SUM('[19]ПОЛНАЯ СЕБЕСТОИМОСТЬ СТОКИ 2019'!L168)</f>
        <v>6.14</v>
      </c>
      <c r="Y53" s="56">
        <f>SUM('[19]ПОЛНАЯ СЕБЕСТОИМОСТЬ СТОКИ 2019'!M168)</f>
        <v>1.6E-2</v>
      </c>
      <c r="Z53" s="57">
        <v>0</v>
      </c>
      <c r="AA53" s="57">
        <f t="shared" si="370"/>
        <v>0</v>
      </c>
      <c r="AB53" s="57">
        <f>SUM(Z53/Z9*AB9)</f>
        <v>0</v>
      </c>
      <c r="AC53" s="58">
        <f t="shared" ref="AC53:AK58" si="415">SUM(B53+K53+T53)</f>
        <v>32.157499999999999</v>
      </c>
      <c r="AD53" s="58">
        <f t="shared" si="415"/>
        <v>32.157499999999999</v>
      </c>
      <c r="AE53" s="58">
        <f t="shared" si="415"/>
        <v>0</v>
      </c>
      <c r="AF53" s="58">
        <f t="shared" si="322"/>
        <v>16.817</v>
      </c>
      <c r="AG53" s="58">
        <f t="shared" si="322"/>
        <v>16.77</v>
      </c>
      <c r="AH53" s="58">
        <f t="shared" si="322"/>
        <v>4.7E-2</v>
      </c>
      <c r="AI53" s="58">
        <f t="shared" si="322"/>
        <v>0</v>
      </c>
      <c r="AJ53" s="58">
        <f t="shared" si="322"/>
        <v>0</v>
      </c>
      <c r="AK53" s="58">
        <f t="shared" si="322"/>
        <v>0</v>
      </c>
      <c r="AL53" s="40">
        <f t="shared" si="237"/>
        <v>-15.340499999999999</v>
      </c>
      <c r="AM53" s="40">
        <f t="shared" si="237"/>
        <v>-15.387499999999999</v>
      </c>
      <c r="AN53" s="40">
        <f t="shared" si="237"/>
        <v>4.7E-2</v>
      </c>
      <c r="AO53" s="56">
        <f t="shared" si="409"/>
        <v>10.719166666666666</v>
      </c>
      <c r="AP53" s="56">
        <f>SUM('[19]ПОЛНАЯ СЕБЕСТОИМОСТЬ СТОКИ 2019'!R168/3)</f>
        <v>10.719166666666666</v>
      </c>
      <c r="AQ53" s="56">
        <f>SUM('[19]ПОЛНАЯ СЕБЕСТОИМОСТЬ СТОКИ 2019'!S168/3)</f>
        <v>0</v>
      </c>
      <c r="AR53" s="56">
        <f t="shared" si="324"/>
        <v>6.4960000000000004</v>
      </c>
      <c r="AS53" s="56">
        <f>SUM('[19]ПОЛНАЯ СЕБЕСТОИМОСТЬ СТОКИ 2019'!U168)</f>
        <v>6.48</v>
      </c>
      <c r="AT53" s="56">
        <f>SUM('[19]ПОЛНАЯ СЕБЕСТОИМОСТЬ СТОКИ 2019'!V168)</f>
        <v>1.6E-2</v>
      </c>
      <c r="AU53" s="57">
        <v>0</v>
      </c>
      <c r="AV53" s="57">
        <f t="shared" si="371"/>
        <v>0</v>
      </c>
      <c r="AW53" s="57">
        <f>SUM(AU53/AU9*AW9)</f>
        <v>0</v>
      </c>
      <c r="AX53" s="56">
        <f t="shared" si="410"/>
        <v>10.719166666666666</v>
      </c>
      <c r="AY53" s="56">
        <f t="shared" si="327"/>
        <v>10.719166666666666</v>
      </c>
      <c r="AZ53" s="56">
        <f t="shared" si="328"/>
        <v>0</v>
      </c>
      <c r="BA53" s="56">
        <f t="shared" ref="BA53:BA56" si="416">SUM(BB53:BC53)</f>
        <v>0</v>
      </c>
      <c r="BB53" s="56">
        <f>SUM('[19]ПОЛНАЯ СЕБЕСТОИМОСТЬ СТОКИ 2019'!X168)</f>
        <v>0</v>
      </c>
      <c r="BC53" s="56">
        <f>SUM('[19]ПОЛНАЯ СЕБЕСТОИМОСТЬ СТОКИ 2019'!Y168)</f>
        <v>0</v>
      </c>
      <c r="BD53" s="57">
        <v>0</v>
      </c>
      <c r="BE53" s="57">
        <f t="shared" si="372"/>
        <v>0</v>
      </c>
      <c r="BF53" s="57">
        <f>SUM(BD53/BD9*BF9)</f>
        <v>0</v>
      </c>
      <c r="BG53" s="56">
        <f t="shared" ref="BG53:BG56" si="417">SUM(BH53:BI53)</f>
        <v>10.719166666666666</v>
      </c>
      <c r="BH53" s="56">
        <f t="shared" si="332"/>
        <v>10.719166666666666</v>
      </c>
      <c r="BI53" s="56">
        <f t="shared" si="333"/>
        <v>0</v>
      </c>
      <c r="BJ53" s="56">
        <f t="shared" si="405"/>
        <v>0</v>
      </c>
      <c r="BK53" s="56">
        <f>SUM('[19]ПОЛНАЯ СЕБЕСТОИМОСТЬ СТОКИ 2019'!AA168)</f>
        <v>0</v>
      </c>
      <c r="BL53" s="56">
        <f>SUM('[19]ПОЛНАЯ СЕБЕСТОИМОСТЬ СТОКИ 2019'!AB168)</f>
        <v>0</v>
      </c>
      <c r="BM53" s="57">
        <v>0</v>
      </c>
      <c r="BN53" s="57">
        <f t="shared" si="373"/>
        <v>0</v>
      </c>
      <c r="BO53" s="57">
        <f>SUM(BM53/BM9*BO9)</f>
        <v>0</v>
      </c>
      <c r="BP53" s="58">
        <f t="shared" si="336"/>
        <v>32.157499999999999</v>
      </c>
      <c r="BQ53" s="58">
        <f t="shared" si="336"/>
        <v>32.157499999999999</v>
      </c>
      <c r="BR53" s="58">
        <f t="shared" si="336"/>
        <v>0</v>
      </c>
      <c r="BS53" s="58">
        <f t="shared" ref="BS53:BX58" si="418">SUM(AR53+BA53+BJ53)</f>
        <v>6.4960000000000004</v>
      </c>
      <c r="BT53" s="58">
        <f t="shared" si="418"/>
        <v>6.48</v>
      </c>
      <c r="BU53" s="58">
        <f t="shared" si="418"/>
        <v>1.6E-2</v>
      </c>
      <c r="BV53" s="58">
        <f t="shared" si="418"/>
        <v>0</v>
      </c>
      <c r="BW53" s="58">
        <f t="shared" si="418"/>
        <v>0</v>
      </c>
      <c r="BX53" s="58">
        <f t="shared" si="418"/>
        <v>0</v>
      </c>
      <c r="BY53" s="40">
        <f t="shared" si="239"/>
        <v>-25.661499999999997</v>
      </c>
      <c r="BZ53" s="40">
        <f t="shared" si="239"/>
        <v>-25.677499999999998</v>
      </c>
      <c r="CA53" s="40">
        <f t="shared" si="239"/>
        <v>1.6E-2</v>
      </c>
      <c r="CB53" s="58">
        <f t="shared" si="337"/>
        <v>64.314999999999998</v>
      </c>
      <c r="CC53" s="58">
        <f t="shared" si="337"/>
        <v>64.314999999999998</v>
      </c>
      <c r="CD53" s="58">
        <f t="shared" si="337"/>
        <v>0</v>
      </c>
      <c r="CE53" s="58">
        <f t="shared" si="337"/>
        <v>23.313000000000002</v>
      </c>
      <c r="CF53" s="58">
        <f t="shared" si="337"/>
        <v>23.25</v>
      </c>
      <c r="CG53" s="58">
        <f t="shared" si="337"/>
        <v>6.3E-2</v>
      </c>
      <c r="CH53" s="59">
        <f t="shared" si="337"/>
        <v>0</v>
      </c>
      <c r="CI53" s="59">
        <f t="shared" si="337"/>
        <v>0</v>
      </c>
      <c r="CJ53" s="59">
        <f t="shared" si="337"/>
        <v>0</v>
      </c>
      <c r="CK53" s="40">
        <f t="shared" si="241"/>
        <v>-41.001999999999995</v>
      </c>
      <c r="CL53" s="40">
        <f t="shared" si="241"/>
        <v>-41.064999999999998</v>
      </c>
      <c r="CM53" s="40">
        <f t="shared" si="241"/>
        <v>6.3E-2</v>
      </c>
      <c r="CN53" s="56">
        <f t="shared" si="338"/>
        <v>10.719166666666666</v>
      </c>
      <c r="CO53" s="56">
        <f>SUM('[19]ПОЛНАЯ СЕБЕСТОИМОСТЬ СТОКИ 2019'!AP168/3)</f>
        <v>10.719166666666666</v>
      </c>
      <c r="CP53" s="56">
        <f>SUM('[19]ПОЛНАЯ СЕБЕСТОИМОСТЬ СТОКИ 2019'!AQ168/3)</f>
        <v>0</v>
      </c>
      <c r="CQ53" s="56">
        <f t="shared" si="339"/>
        <v>0</v>
      </c>
      <c r="CR53" s="56">
        <f>SUM('[19]ПОЛНАЯ СЕБЕСТОИМОСТЬ СТОКИ 2019'!AS168)</f>
        <v>0</v>
      </c>
      <c r="CS53" s="56">
        <f>SUM('[19]ПОЛНАЯ СЕБЕСТОИМОСТЬ СТОКИ 2019'!AT168)</f>
        <v>0</v>
      </c>
      <c r="CT53" s="57">
        <v>0</v>
      </c>
      <c r="CU53" s="57">
        <f t="shared" si="374"/>
        <v>0</v>
      </c>
      <c r="CV53" s="57">
        <f>SUM(CT53/CT9*CV9)</f>
        <v>0</v>
      </c>
      <c r="CW53" s="56">
        <f t="shared" ref="CW53:CW56" si="419">SUM(CX53:CY53)</f>
        <v>10.719166666666666</v>
      </c>
      <c r="CX53" s="56">
        <f t="shared" si="342"/>
        <v>10.719166666666666</v>
      </c>
      <c r="CY53" s="56">
        <f t="shared" si="343"/>
        <v>0</v>
      </c>
      <c r="CZ53" s="56">
        <f t="shared" si="344"/>
        <v>0</v>
      </c>
      <c r="DA53" s="56">
        <f>SUM('[19]ПОЛНАЯ СЕБЕСТОИМОСТЬ СТОКИ 2019'!AV168)</f>
        <v>0</v>
      </c>
      <c r="DB53" s="56">
        <f>SUM('[19]ПОЛНАЯ СЕБЕСТОИМОСТЬ СТОКИ 2019'!AW168)</f>
        <v>0</v>
      </c>
      <c r="DC53" s="57">
        <v>0</v>
      </c>
      <c r="DD53" s="57">
        <f t="shared" si="375"/>
        <v>0</v>
      </c>
      <c r="DE53" s="57">
        <f>SUM(DC53/DC9*DE9)</f>
        <v>0</v>
      </c>
      <c r="DF53" s="56">
        <f t="shared" ref="DF53:DF56" si="420">SUM(DG53:DH53)</f>
        <v>10.719166666666666</v>
      </c>
      <c r="DG53" s="56">
        <f t="shared" si="347"/>
        <v>10.719166666666666</v>
      </c>
      <c r="DH53" s="56">
        <f t="shared" si="348"/>
        <v>0</v>
      </c>
      <c r="DI53" s="56">
        <f t="shared" si="411"/>
        <v>0</v>
      </c>
      <c r="DJ53" s="56">
        <f>SUM('[19]ПОЛНАЯ СЕБЕСТОИМОСТЬ СТОКИ 2019'!AY168)</f>
        <v>0</v>
      </c>
      <c r="DK53" s="56">
        <f>SUM('[19]ПОЛНАЯ СЕБЕСТОИМОСТЬ СТОКИ 2019'!AZ168)</f>
        <v>0</v>
      </c>
      <c r="DL53" s="57">
        <v>0</v>
      </c>
      <c r="DM53" s="57">
        <f t="shared" si="376"/>
        <v>0</v>
      </c>
      <c r="DN53" s="57">
        <f>SUM(DL53/DL9*DN9)</f>
        <v>0</v>
      </c>
      <c r="DO53" s="58">
        <f t="shared" ref="DO53:DW58" si="421">SUM(CN53+CW53+DF53)</f>
        <v>32.157499999999999</v>
      </c>
      <c r="DP53" s="58">
        <f t="shared" si="421"/>
        <v>32.157499999999999</v>
      </c>
      <c r="DQ53" s="58">
        <f t="shared" si="421"/>
        <v>0</v>
      </c>
      <c r="DR53" s="58">
        <f t="shared" si="351"/>
        <v>0</v>
      </c>
      <c r="DS53" s="58">
        <f t="shared" si="351"/>
        <v>0</v>
      </c>
      <c r="DT53" s="58">
        <f t="shared" si="351"/>
        <v>0</v>
      </c>
      <c r="DU53" s="58">
        <f t="shared" si="351"/>
        <v>0</v>
      </c>
      <c r="DV53" s="58">
        <f t="shared" si="351"/>
        <v>0</v>
      </c>
      <c r="DW53" s="58">
        <f t="shared" si="351"/>
        <v>0</v>
      </c>
      <c r="DX53" s="40">
        <f t="shared" si="243"/>
        <v>-32.157499999999999</v>
      </c>
      <c r="DY53" s="40">
        <f t="shared" si="243"/>
        <v>-32.157499999999999</v>
      </c>
      <c r="DZ53" s="40">
        <f t="shared" si="243"/>
        <v>0</v>
      </c>
      <c r="EA53" s="58">
        <f t="shared" si="352"/>
        <v>96.472499999999997</v>
      </c>
      <c r="EB53" s="58">
        <f t="shared" si="352"/>
        <v>96.472499999999997</v>
      </c>
      <c r="EC53" s="58">
        <f t="shared" si="352"/>
        <v>0</v>
      </c>
      <c r="ED53" s="58">
        <f t="shared" si="352"/>
        <v>23.313000000000002</v>
      </c>
      <c r="EE53" s="58">
        <f t="shared" si="352"/>
        <v>23.25</v>
      </c>
      <c r="EF53" s="58">
        <f t="shared" si="352"/>
        <v>6.3E-2</v>
      </c>
      <c r="EG53" s="58">
        <f t="shared" si="352"/>
        <v>0</v>
      </c>
      <c r="EH53" s="58">
        <f t="shared" si="352"/>
        <v>0</v>
      </c>
      <c r="EI53" s="58">
        <f t="shared" si="352"/>
        <v>0</v>
      </c>
      <c r="EJ53" s="40">
        <f t="shared" si="245"/>
        <v>-73.159499999999994</v>
      </c>
      <c r="EK53" s="40">
        <f t="shared" si="245"/>
        <v>-73.222499999999997</v>
      </c>
      <c r="EL53" s="40">
        <f t="shared" si="245"/>
        <v>6.3E-2</v>
      </c>
      <c r="EM53" s="56">
        <f t="shared" si="406"/>
        <v>10.719166666666666</v>
      </c>
      <c r="EN53" s="56">
        <f>SUM('[19]ПОЛНАЯ СЕБЕСТОИМОСТЬ СТОКИ 2019'!BN168/3)</f>
        <v>10.719166666666666</v>
      </c>
      <c r="EO53" s="56">
        <f>SUM('[19]ПОЛНАЯ СЕБЕСТОИМОСТЬ СТОКИ 2019'!BO168/3)</f>
        <v>0</v>
      </c>
      <c r="EP53" s="56">
        <f t="shared" si="354"/>
        <v>0</v>
      </c>
      <c r="EQ53" s="56">
        <f>SUM('[19]ПОЛНАЯ СЕБЕСТОИМОСТЬ СТОКИ 2019'!BQ168)</f>
        <v>0</v>
      </c>
      <c r="ER53" s="56">
        <f>SUM('[19]ПОЛНАЯ СЕБЕСТОИМОСТЬ СТОКИ 2019'!BR168)</f>
        <v>0</v>
      </c>
      <c r="ES53" s="57">
        <v>0</v>
      </c>
      <c r="ET53" s="57">
        <f t="shared" si="377"/>
        <v>0</v>
      </c>
      <c r="EU53" s="57">
        <f>SUM(ES53/ES9*EU9)</f>
        <v>0</v>
      </c>
      <c r="EV53" s="56">
        <f t="shared" ref="EV53:EV56" si="422">SUM(EW53:EX53)</f>
        <v>10.719166666666666</v>
      </c>
      <c r="EW53" s="56">
        <f t="shared" si="357"/>
        <v>10.719166666666666</v>
      </c>
      <c r="EX53" s="56">
        <f t="shared" si="358"/>
        <v>0</v>
      </c>
      <c r="EY53" s="56">
        <f t="shared" si="359"/>
        <v>0</v>
      </c>
      <c r="EZ53" s="56">
        <f>SUM('[19]ПОЛНАЯ СЕБЕСТОИМОСТЬ СТОКИ 2019'!BT168)</f>
        <v>0</v>
      </c>
      <c r="FA53" s="56">
        <f>SUM('[19]ПОЛНАЯ СЕБЕСТОИМОСТЬ СТОКИ 2019'!BU168)</f>
        <v>0</v>
      </c>
      <c r="FB53" s="57">
        <v>0</v>
      </c>
      <c r="FC53" s="57">
        <f t="shared" si="378"/>
        <v>0</v>
      </c>
      <c r="FD53" s="57">
        <f>SUM(FB53/FB9*FD9)</f>
        <v>0</v>
      </c>
      <c r="FE53" s="56">
        <f t="shared" si="412"/>
        <v>10.719166666666666</v>
      </c>
      <c r="FF53" s="56">
        <f t="shared" si="362"/>
        <v>10.719166666666666</v>
      </c>
      <c r="FG53" s="56">
        <f t="shared" si="363"/>
        <v>0</v>
      </c>
      <c r="FH53" s="56">
        <f t="shared" si="364"/>
        <v>0</v>
      </c>
      <c r="FI53" s="56">
        <f>SUM('[19]ПОЛНАЯ СЕБЕСТОИМОСТЬ СТОКИ 2019'!BW168)</f>
        <v>0</v>
      </c>
      <c r="FJ53" s="56">
        <f>SUM('[19]ПОЛНАЯ СЕБЕСТОИМОСТЬ СТОКИ 2019'!BX168)</f>
        <v>0</v>
      </c>
      <c r="FK53" s="57">
        <v>0</v>
      </c>
      <c r="FL53" s="57">
        <f t="shared" si="379"/>
        <v>0</v>
      </c>
      <c r="FM53" s="57">
        <f>SUM(FK53/FK9*FM9)</f>
        <v>0</v>
      </c>
      <c r="FN53" s="58">
        <f t="shared" si="413"/>
        <v>32.157499999999999</v>
      </c>
      <c r="FO53" s="58">
        <f t="shared" si="413"/>
        <v>32.157499999999999</v>
      </c>
      <c r="FP53" s="58">
        <f t="shared" si="413"/>
        <v>0</v>
      </c>
      <c r="FQ53" s="58">
        <f t="shared" si="413"/>
        <v>0</v>
      </c>
      <c r="FR53" s="58">
        <f t="shared" si="413"/>
        <v>0</v>
      </c>
      <c r="FS53" s="58">
        <f t="shared" si="413"/>
        <v>0</v>
      </c>
      <c r="FT53" s="58">
        <f t="shared" si="366"/>
        <v>0</v>
      </c>
      <c r="FU53" s="58">
        <f t="shared" si="366"/>
        <v>0</v>
      </c>
      <c r="FV53" s="58">
        <f t="shared" si="366"/>
        <v>0</v>
      </c>
      <c r="FW53" s="40">
        <f t="shared" si="247"/>
        <v>-32.157499999999999</v>
      </c>
      <c r="FX53" s="40">
        <f t="shared" si="247"/>
        <v>-32.157499999999999</v>
      </c>
      <c r="FY53" s="40">
        <f t="shared" si="247"/>
        <v>0</v>
      </c>
      <c r="FZ53" s="58">
        <f t="shared" si="367"/>
        <v>128.63</v>
      </c>
      <c r="GA53" s="58">
        <f t="shared" si="367"/>
        <v>128.63</v>
      </c>
      <c r="GB53" s="58">
        <f t="shared" si="367"/>
        <v>0</v>
      </c>
      <c r="GC53" s="58">
        <f t="shared" si="367"/>
        <v>23.313000000000002</v>
      </c>
      <c r="GD53" s="58">
        <f t="shared" si="367"/>
        <v>23.25</v>
      </c>
      <c r="GE53" s="58">
        <f t="shared" si="367"/>
        <v>6.3E-2</v>
      </c>
      <c r="GF53" s="58">
        <f t="shared" si="367"/>
        <v>0</v>
      </c>
      <c r="GG53" s="58">
        <f t="shared" si="367"/>
        <v>0</v>
      </c>
      <c r="GH53" s="58">
        <f t="shared" si="367"/>
        <v>0</v>
      </c>
      <c r="GI53" s="40">
        <f t="shared" si="249"/>
        <v>-105.31699999999999</v>
      </c>
      <c r="GJ53" s="40">
        <f t="shared" si="249"/>
        <v>-105.38</v>
      </c>
      <c r="GK53" s="40">
        <f t="shared" si="249"/>
        <v>6.3E-2</v>
      </c>
    </row>
    <row r="54" spans="1:193" ht="18.75" customHeight="1" x14ac:dyDescent="0.3">
      <c r="A54" s="55" t="s">
        <v>68</v>
      </c>
      <c r="B54" s="56">
        <f t="shared" si="309"/>
        <v>239.39118333333334</v>
      </c>
      <c r="C54" s="56">
        <f>SUM('[19]ПОЛНАЯ СЕБЕСТОИМОСТЬ СТОКИ 2019'!C169/3)</f>
        <v>239.27549761682724</v>
      </c>
      <c r="D54" s="56">
        <f>SUM('[19]ПОЛНАЯ СЕБЕСТОИМОСТЬ СТОКИ 2019'!D169/3)</f>
        <v>0.11568571650609301</v>
      </c>
      <c r="E54" s="56">
        <f t="shared" si="310"/>
        <v>137.94499999999999</v>
      </c>
      <c r="F54" s="56">
        <f>SUM('[19]ПОЛНАЯ СЕБЕСТОИМОСТЬ СТОКИ 2019'!F169)</f>
        <v>137.56</v>
      </c>
      <c r="G54" s="56">
        <f>SUM('[19]ПОЛНАЯ СЕБЕСТОИМОСТЬ СТОКИ 2019'!G169)</f>
        <v>0.38500000000000001</v>
      </c>
      <c r="H54" s="57">
        <v>142.27000000000001</v>
      </c>
      <c r="I54" s="57">
        <f t="shared" si="368"/>
        <v>142.17337686357089</v>
      </c>
      <c r="J54" s="57">
        <f>SUM(H54/H9*J9)*0.766</f>
        <v>9.6623136429125581E-2</v>
      </c>
      <c r="K54" s="56">
        <f t="shared" si="404"/>
        <v>239.39118333333334</v>
      </c>
      <c r="L54" s="56">
        <f t="shared" si="313"/>
        <v>239.27549761682724</v>
      </c>
      <c r="M54" s="56">
        <f t="shared" si="314"/>
        <v>0.11568571650609301</v>
      </c>
      <c r="N54" s="56">
        <f t="shared" si="407"/>
        <v>127.801</v>
      </c>
      <c r="O54" s="56">
        <f>SUM('[19]ПОЛНАЯ СЕБЕСТОИМОСТЬ СТОКИ 2019'!I169)</f>
        <v>127.43</v>
      </c>
      <c r="P54" s="56">
        <f>SUM('[19]ПОЛНАЯ СЕБЕСТОИМОСТЬ СТОКИ 2019'!J169)</f>
        <v>0.371</v>
      </c>
      <c r="Q54" s="57">
        <v>92.09</v>
      </c>
      <c r="R54" s="57">
        <f t="shared" si="369"/>
        <v>92.039356589457782</v>
      </c>
      <c r="S54" s="57">
        <f>SUM(Q54/Q9*S9)*0.766</f>
        <v>5.0643410542225598E-2</v>
      </c>
      <c r="T54" s="56">
        <f t="shared" si="414"/>
        <v>239.39118333333334</v>
      </c>
      <c r="U54" s="56">
        <f t="shared" si="318"/>
        <v>239.27549761682724</v>
      </c>
      <c r="V54" s="56">
        <f t="shared" si="319"/>
        <v>0.11568571650609301</v>
      </c>
      <c r="W54" s="56">
        <f t="shared" si="408"/>
        <v>178.751</v>
      </c>
      <c r="X54" s="56">
        <f>SUM('[19]ПОЛНАЯ СЕБЕСТОИМОСТЬ СТОКИ 2019'!L169)</f>
        <v>178.29</v>
      </c>
      <c r="Y54" s="56">
        <f>SUM('[19]ПОЛНАЯ СЕБЕСТОИМОСТЬ СТОКИ 2019'!M169)</f>
        <v>0.46100000000000002</v>
      </c>
      <c r="Z54" s="57">
        <v>372.86</v>
      </c>
      <c r="AA54" s="57">
        <f t="shared" si="370"/>
        <v>368.83869840915179</v>
      </c>
      <c r="AB54" s="57">
        <f>SUM(Z54/Z9*AB9)*0.766</f>
        <v>4.021301590848223</v>
      </c>
      <c r="AC54" s="58">
        <f t="shared" si="415"/>
        <v>718.17354999999998</v>
      </c>
      <c r="AD54" s="58">
        <f t="shared" si="415"/>
        <v>717.82649285048171</v>
      </c>
      <c r="AE54" s="58">
        <f t="shared" si="415"/>
        <v>0.34705714951827904</v>
      </c>
      <c r="AF54" s="58">
        <f t="shared" si="322"/>
        <v>444.49699999999996</v>
      </c>
      <c r="AG54" s="58">
        <f t="shared" si="322"/>
        <v>443.28</v>
      </c>
      <c r="AH54" s="58">
        <f t="shared" si="322"/>
        <v>1.2170000000000001</v>
      </c>
      <c r="AI54" s="58">
        <f t="shared" si="322"/>
        <v>607.22</v>
      </c>
      <c r="AJ54" s="58">
        <f t="shared" si="322"/>
        <v>603.05143186218049</v>
      </c>
      <c r="AK54" s="58">
        <f t="shared" si="322"/>
        <v>4.168568137819574</v>
      </c>
      <c r="AL54" s="40">
        <f t="shared" si="237"/>
        <v>-273.67655000000002</v>
      </c>
      <c r="AM54" s="40">
        <f t="shared" si="237"/>
        <v>-274.54649285048174</v>
      </c>
      <c r="AN54" s="40">
        <f t="shared" si="237"/>
        <v>0.86994285048172104</v>
      </c>
      <c r="AO54" s="56">
        <f t="shared" si="409"/>
        <v>239.39118333333334</v>
      </c>
      <c r="AP54" s="56">
        <f>SUM('[19]ПОЛНАЯ СЕБЕСТОИМОСТЬ СТОКИ 2019'!R169/3)</f>
        <v>239.27549761682724</v>
      </c>
      <c r="AQ54" s="56">
        <f>SUM('[19]ПОЛНАЯ СЕБЕСТОИМОСТЬ СТОКИ 2019'!S169/3)</f>
        <v>0.11568571650609301</v>
      </c>
      <c r="AR54" s="56">
        <f t="shared" si="324"/>
        <v>211.21199999999999</v>
      </c>
      <c r="AS54" s="56">
        <f>SUM('[19]ПОЛНАЯ СЕБЕСТОИМОСТЬ СТОКИ 2019'!U169)</f>
        <v>210.7</v>
      </c>
      <c r="AT54" s="56">
        <f>SUM('[19]ПОЛНАЯ СЕБЕСТОИМОСТЬ СТОКИ 2019'!V169)</f>
        <v>0.51200000000000001</v>
      </c>
      <c r="AU54" s="57">
        <v>153.41</v>
      </c>
      <c r="AV54" s="57">
        <f t="shared" si="371"/>
        <v>153.29850441338539</v>
      </c>
      <c r="AW54" s="57">
        <f>SUM(AU54/AU9*AW9)*0.766</f>
        <v>0.11149558661460425</v>
      </c>
      <c r="AX54" s="56">
        <f t="shared" si="410"/>
        <v>239.39118333333334</v>
      </c>
      <c r="AY54" s="56">
        <f t="shared" si="327"/>
        <v>239.27549761682724</v>
      </c>
      <c r="AZ54" s="56">
        <f t="shared" si="328"/>
        <v>0.11568571650609301</v>
      </c>
      <c r="BA54" s="56">
        <f t="shared" si="416"/>
        <v>0</v>
      </c>
      <c r="BB54" s="56">
        <f>SUM('[19]ПОЛНАЯ СЕБЕСТОИМОСТЬ СТОКИ 2019'!X169)</f>
        <v>0</v>
      </c>
      <c r="BC54" s="56">
        <f>SUM('[19]ПОЛНАЯ СЕБЕСТОИМОСТЬ СТОКИ 2019'!Y169)</f>
        <v>0</v>
      </c>
      <c r="BD54" s="57">
        <v>78.78</v>
      </c>
      <c r="BE54" s="57">
        <f t="shared" si="372"/>
        <v>78.643998498032772</v>
      </c>
      <c r="BF54" s="57">
        <f>SUM(BD54/BD9*BF9)*0.766</f>
        <v>0.13600150196722566</v>
      </c>
      <c r="BG54" s="56">
        <f t="shared" si="417"/>
        <v>239.39118333333334</v>
      </c>
      <c r="BH54" s="56">
        <f t="shared" si="332"/>
        <v>239.27549761682724</v>
      </c>
      <c r="BI54" s="56">
        <f t="shared" si="333"/>
        <v>0.11568571650609301</v>
      </c>
      <c r="BJ54" s="56">
        <f t="shared" si="405"/>
        <v>0</v>
      </c>
      <c r="BK54" s="56">
        <f>SUM('[19]ПОЛНАЯ СЕБЕСТОИМОСТЬ СТОКИ 2019'!AA169)</f>
        <v>0</v>
      </c>
      <c r="BL54" s="56">
        <f>SUM('[19]ПОЛНАЯ СЕБЕСТОИМОСТЬ СТОКИ 2019'!AB169)</f>
        <v>0</v>
      </c>
      <c r="BM54" s="57">
        <v>89.43</v>
      </c>
      <c r="BN54" s="57">
        <f t="shared" si="373"/>
        <v>88.515906575810419</v>
      </c>
      <c r="BO54" s="57">
        <f>SUM(BM54/BM9*BO9)*0.766</f>
        <v>0.91409342418958861</v>
      </c>
      <c r="BP54" s="58">
        <f t="shared" si="336"/>
        <v>718.17354999999998</v>
      </c>
      <c r="BQ54" s="58">
        <f t="shared" si="336"/>
        <v>717.82649285048171</v>
      </c>
      <c r="BR54" s="58">
        <f t="shared" si="336"/>
        <v>0.34705714951827904</v>
      </c>
      <c r="BS54" s="58">
        <f t="shared" si="418"/>
        <v>211.21199999999999</v>
      </c>
      <c r="BT54" s="58">
        <f t="shared" si="418"/>
        <v>210.7</v>
      </c>
      <c r="BU54" s="58">
        <f t="shared" si="418"/>
        <v>0.51200000000000001</v>
      </c>
      <c r="BV54" s="58">
        <f t="shared" si="418"/>
        <v>321.62</v>
      </c>
      <c r="BW54" s="58">
        <f t="shared" si="418"/>
        <v>320.45840948722855</v>
      </c>
      <c r="BX54" s="58">
        <f t="shared" si="418"/>
        <v>1.1615905127714186</v>
      </c>
      <c r="BY54" s="40">
        <f t="shared" si="239"/>
        <v>-506.96154999999999</v>
      </c>
      <c r="BZ54" s="40">
        <f t="shared" si="239"/>
        <v>-507.12649285048172</v>
      </c>
      <c r="CA54" s="40">
        <f t="shared" si="239"/>
        <v>0.16494285048172097</v>
      </c>
      <c r="CB54" s="58">
        <f t="shared" si="337"/>
        <v>1436.3471</v>
      </c>
      <c r="CC54" s="58">
        <f t="shared" si="337"/>
        <v>1435.6529857009634</v>
      </c>
      <c r="CD54" s="58">
        <f t="shared" si="337"/>
        <v>0.69411429903655808</v>
      </c>
      <c r="CE54" s="58">
        <f t="shared" si="337"/>
        <v>655.70899999999995</v>
      </c>
      <c r="CF54" s="58">
        <f t="shared" si="337"/>
        <v>653.98</v>
      </c>
      <c r="CG54" s="58">
        <f t="shared" si="337"/>
        <v>1.7290000000000001</v>
      </c>
      <c r="CH54" s="59">
        <f t="shared" si="337"/>
        <v>928.84</v>
      </c>
      <c r="CI54" s="59">
        <f t="shared" si="337"/>
        <v>923.50984134940904</v>
      </c>
      <c r="CJ54" s="59">
        <f t="shared" si="337"/>
        <v>5.3301586505909926</v>
      </c>
      <c r="CK54" s="40">
        <f t="shared" si="241"/>
        <v>-780.63810000000001</v>
      </c>
      <c r="CL54" s="40">
        <f t="shared" si="241"/>
        <v>-781.67298570096341</v>
      </c>
      <c r="CM54" s="40">
        <f t="shared" si="241"/>
        <v>1.034885700963442</v>
      </c>
      <c r="CN54" s="56">
        <f t="shared" si="338"/>
        <v>239.39118333333334</v>
      </c>
      <c r="CO54" s="56">
        <f>SUM('[19]ПОЛНАЯ СЕБЕСТОИМОСТЬ СТОКИ 2019'!AP169/3)</f>
        <v>239.27549761682724</v>
      </c>
      <c r="CP54" s="56">
        <f>SUM('[19]ПОЛНАЯ СЕБЕСТОИМОСТЬ СТОКИ 2019'!AQ169/3)</f>
        <v>0.11568571650609301</v>
      </c>
      <c r="CQ54" s="56">
        <f t="shared" si="339"/>
        <v>0</v>
      </c>
      <c r="CR54" s="56">
        <f>SUM('[19]ПОЛНАЯ СЕБЕСТОИМОСТЬ СТОКИ 2019'!AS169)</f>
        <v>0</v>
      </c>
      <c r="CS54" s="56">
        <f>SUM('[19]ПОЛНАЯ СЕБЕСТОИМОСТЬ СТОКИ 2019'!AT169)</f>
        <v>0</v>
      </c>
      <c r="CT54" s="57">
        <v>133.4</v>
      </c>
      <c r="CU54" s="57">
        <f t="shared" si="374"/>
        <v>133.25639953707531</v>
      </c>
      <c r="CV54" s="57">
        <f>SUM(CT54/CT9*CV9)*0.766</f>
        <v>0.14360046292469208</v>
      </c>
      <c r="CW54" s="56">
        <f t="shared" si="419"/>
        <v>239.39118333333334</v>
      </c>
      <c r="CX54" s="56">
        <f t="shared" si="342"/>
        <v>239.27549761682724</v>
      </c>
      <c r="CY54" s="56">
        <f t="shared" si="343"/>
        <v>0.11568571650609301</v>
      </c>
      <c r="CZ54" s="56">
        <f t="shared" si="344"/>
        <v>0</v>
      </c>
      <c r="DA54" s="56">
        <f>SUM('[19]ПОЛНАЯ СЕБЕСТОИМОСТЬ СТОКИ 2019'!AV169)</f>
        <v>0</v>
      </c>
      <c r="DB54" s="56">
        <f>SUM('[19]ПОЛНАЯ СЕБЕСТОИМОСТЬ СТОКИ 2019'!AW169)</f>
        <v>0</v>
      </c>
      <c r="DC54" s="57">
        <v>152.44</v>
      </c>
      <c r="DD54" s="57">
        <f t="shared" si="375"/>
        <v>152.20512493888288</v>
      </c>
      <c r="DE54" s="57">
        <f>SUM(DC54/DC9*DE9)*0.766</f>
        <v>0.23487506111712828</v>
      </c>
      <c r="DF54" s="56">
        <f t="shared" si="420"/>
        <v>239.39118333333334</v>
      </c>
      <c r="DG54" s="56">
        <f t="shared" si="347"/>
        <v>239.27549761682724</v>
      </c>
      <c r="DH54" s="56">
        <f t="shared" si="348"/>
        <v>0.11568571650609301</v>
      </c>
      <c r="DI54" s="56">
        <f t="shared" si="411"/>
        <v>0</v>
      </c>
      <c r="DJ54" s="56">
        <f>SUM('[19]ПОЛНАЯ СЕБЕСТОИМОСТЬ СТОКИ 2019'!AY169)</f>
        <v>0</v>
      </c>
      <c r="DK54" s="56">
        <f>SUM('[19]ПОЛНАЯ СЕБЕСТОИМОСТЬ СТОКИ 2019'!AZ169)</f>
        <v>0</v>
      </c>
      <c r="DL54" s="57">
        <v>164.1</v>
      </c>
      <c r="DM54" s="57">
        <f t="shared" si="376"/>
        <v>162.30099479640648</v>
      </c>
      <c r="DN54" s="57">
        <f>SUM(DL54/DL9*DN9)*0.766</f>
        <v>1.7990052035935131</v>
      </c>
      <c r="DO54" s="58">
        <f t="shared" si="421"/>
        <v>718.17354999999998</v>
      </c>
      <c r="DP54" s="58">
        <f t="shared" si="421"/>
        <v>717.82649285048171</v>
      </c>
      <c r="DQ54" s="58">
        <f t="shared" si="421"/>
        <v>0.34705714951827904</v>
      </c>
      <c r="DR54" s="58">
        <f t="shared" si="351"/>
        <v>0</v>
      </c>
      <c r="DS54" s="58">
        <f t="shared" si="351"/>
        <v>0</v>
      </c>
      <c r="DT54" s="58">
        <f t="shared" si="351"/>
        <v>0</v>
      </c>
      <c r="DU54" s="58">
        <f t="shared" si="351"/>
        <v>449.94000000000005</v>
      </c>
      <c r="DV54" s="58">
        <f t="shared" si="351"/>
        <v>447.76251927236467</v>
      </c>
      <c r="DW54" s="58">
        <f t="shared" si="351"/>
        <v>2.1774807276353334</v>
      </c>
      <c r="DX54" s="40">
        <f t="shared" si="243"/>
        <v>-718.17354999999998</v>
      </c>
      <c r="DY54" s="40">
        <f t="shared" si="243"/>
        <v>-717.82649285048171</v>
      </c>
      <c r="DZ54" s="40">
        <f t="shared" si="243"/>
        <v>-0.34705714951827904</v>
      </c>
      <c r="EA54" s="58">
        <f t="shared" si="352"/>
        <v>2154.5206499999999</v>
      </c>
      <c r="EB54" s="58">
        <f t="shared" si="352"/>
        <v>2153.479478551445</v>
      </c>
      <c r="EC54" s="58">
        <f t="shared" si="352"/>
        <v>1.0411714485548371</v>
      </c>
      <c r="ED54" s="58">
        <f t="shared" si="352"/>
        <v>655.70899999999995</v>
      </c>
      <c r="EE54" s="58">
        <f t="shared" si="352"/>
        <v>653.98</v>
      </c>
      <c r="EF54" s="58">
        <f t="shared" si="352"/>
        <v>1.7290000000000001</v>
      </c>
      <c r="EG54" s="58">
        <f t="shared" si="352"/>
        <v>1378.7800000000002</v>
      </c>
      <c r="EH54" s="58">
        <f t="shared" si="352"/>
        <v>1371.2723606217737</v>
      </c>
      <c r="EI54" s="58">
        <f t="shared" si="352"/>
        <v>7.507639378226326</v>
      </c>
      <c r="EJ54" s="40">
        <f t="shared" si="245"/>
        <v>-1498.8116500000001</v>
      </c>
      <c r="EK54" s="40">
        <f t="shared" si="245"/>
        <v>-1499.499478551445</v>
      </c>
      <c r="EL54" s="40">
        <f t="shared" si="245"/>
        <v>0.68782855144516297</v>
      </c>
      <c r="EM54" s="56">
        <f t="shared" si="406"/>
        <v>239.39118333333334</v>
      </c>
      <c r="EN54" s="56">
        <f>SUM('[19]ПОЛНАЯ СЕБЕСТОИМОСТЬ СТОКИ 2019'!BN169/3)</f>
        <v>239.27549761682724</v>
      </c>
      <c r="EO54" s="56">
        <f>SUM('[19]ПОЛНАЯ СЕБЕСТОИМОСТЬ СТОКИ 2019'!BO169/3)</f>
        <v>0.11568571650609301</v>
      </c>
      <c r="EP54" s="56">
        <f t="shared" si="354"/>
        <v>0</v>
      </c>
      <c r="EQ54" s="56">
        <f>SUM('[19]ПОЛНАЯ СЕБЕСТОИМОСТЬ СТОКИ 2019'!BQ169)</f>
        <v>0</v>
      </c>
      <c r="ER54" s="56">
        <f>SUM('[19]ПОЛНАЯ СЕБЕСТОИМОСТЬ СТОКИ 2019'!BR169)</f>
        <v>0</v>
      </c>
      <c r="ES54" s="57">
        <v>199.1</v>
      </c>
      <c r="ET54" s="57">
        <f t="shared" si="377"/>
        <v>198.78419463149015</v>
      </c>
      <c r="EU54" s="57">
        <f>SUM(ES54/ES9*EU9)*0.766</f>
        <v>0.31580536850985508</v>
      </c>
      <c r="EV54" s="56">
        <f t="shared" si="422"/>
        <v>239.39118333333334</v>
      </c>
      <c r="EW54" s="56">
        <f t="shared" si="357"/>
        <v>239.27549761682724</v>
      </c>
      <c r="EX54" s="56">
        <f t="shared" si="358"/>
        <v>0.11568571650609301</v>
      </c>
      <c r="EY54" s="56">
        <f t="shared" si="359"/>
        <v>0</v>
      </c>
      <c r="EZ54" s="56">
        <f>SUM('[19]ПОЛНАЯ СЕБЕСТОИМОСТЬ СТОКИ 2019'!BT169)</f>
        <v>0</v>
      </c>
      <c r="FA54" s="56">
        <f>SUM('[19]ПОЛНАЯ СЕБЕСТОИМОСТЬ СТОКИ 2019'!BU169)</f>
        <v>0</v>
      </c>
      <c r="FB54" s="57">
        <v>104.2</v>
      </c>
      <c r="FC54" s="57">
        <f t="shared" si="378"/>
        <v>104.02886928289752</v>
      </c>
      <c r="FD54" s="57">
        <f>SUM(FB54/FB9*FD9)*0.766</f>
        <v>0.17113071710249247</v>
      </c>
      <c r="FE54" s="56">
        <f t="shared" si="412"/>
        <v>239.39118333333334</v>
      </c>
      <c r="FF54" s="56">
        <f t="shared" si="362"/>
        <v>239.27549761682724</v>
      </c>
      <c r="FG54" s="56">
        <f t="shared" si="363"/>
        <v>0.11568571650609301</v>
      </c>
      <c r="FH54" s="56">
        <f t="shared" si="364"/>
        <v>0</v>
      </c>
      <c r="FI54" s="56">
        <f>SUM('[19]ПОЛНАЯ СЕБЕСТОИМОСТЬ СТОКИ 2019'!BW169)</f>
        <v>0</v>
      </c>
      <c r="FJ54" s="56">
        <f>SUM('[19]ПОЛНАЯ СЕБЕСТОИМОСТЬ СТОКИ 2019'!BX169)</f>
        <v>0</v>
      </c>
      <c r="FK54" s="57">
        <v>301.14</v>
      </c>
      <c r="FL54" s="57">
        <f t="shared" si="379"/>
        <v>297.64291297959181</v>
      </c>
      <c r="FM54" s="57">
        <f>SUM(FK54/FK9*FM9)*0.766</f>
        <v>3.4970870204081632</v>
      </c>
      <c r="FN54" s="58">
        <f t="shared" si="413"/>
        <v>718.17354999999998</v>
      </c>
      <c r="FO54" s="58">
        <f t="shared" si="413"/>
        <v>717.82649285048171</v>
      </c>
      <c r="FP54" s="58">
        <f t="shared" si="413"/>
        <v>0.34705714951827904</v>
      </c>
      <c r="FQ54" s="58">
        <f t="shared" si="413"/>
        <v>0</v>
      </c>
      <c r="FR54" s="58">
        <f t="shared" si="413"/>
        <v>0</v>
      </c>
      <c r="FS54" s="58">
        <f t="shared" si="413"/>
        <v>0</v>
      </c>
      <c r="FT54" s="58">
        <f t="shared" si="366"/>
        <v>604.44000000000005</v>
      </c>
      <c r="FU54" s="58">
        <f t="shared" si="366"/>
        <v>600.45597689397948</v>
      </c>
      <c r="FV54" s="58">
        <f t="shared" si="366"/>
        <v>3.9840231060205107</v>
      </c>
      <c r="FW54" s="40">
        <f t="shared" si="247"/>
        <v>-718.17354999999998</v>
      </c>
      <c r="FX54" s="40">
        <f t="shared" si="247"/>
        <v>-717.82649285048171</v>
      </c>
      <c r="FY54" s="40">
        <f t="shared" si="247"/>
        <v>-0.34705714951827904</v>
      </c>
      <c r="FZ54" s="58">
        <f t="shared" si="367"/>
        <v>2872.6941999999999</v>
      </c>
      <c r="GA54" s="58">
        <f t="shared" si="367"/>
        <v>2871.3059714019269</v>
      </c>
      <c r="GB54" s="58">
        <f t="shared" si="367"/>
        <v>1.3882285980731162</v>
      </c>
      <c r="GC54" s="58">
        <f t="shared" si="367"/>
        <v>655.70899999999995</v>
      </c>
      <c r="GD54" s="58">
        <f t="shared" si="367"/>
        <v>653.98</v>
      </c>
      <c r="GE54" s="58">
        <f t="shared" si="367"/>
        <v>1.7290000000000001</v>
      </c>
      <c r="GF54" s="58">
        <f t="shared" si="367"/>
        <v>1983.2200000000003</v>
      </c>
      <c r="GG54" s="58">
        <f t="shared" si="367"/>
        <v>1971.7283375157531</v>
      </c>
      <c r="GH54" s="58">
        <f t="shared" si="367"/>
        <v>11.491662484246836</v>
      </c>
      <c r="GI54" s="40">
        <f t="shared" si="249"/>
        <v>-2216.9852000000001</v>
      </c>
      <c r="GJ54" s="40">
        <f t="shared" si="249"/>
        <v>-2217.3259714019268</v>
      </c>
      <c r="GK54" s="40">
        <f t="shared" si="249"/>
        <v>0.34077140192688393</v>
      </c>
    </row>
    <row r="55" spans="1:193" ht="18.75" customHeight="1" x14ac:dyDescent="0.3">
      <c r="A55" s="15" t="s">
        <v>69</v>
      </c>
      <c r="B55" s="46">
        <f t="shared" si="309"/>
        <v>0</v>
      </c>
      <c r="C55" s="46">
        <f>SUM('[19]ПОЛНАЯ СЕБЕСТОИМОСТЬ СТОКИ 2019'!C170/3)</f>
        <v>0</v>
      </c>
      <c r="D55" s="46">
        <f>SUM('[19]ПОЛНАЯ СЕБЕСТОИМОСТЬ СТОКИ 2019'!D170/3)</f>
        <v>0</v>
      </c>
      <c r="E55" s="46">
        <f t="shared" si="310"/>
        <v>0</v>
      </c>
      <c r="F55" s="46">
        <f>SUM('[19]ПОЛНАЯ СЕБЕСТОИМОСТЬ СТОКИ 2019'!F170)</f>
        <v>0</v>
      </c>
      <c r="G55" s="46">
        <f>SUM('[19]ПОЛНАЯ СЕБЕСТОИМОСТЬ СТОКИ 2019'!G170)</f>
        <v>0</v>
      </c>
      <c r="H55" s="47">
        <v>0</v>
      </c>
      <c r="I55" s="47">
        <f t="shared" si="368"/>
        <v>0</v>
      </c>
      <c r="J55" s="47">
        <f>SUM(H55/H9*J9)</f>
        <v>0</v>
      </c>
      <c r="K55" s="46">
        <f t="shared" si="404"/>
        <v>0</v>
      </c>
      <c r="L55" s="46">
        <f t="shared" si="313"/>
        <v>0</v>
      </c>
      <c r="M55" s="46">
        <f t="shared" si="314"/>
        <v>0</v>
      </c>
      <c r="N55" s="46">
        <f t="shared" si="407"/>
        <v>0</v>
      </c>
      <c r="O55" s="46">
        <f>SUM('[19]ПОЛНАЯ СЕБЕСТОИМОСТЬ СТОКИ 2019'!I170)</f>
        <v>0</v>
      </c>
      <c r="P55" s="46">
        <f>SUM('[19]ПОЛНАЯ СЕБЕСТОИМОСТЬ СТОКИ 2019'!J170)</f>
        <v>0</v>
      </c>
      <c r="Q55" s="47">
        <v>0</v>
      </c>
      <c r="R55" s="47">
        <f t="shared" si="369"/>
        <v>0</v>
      </c>
      <c r="S55" s="47">
        <f>SUM(Q55/Q9*S9)</f>
        <v>0</v>
      </c>
      <c r="T55" s="46">
        <f t="shared" si="414"/>
        <v>0</v>
      </c>
      <c r="U55" s="46">
        <f t="shared" si="318"/>
        <v>0</v>
      </c>
      <c r="V55" s="46">
        <f t="shared" si="319"/>
        <v>0</v>
      </c>
      <c r="W55" s="46">
        <f t="shared" si="408"/>
        <v>0</v>
      </c>
      <c r="X55" s="46">
        <f>SUM('[19]ПОЛНАЯ СЕБЕСТОИМОСТЬ СТОКИ 2019'!L170)</f>
        <v>0</v>
      </c>
      <c r="Y55" s="46">
        <f>SUM('[19]ПОЛНАЯ СЕБЕСТОИМОСТЬ СТОКИ 2019'!M170)</f>
        <v>0</v>
      </c>
      <c r="Z55" s="47">
        <v>0</v>
      </c>
      <c r="AA55" s="47">
        <f t="shared" si="370"/>
        <v>0</v>
      </c>
      <c r="AB55" s="47">
        <f>SUM(Z55/Z9*AB9)</f>
        <v>0</v>
      </c>
      <c r="AC55" s="29">
        <f t="shared" si="415"/>
        <v>0</v>
      </c>
      <c r="AD55" s="29">
        <f t="shared" si="415"/>
        <v>0</v>
      </c>
      <c r="AE55" s="29">
        <f t="shared" si="415"/>
        <v>0</v>
      </c>
      <c r="AF55" s="29">
        <f t="shared" ref="AF55:AK56" si="423">SUM(E55+N55+W55)</f>
        <v>0</v>
      </c>
      <c r="AG55" s="29">
        <f t="shared" si="423"/>
        <v>0</v>
      </c>
      <c r="AH55" s="29">
        <f t="shared" si="423"/>
        <v>0</v>
      </c>
      <c r="AI55" s="29">
        <f t="shared" si="423"/>
        <v>0</v>
      </c>
      <c r="AJ55" s="29">
        <f t="shared" si="423"/>
        <v>0</v>
      </c>
      <c r="AK55" s="29">
        <f t="shared" si="423"/>
        <v>0</v>
      </c>
      <c r="AL55" s="30">
        <f t="shared" si="237"/>
        <v>0</v>
      </c>
      <c r="AM55" s="30">
        <f t="shared" si="237"/>
        <v>0</v>
      </c>
      <c r="AN55" s="30">
        <f t="shared" si="237"/>
        <v>0</v>
      </c>
      <c r="AO55" s="46">
        <f t="shared" si="409"/>
        <v>0</v>
      </c>
      <c r="AP55" s="46">
        <f>SUM('[19]ПОЛНАЯ СЕБЕСТОИМОСТЬ СТОКИ 2019'!R170/3)</f>
        <v>0</v>
      </c>
      <c r="AQ55" s="46">
        <f>SUM('[19]ПОЛНАЯ СЕБЕСТОИМОСТЬ СТОКИ 2019'!S170/3)</f>
        <v>0</v>
      </c>
      <c r="AR55" s="46">
        <f t="shared" si="324"/>
        <v>0</v>
      </c>
      <c r="AS55" s="46">
        <f>SUM('[19]ПОЛНАЯ СЕБЕСТОИМОСТЬ СТОКИ 2019'!U170)</f>
        <v>0</v>
      </c>
      <c r="AT55" s="46">
        <f>SUM('[19]ПОЛНАЯ СЕБЕСТОИМОСТЬ СТОКИ 2019'!V170)</f>
        <v>0</v>
      </c>
      <c r="AU55" s="47">
        <v>0</v>
      </c>
      <c r="AV55" s="47">
        <f t="shared" si="371"/>
        <v>0</v>
      </c>
      <c r="AW55" s="47">
        <f>SUM(AU55/AU9*AW9)</f>
        <v>0</v>
      </c>
      <c r="AX55" s="46">
        <f t="shared" si="410"/>
        <v>0</v>
      </c>
      <c r="AY55" s="46">
        <f t="shared" si="327"/>
        <v>0</v>
      </c>
      <c r="AZ55" s="46">
        <f t="shared" si="328"/>
        <v>0</v>
      </c>
      <c r="BA55" s="46">
        <f t="shared" si="416"/>
        <v>0</v>
      </c>
      <c r="BB55" s="46">
        <f>SUM('[19]ПОЛНАЯ СЕБЕСТОИМОСТЬ СТОКИ 2019'!X170)</f>
        <v>0</v>
      </c>
      <c r="BC55" s="46">
        <f>SUM('[19]ПОЛНАЯ СЕБЕСТОИМОСТЬ СТОКИ 2019'!Y170)</f>
        <v>0</v>
      </c>
      <c r="BD55" s="47">
        <v>0</v>
      </c>
      <c r="BE55" s="47">
        <f t="shared" si="372"/>
        <v>0</v>
      </c>
      <c r="BF55" s="47">
        <f>SUM(BD55/BD9*BF9)</f>
        <v>0</v>
      </c>
      <c r="BG55" s="46">
        <f t="shared" si="417"/>
        <v>0</v>
      </c>
      <c r="BH55" s="46">
        <f t="shared" si="332"/>
        <v>0</v>
      </c>
      <c r="BI55" s="46">
        <f t="shared" si="333"/>
        <v>0</v>
      </c>
      <c r="BJ55" s="46">
        <f t="shared" si="405"/>
        <v>0</v>
      </c>
      <c r="BK55" s="46">
        <f>SUM('[19]ПОЛНАЯ СЕБЕСТОИМОСТЬ СТОКИ 2019'!AA170)</f>
        <v>0</v>
      </c>
      <c r="BL55" s="46">
        <f>SUM('[19]ПОЛНАЯ СЕБЕСТОИМОСТЬ СТОКИ 2019'!AB170)</f>
        <v>0</v>
      </c>
      <c r="BM55" s="47">
        <v>0</v>
      </c>
      <c r="BN55" s="47">
        <f t="shared" si="373"/>
        <v>0</v>
      </c>
      <c r="BO55" s="47">
        <f>SUM(BM55/BM9*BO9)</f>
        <v>0</v>
      </c>
      <c r="BP55" s="29">
        <f t="shared" ref="BP55:BR56" si="424">SUM(AO55+AX55+BG55)</f>
        <v>0</v>
      </c>
      <c r="BQ55" s="29">
        <f t="shared" si="424"/>
        <v>0</v>
      </c>
      <c r="BR55" s="29">
        <f t="shared" si="424"/>
        <v>0</v>
      </c>
      <c r="BS55" s="29">
        <f t="shared" si="418"/>
        <v>0</v>
      </c>
      <c r="BT55" s="29">
        <f t="shared" si="418"/>
        <v>0</v>
      </c>
      <c r="BU55" s="29">
        <f t="shared" si="418"/>
        <v>0</v>
      </c>
      <c r="BV55" s="29">
        <f t="shared" si="418"/>
        <v>0</v>
      </c>
      <c r="BW55" s="29">
        <f t="shared" si="418"/>
        <v>0</v>
      </c>
      <c r="BX55" s="29">
        <f t="shared" si="418"/>
        <v>0</v>
      </c>
      <c r="BY55" s="30">
        <f t="shared" si="239"/>
        <v>0</v>
      </c>
      <c r="BZ55" s="30">
        <f t="shared" si="239"/>
        <v>0</v>
      </c>
      <c r="CA55" s="30">
        <f t="shared" si="239"/>
        <v>0</v>
      </c>
      <c r="CB55" s="29">
        <f t="shared" ref="CB55:CJ58" si="425">SUM(AC55+BP55)</f>
        <v>0</v>
      </c>
      <c r="CC55" s="29">
        <f t="shared" si="425"/>
        <v>0</v>
      </c>
      <c r="CD55" s="29">
        <f t="shared" si="425"/>
        <v>0</v>
      </c>
      <c r="CE55" s="29">
        <f t="shared" si="425"/>
        <v>0</v>
      </c>
      <c r="CF55" s="29">
        <f t="shared" si="425"/>
        <v>0</v>
      </c>
      <c r="CG55" s="29">
        <f t="shared" si="425"/>
        <v>0</v>
      </c>
      <c r="CH55" s="48">
        <f t="shared" si="425"/>
        <v>0</v>
      </c>
      <c r="CI55" s="48">
        <f t="shared" si="425"/>
        <v>0</v>
      </c>
      <c r="CJ55" s="48">
        <f t="shared" si="425"/>
        <v>0</v>
      </c>
      <c r="CK55" s="30">
        <f t="shared" si="241"/>
        <v>0</v>
      </c>
      <c r="CL55" s="30">
        <f t="shared" si="241"/>
        <v>0</v>
      </c>
      <c r="CM55" s="30">
        <f t="shared" si="241"/>
        <v>0</v>
      </c>
      <c r="CN55" s="46">
        <f t="shared" si="338"/>
        <v>0</v>
      </c>
      <c r="CO55" s="46">
        <f>SUM('[19]ПОЛНАЯ СЕБЕСТОИМОСТЬ СТОКИ 2019'!AP170/3)</f>
        <v>0</v>
      </c>
      <c r="CP55" s="46">
        <f>SUM('[19]ПОЛНАЯ СЕБЕСТОИМОСТЬ СТОКИ 2019'!AQ170/3)</f>
        <v>0</v>
      </c>
      <c r="CQ55" s="46">
        <f t="shared" si="339"/>
        <v>0</v>
      </c>
      <c r="CR55" s="46">
        <f>SUM('[19]ПОЛНАЯ СЕБЕСТОИМОСТЬ СТОКИ 2019'!AS170)</f>
        <v>0</v>
      </c>
      <c r="CS55" s="46">
        <f>SUM('[19]ПОЛНАЯ СЕБЕСТОИМОСТЬ СТОКИ 2019'!AT170)</f>
        <v>0</v>
      </c>
      <c r="CT55" s="47">
        <v>0</v>
      </c>
      <c r="CU55" s="47">
        <f t="shared" si="374"/>
        <v>0</v>
      </c>
      <c r="CV55" s="47">
        <f>SUM(CT55/CT9*CV9)</f>
        <v>0</v>
      </c>
      <c r="CW55" s="46">
        <f t="shared" si="419"/>
        <v>0</v>
      </c>
      <c r="CX55" s="46">
        <f t="shared" si="342"/>
        <v>0</v>
      </c>
      <c r="CY55" s="46">
        <f t="shared" si="343"/>
        <v>0</v>
      </c>
      <c r="CZ55" s="46">
        <f t="shared" si="344"/>
        <v>0</v>
      </c>
      <c r="DA55" s="46">
        <f>SUM('[19]ПОЛНАЯ СЕБЕСТОИМОСТЬ СТОКИ 2019'!AV170)</f>
        <v>0</v>
      </c>
      <c r="DB55" s="46">
        <f>SUM('[19]ПОЛНАЯ СЕБЕСТОИМОСТЬ СТОКИ 2019'!AW170)</f>
        <v>0</v>
      </c>
      <c r="DC55" s="47">
        <v>0</v>
      </c>
      <c r="DD55" s="47">
        <f t="shared" si="375"/>
        <v>0</v>
      </c>
      <c r="DE55" s="47">
        <f>SUM(DC55/DC9*DE9)</f>
        <v>0</v>
      </c>
      <c r="DF55" s="46">
        <f t="shared" si="420"/>
        <v>0</v>
      </c>
      <c r="DG55" s="46">
        <f t="shared" si="347"/>
        <v>0</v>
      </c>
      <c r="DH55" s="46">
        <f t="shared" si="348"/>
        <v>0</v>
      </c>
      <c r="DI55" s="46">
        <f t="shared" si="411"/>
        <v>0</v>
      </c>
      <c r="DJ55" s="46">
        <f>SUM('[19]ПОЛНАЯ СЕБЕСТОИМОСТЬ СТОКИ 2019'!AY170)</f>
        <v>0</v>
      </c>
      <c r="DK55" s="46">
        <f>SUM('[19]ПОЛНАЯ СЕБЕСТОИМОСТЬ СТОКИ 2019'!AZ170)</f>
        <v>0</v>
      </c>
      <c r="DL55" s="47">
        <v>0</v>
      </c>
      <c r="DM55" s="47">
        <f t="shared" si="376"/>
        <v>0</v>
      </c>
      <c r="DN55" s="47">
        <f>SUM(DL55/DL9*DN9)</f>
        <v>0</v>
      </c>
      <c r="DO55" s="29">
        <f t="shared" si="421"/>
        <v>0</v>
      </c>
      <c r="DP55" s="29">
        <f t="shared" si="421"/>
        <v>0</v>
      </c>
      <c r="DQ55" s="29">
        <f t="shared" si="421"/>
        <v>0</v>
      </c>
      <c r="DR55" s="29">
        <f t="shared" ref="DR55:DW56" si="426">SUM(CQ55+CZ55+DI55)</f>
        <v>0</v>
      </c>
      <c r="DS55" s="29">
        <f t="shared" si="426"/>
        <v>0</v>
      </c>
      <c r="DT55" s="29">
        <f t="shared" si="426"/>
        <v>0</v>
      </c>
      <c r="DU55" s="29">
        <f t="shared" si="426"/>
        <v>0</v>
      </c>
      <c r="DV55" s="29">
        <f t="shared" si="426"/>
        <v>0</v>
      </c>
      <c r="DW55" s="29">
        <f t="shared" si="426"/>
        <v>0</v>
      </c>
      <c r="DX55" s="30">
        <f t="shared" si="243"/>
        <v>0</v>
      </c>
      <c r="DY55" s="30">
        <f t="shared" si="243"/>
        <v>0</v>
      </c>
      <c r="DZ55" s="30">
        <f t="shared" si="243"/>
        <v>0</v>
      </c>
      <c r="EA55" s="29">
        <f t="shared" ref="EA55:EI58" si="427">SUM(CB55+DO55)</f>
        <v>0</v>
      </c>
      <c r="EB55" s="29">
        <f t="shared" si="427"/>
        <v>0</v>
      </c>
      <c r="EC55" s="29">
        <f t="shared" si="427"/>
        <v>0</v>
      </c>
      <c r="ED55" s="29">
        <f t="shared" si="427"/>
        <v>0</v>
      </c>
      <c r="EE55" s="29">
        <f t="shared" si="427"/>
        <v>0</v>
      </c>
      <c r="EF55" s="29">
        <f t="shared" si="427"/>
        <v>0</v>
      </c>
      <c r="EG55" s="29">
        <f t="shared" si="427"/>
        <v>0</v>
      </c>
      <c r="EH55" s="29">
        <f t="shared" si="427"/>
        <v>0</v>
      </c>
      <c r="EI55" s="29">
        <f t="shared" si="427"/>
        <v>0</v>
      </c>
      <c r="EJ55" s="30">
        <f t="shared" si="245"/>
        <v>0</v>
      </c>
      <c r="EK55" s="30">
        <f t="shared" si="245"/>
        <v>0</v>
      </c>
      <c r="EL55" s="30">
        <f t="shared" si="245"/>
        <v>0</v>
      </c>
      <c r="EM55" s="46">
        <f t="shared" si="406"/>
        <v>0</v>
      </c>
      <c r="EN55" s="46">
        <f>SUM('[19]ПОЛНАЯ СЕБЕСТОИМОСТЬ СТОКИ 2019'!BN170/3)</f>
        <v>0</v>
      </c>
      <c r="EO55" s="46">
        <f>SUM('[19]ПОЛНАЯ СЕБЕСТОИМОСТЬ СТОКИ 2019'!BO170/3)</f>
        <v>0</v>
      </c>
      <c r="EP55" s="46">
        <f t="shared" si="354"/>
        <v>0</v>
      </c>
      <c r="EQ55" s="46">
        <f>SUM('[19]ПОЛНАЯ СЕБЕСТОИМОСТЬ СТОКИ 2019'!BQ170)</f>
        <v>0</v>
      </c>
      <c r="ER55" s="46">
        <f>SUM('[19]ПОЛНАЯ СЕБЕСТОИМОСТЬ СТОКИ 2019'!BR170)</f>
        <v>0</v>
      </c>
      <c r="ES55" s="47">
        <v>0</v>
      </c>
      <c r="ET55" s="47">
        <f t="shared" si="377"/>
        <v>0</v>
      </c>
      <c r="EU55" s="47">
        <f>SUM(ES55/ES9*EU9)</f>
        <v>0</v>
      </c>
      <c r="EV55" s="46">
        <f t="shared" si="422"/>
        <v>0</v>
      </c>
      <c r="EW55" s="46">
        <f t="shared" si="357"/>
        <v>0</v>
      </c>
      <c r="EX55" s="46">
        <f t="shared" si="358"/>
        <v>0</v>
      </c>
      <c r="EY55" s="46">
        <f t="shared" si="359"/>
        <v>0</v>
      </c>
      <c r="EZ55" s="46">
        <f>SUM('[19]ПОЛНАЯ СЕБЕСТОИМОСТЬ СТОКИ 2019'!BT170)</f>
        <v>0</v>
      </c>
      <c r="FA55" s="46">
        <f>SUM('[19]ПОЛНАЯ СЕБЕСТОИМОСТЬ СТОКИ 2019'!BU170)</f>
        <v>0</v>
      </c>
      <c r="FB55" s="47">
        <v>0</v>
      </c>
      <c r="FC55" s="47">
        <f t="shared" si="378"/>
        <v>0</v>
      </c>
      <c r="FD55" s="47">
        <f>SUM(FB55/FB9*FD9)</f>
        <v>0</v>
      </c>
      <c r="FE55" s="46">
        <f t="shared" si="412"/>
        <v>0</v>
      </c>
      <c r="FF55" s="46">
        <f t="shared" si="362"/>
        <v>0</v>
      </c>
      <c r="FG55" s="46">
        <f t="shared" si="363"/>
        <v>0</v>
      </c>
      <c r="FH55" s="46">
        <f t="shared" si="364"/>
        <v>0</v>
      </c>
      <c r="FI55" s="46">
        <f>SUM('[19]ПОЛНАЯ СЕБЕСТОИМОСТЬ СТОКИ 2019'!BW170)</f>
        <v>0</v>
      </c>
      <c r="FJ55" s="46">
        <f>SUM('[19]ПОЛНАЯ СЕБЕСТОИМОСТЬ СТОКИ 2019'!BX170)</f>
        <v>0</v>
      </c>
      <c r="FK55" s="47">
        <v>0</v>
      </c>
      <c r="FL55" s="47">
        <f t="shared" si="379"/>
        <v>0</v>
      </c>
      <c r="FM55" s="47">
        <f>SUM(FK55/FK9*FM9)</f>
        <v>0</v>
      </c>
      <c r="FN55" s="29">
        <f t="shared" si="413"/>
        <v>0</v>
      </c>
      <c r="FO55" s="29">
        <f t="shared" si="413"/>
        <v>0</v>
      </c>
      <c r="FP55" s="29">
        <f t="shared" si="413"/>
        <v>0</v>
      </c>
      <c r="FQ55" s="29">
        <f t="shared" si="413"/>
        <v>0</v>
      </c>
      <c r="FR55" s="29">
        <f t="shared" si="413"/>
        <v>0</v>
      </c>
      <c r="FS55" s="29">
        <f t="shared" si="413"/>
        <v>0</v>
      </c>
      <c r="FT55" s="29">
        <f t="shared" ref="FT55:FV56" si="428">SUM(ES55+FB55+FK55)</f>
        <v>0</v>
      </c>
      <c r="FU55" s="29">
        <f t="shared" si="428"/>
        <v>0</v>
      </c>
      <c r="FV55" s="29">
        <f t="shared" si="428"/>
        <v>0</v>
      </c>
      <c r="FW55" s="30">
        <f t="shared" si="247"/>
        <v>0</v>
      </c>
      <c r="FX55" s="30">
        <f t="shared" si="247"/>
        <v>0</v>
      </c>
      <c r="FY55" s="30">
        <f t="shared" si="247"/>
        <v>0</v>
      </c>
      <c r="FZ55" s="29">
        <f t="shared" ref="FZ55:GH58" si="429">SUM(EA55+FN55)</f>
        <v>0</v>
      </c>
      <c r="GA55" s="29">
        <f t="shared" si="429"/>
        <v>0</v>
      </c>
      <c r="GB55" s="29">
        <f t="shared" si="429"/>
        <v>0</v>
      </c>
      <c r="GC55" s="29">
        <f t="shared" si="429"/>
        <v>0</v>
      </c>
      <c r="GD55" s="29">
        <f t="shared" si="429"/>
        <v>0</v>
      </c>
      <c r="GE55" s="29">
        <f t="shared" si="429"/>
        <v>0</v>
      </c>
      <c r="GF55" s="29">
        <f t="shared" si="429"/>
        <v>0</v>
      </c>
      <c r="GG55" s="29">
        <f t="shared" si="429"/>
        <v>0</v>
      </c>
      <c r="GH55" s="29">
        <f t="shared" si="429"/>
        <v>0</v>
      </c>
      <c r="GI55" s="30">
        <f t="shared" si="249"/>
        <v>0</v>
      </c>
      <c r="GJ55" s="30">
        <f t="shared" si="249"/>
        <v>0</v>
      </c>
      <c r="GK55" s="30">
        <f t="shared" si="249"/>
        <v>0</v>
      </c>
    </row>
    <row r="56" spans="1:193" ht="18.75" customHeight="1" x14ac:dyDescent="0.3">
      <c r="A56" s="15" t="s">
        <v>70</v>
      </c>
      <c r="B56" s="46">
        <f t="shared" si="309"/>
        <v>20.084166666666665</v>
      </c>
      <c r="C56" s="46">
        <f>SUM('[19]ПОЛНАЯ СЕБЕСТОИМОСТЬ СТОКИ 2019'!C171/3)</f>
        <v>20.084166666666665</v>
      </c>
      <c r="D56" s="46">
        <f>SUM('[19]ПОЛНАЯ СЕБЕСТОИМОСТЬ СТОКИ 2019'!D171/3)</f>
        <v>0</v>
      </c>
      <c r="E56" s="46">
        <f t="shared" si="310"/>
        <v>0</v>
      </c>
      <c r="F56" s="46">
        <f>SUM('[19]ПОЛНАЯ СЕБЕСТОИМОСТЬ СТОКИ 2019'!F171)</f>
        <v>0</v>
      </c>
      <c r="G56" s="46">
        <f>SUM('[19]ПОЛНАЯ СЕБЕСТОИМОСТЬ СТОКИ 2019'!G171)</f>
        <v>0</v>
      </c>
      <c r="H56" s="47">
        <v>0</v>
      </c>
      <c r="I56" s="47">
        <f t="shared" si="368"/>
        <v>0</v>
      </c>
      <c r="J56" s="47">
        <f>SUM(H56/H9*J9)</f>
        <v>0</v>
      </c>
      <c r="K56" s="46">
        <f t="shared" si="404"/>
        <v>20.084166666666665</v>
      </c>
      <c r="L56" s="46">
        <f t="shared" si="313"/>
        <v>20.084166666666665</v>
      </c>
      <c r="M56" s="46">
        <f t="shared" si="314"/>
        <v>0</v>
      </c>
      <c r="N56" s="46">
        <f t="shared" si="407"/>
        <v>0</v>
      </c>
      <c r="O56" s="46">
        <f>SUM('[19]ПОЛНАЯ СЕБЕСТОИМОСТЬ СТОКИ 2019'!I171)</f>
        <v>0</v>
      </c>
      <c r="P56" s="46">
        <f>SUM('[19]ПОЛНАЯ СЕБЕСТОИМОСТЬ СТОКИ 2019'!J171)</f>
        <v>0</v>
      </c>
      <c r="Q56" s="47">
        <v>0</v>
      </c>
      <c r="R56" s="47">
        <f t="shared" si="369"/>
        <v>0</v>
      </c>
      <c r="S56" s="47">
        <f>SUM(Q56/Q9*S9)</f>
        <v>0</v>
      </c>
      <c r="T56" s="46">
        <f t="shared" si="414"/>
        <v>20.084166666666665</v>
      </c>
      <c r="U56" s="46">
        <f t="shared" si="318"/>
        <v>20.084166666666665</v>
      </c>
      <c r="V56" s="46">
        <f t="shared" si="319"/>
        <v>0</v>
      </c>
      <c r="W56" s="46">
        <f t="shared" si="408"/>
        <v>0</v>
      </c>
      <c r="X56" s="46">
        <f>SUM('[19]ПОЛНАЯ СЕБЕСТОИМОСТЬ СТОКИ 2019'!L171)</f>
        <v>0</v>
      </c>
      <c r="Y56" s="46">
        <f>SUM('[19]ПОЛНАЯ СЕБЕСТОИМОСТЬ СТОКИ 2019'!M171)</f>
        <v>0</v>
      </c>
      <c r="Z56" s="47">
        <v>0</v>
      </c>
      <c r="AA56" s="47">
        <f t="shared" si="370"/>
        <v>0</v>
      </c>
      <c r="AB56" s="47">
        <f>SUM(Z56/Z9*AB9)</f>
        <v>0</v>
      </c>
      <c r="AC56" s="29">
        <f t="shared" si="415"/>
        <v>60.252499999999998</v>
      </c>
      <c r="AD56" s="29">
        <f t="shared" si="415"/>
        <v>60.252499999999998</v>
      </c>
      <c r="AE56" s="29">
        <f t="shared" si="415"/>
        <v>0</v>
      </c>
      <c r="AF56" s="29">
        <f t="shared" si="423"/>
        <v>0</v>
      </c>
      <c r="AG56" s="29">
        <f t="shared" si="423"/>
        <v>0</v>
      </c>
      <c r="AH56" s="29">
        <f t="shared" si="423"/>
        <v>0</v>
      </c>
      <c r="AI56" s="29">
        <f t="shared" si="423"/>
        <v>0</v>
      </c>
      <c r="AJ56" s="29">
        <f t="shared" si="423"/>
        <v>0</v>
      </c>
      <c r="AK56" s="29">
        <f t="shared" si="423"/>
        <v>0</v>
      </c>
      <c r="AL56" s="30">
        <f t="shared" si="237"/>
        <v>-60.252499999999998</v>
      </c>
      <c r="AM56" s="30">
        <f t="shared" si="237"/>
        <v>-60.252499999999998</v>
      </c>
      <c r="AN56" s="30">
        <f t="shared" si="237"/>
        <v>0</v>
      </c>
      <c r="AO56" s="46">
        <f t="shared" si="409"/>
        <v>20.084166666666665</v>
      </c>
      <c r="AP56" s="46">
        <f>SUM('[19]ПОЛНАЯ СЕБЕСТОИМОСТЬ СТОКИ 2019'!R171/3)</f>
        <v>20.084166666666665</v>
      </c>
      <c r="AQ56" s="46">
        <f>SUM('[19]ПОЛНАЯ СЕБЕСТОИМОСТЬ СТОКИ 2019'!S171/3)</f>
        <v>0</v>
      </c>
      <c r="AR56" s="46">
        <f t="shared" si="324"/>
        <v>0</v>
      </c>
      <c r="AS56" s="46">
        <f>SUM('[19]ПОЛНАЯ СЕБЕСТОИМОСТЬ СТОКИ 2019'!U171)</f>
        <v>0</v>
      </c>
      <c r="AT56" s="46">
        <f>SUM('[19]ПОЛНАЯ СЕБЕСТОИМОСТЬ СТОКИ 2019'!V171)</f>
        <v>0</v>
      </c>
      <c r="AU56" s="47">
        <v>0</v>
      </c>
      <c r="AV56" s="47">
        <f t="shared" si="371"/>
        <v>0</v>
      </c>
      <c r="AW56" s="47">
        <f>SUM(AU56/AU9*AW9)</f>
        <v>0</v>
      </c>
      <c r="AX56" s="46">
        <f t="shared" si="410"/>
        <v>20.084166666666665</v>
      </c>
      <c r="AY56" s="46">
        <f t="shared" si="327"/>
        <v>20.084166666666665</v>
      </c>
      <c r="AZ56" s="46">
        <f t="shared" si="328"/>
        <v>0</v>
      </c>
      <c r="BA56" s="46">
        <f t="shared" si="416"/>
        <v>0</v>
      </c>
      <c r="BB56" s="46">
        <f>SUM('[19]ПОЛНАЯ СЕБЕСТОИМОСТЬ СТОКИ 2019'!X171)</f>
        <v>0</v>
      </c>
      <c r="BC56" s="46">
        <f>SUM('[19]ПОЛНАЯ СЕБЕСТОИМОСТЬ СТОКИ 2019'!Y171)</f>
        <v>0</v>
      </c>
      <c r="BD56" s="47">
        <v>0</v>
      </c>
      <c r="BE56" s="47">
        <f t="shared" si="372"/>
        <v>0</v>
      </c>
      <c r="BF56" s="47">
        <f>SUM(BD56/BD9*BF9)</f>
        <v>0</v>
      </c>
      <c r="BG56" s="46">
        <f t="shared" si="417"/>
        <v>20.084166666666665</v>
      </c>
      <c r="BH56" s="46">
        <f t="shared" si="332"/>
        <v>20.084166666666665</v>
      </c>
      <c r="BI56" s="46">
        <f t="shared" si="333"/>
        <v>0</v>
      </c>
      <c r="BJ56" s="46">
        <f t="shared" si="405"/>
        <v>0</v>
      </c>
      <c r="BK56" s="46">
        <f>SUM('[19]ПОЛНАЯ СЕБЕСТОИМОСТЬ СТОКИ 2019'!AA171)</f>
        <v>0</v>
      </c>
      <c r="BL56" s="46">
        <f>SUM('[19]ПОЛНАЯ СЕБЕСТОИМОСТЬ СТОКИ 2019'!AB171)</f>
        <v>0</v>
      </c>
      <c r="BM56" s="47">
        <v>0</v>
      </c>
      <c r="BN56" s="47">
        <f t="shared" si="373"/>
        <v>0</v>
      </c>
      <c r="BO56" s="47">
        <f>SUM(BM56/BM9*BO9)</f>
        <v>0</v>
      </c>
      <c r="BP56" s="29">
        <f t="shared" si="424"/>
        <v>60.252499999999998</v>
      </c>
      <c r="BQ56" s="29">
        <f t="shared" si="424"/>
        <v>60.252499999999998</v>
      </c>
      <c r="BR56" s="29">
        <f t="shared" si="424"/>
        <v>0</v>
      </c>
      <c r="BS56" s="29">
        <f t="shared" si="418"/>
        <v>0</v>
      </c>
      <c r="BT56" s="29">
        <f t="shared" si="418"/>
        <v>0</v>
      </c>
      <c r="BU56" s="29">
        <f t="shared" si="418"/>
        <v>0</v>
      </c>
      <c r="BV56" s="29">
        <f t="shared" si="418"/>
        <v>0</v>
      </c>
      <c r="BW56" s="29">
        <f t="shared" si="418"/>
        <v>0</v>
      </c>
      <c r="BX56" s="29">
        <f t="shared" si="418"/>
        <v>0</v>
      </c>
      <c r="BY56" s="30">
        <f t="shared" si="239"/>
        <v>-60.252499999999998</v>
      </c>
      <c r="BZ56" s="30">
        <f t="shared" si="239"/>
        <v>-60.252499999999998</v>
      </c>
      <c r="CA56" s="30">
        <f t="shared" si="239"/>
        <v>0</v>
      </c>
      <c r="CB56" s="29">
        <f t="shared" si="425"/>
        <v>120.505</v>
      </c>
      <c r="CC56" s="29">
        <f t="shared" si="425"/>
        <v>120.505</v>
      </c>
      <c r="CD56" s="29">
        <f t="shared" si="425"/>
        <v>0</v>
      </c>
      <c r="CE56" s="29">
        <f t="shared" si="425"/>
        <v>0</v>
      </c>
      <c r="CF56" s="29">
        <f t="shared" si="425"/>
        <v>0</v>
      </c>
      <c r="CG56" s="29">
        <f t="shared" si="425"/>
        <v>0</v>
      </c>
      <c r="CH56" s="48">
        <f t="shared" si="425"/>
        <v>0</v>
      </c>
      <c r="CI56" s="48">
        <f t="shared" si="425"/>
        <v>0</v>
      </c>
      <c r="CJ56" s="48">
        <f t="shared" si="425"/>
        <v>0</v>
      </c>
      <c r="CK56" s="30">
        <f t="shared" si="241"/>
        <v>-120.505</v>
      </c>
      <c r="CL56" s="30">
        <f t="shared" si="241"/>
        <v>-120.505</v>
      </c>
      <c r="CM56" s="30">
        <f t="shared" si="241"/>
        <v>0</v>
      </c>
      <c r="CN56" s="46">
        <f t="shared" si="338"/>
        <v>20.084166666666665</v>
      </c>
      <c r="CO56" s="46">
        <f>SUM('[19]ПОЛНАЯ СЕБЕСТОИМОСТЬ СТОКИ 2019'!AP171/3)</f>
        <v>20.084166666666665</v>
      </c>
      <c r="CP56" s="46">
        <f>SUM('[19]ПОЛНАЯ СЕБЕСТОИМОСТЬ СТОКИ 2019'!AQ171/3)</f>
        <v>0</v>
      </c>
      <c r="CQ56" s="46">
        <f t="shared" si="339"/>
        <v>0</v>
      </c>
      <c r="CR56" s="46">
        <f>SUM('[19]ПОЛНАЯ СЕБЕСТОИМОСТЬ СТОКИ 2019'!AS171)</f>
        <v>0</v>
      </c>
      <c r="CS56" s="46">
        <f>SUM('[19]ПОЛНАЯ СЕБЕСТОИМОСТЬ СТОКИ 2019'!AT171)</f>
        <v>0</v>
      </c>
      <c r="CT56" s="47">
        <v>0</v>
      </c>
      <c r="CU56" s="47">
        <f t="shared" si="374"/>
        <v>0</v>
      </c>
      <c r="CV56" s="47">
        <f>SUM(CT56/CT9*CV9)</f>
        <v>0</v>
      </c>
      <c r="CW56" s="46">
        <f t="shared" si="419"/>
        <v>20.084166666666665</v>
      </c>
      <c r="CX56" s="46">
        <f t="shared" si="342"/>
        <v>20.084166666666665</v>
      </c>
      <c r="CY56" s="46">
        <f t="shared" si="343"/>
        <v>0</v>
      </c>
      <c r="CZ56" s="46">
        <f t="shared" si="344"/>
        <v>0</v>
      </c>
      <c r="DA56" s="46">
        <f>SUM('[19]ПОЛНАЯ СЕБЕСТОИМОСТЬ СТОКИ 2019'!AV171)</f>
        <v>0</v>
      </c>
      <c r="DB56" s="46">
        <f>SUM('[19]ПОЛНАЯ СЕБЕСТОИМОСТЬ СТОКИ 2019'!AW171)</f>
        <v>0</v>
      </c>
      <c r="DC56" s="47">
        <v>0</v>
      </c>
      <c r="DD56" s="47">
        <f t="shared" si="375"/>
        <v>0</v>
      </c>
      <c r="DE56" s="47">
        <f>SUM(DC56/DC9*DE9)</f>
        <v>0</v>
      </c>
      <c r="DF56" s="46">
        <f t="shared" si="420"/>
        <v>20.084166666666665</v>
      </c>
      <c r="DG56" s="46">
        <f t="shared" si="347"/>
        <v>20.084166666666665</v>
      </c>
      <c r="DH56" s="46">
        <f t="shared" si="348"/>
        <v>0</v>
      </c>
      <c r="DI56" s="46">
        <f t="shared" si="411"/>
        <v>0</v>
      </c>
      <c r="DJ56" s="46">
        <f>SUM('[19]ПОЛНАЯ СЕБЕСТОИМОСТЬ СТОКИ 2019'!AY171)</f>
        <v>0</v>
      </c>
      <c r="DK56" s="46">
        <f>SUM('[19]ПОЛНАЯ СЕБЕСТОИМОСТЬ СТОКИ 2019'!AZ171)</f>
        <v>0</v>
      </c>
      <c r="DL56" s="47">
        <v>0</v>
      </c>
      <c r="DM56" s="47">
        <f t="shared" si="376"/>
        <v>0</v>
      </c>
      <c r="DN56" s="47">
        <f>SUM(DL56/DL9*DN9)</f>
        <v>0</v>
      </c>
      <c r="DO56" s="29">
        <f t="shared" si="421"/>
        <v>60.252499999999998</v>
      </c>
      <c r="DP56" s="29">
        <f t="shared" si="421"/>
        <v>60.252499999999998</v>
      </c>
      <c r="DQ56" s="29">
        <f t="shared" si="421"/>
        <v>0</v>
      </c>
      <c r="DR56" s="29">
        <f t="shared" si="426"/>
        <v>0</v>
      </c>
      <c r="DS56" s="29">
        <f t="shared" si="426"/>
        <v>0</v>
      </c>
      <c r="DT56" s="29">
        <f t="shared" si="426"/>
        <v>0</v>
      </c>
      <c r="DU56" s="29">
        <f t="shared" si="426"/>
        <v>0</v>
      </c>
      <c r="DV56" s="29">
        <f t="shared" si="426"/>
        <v>0</v>
      </c>
      <c r="DW56" s="29">
        <f t="shared" si="426"/>
        <v>0</v>
      </c>
      <c r="DX56" s="30">
        <f t="shared" si="243"/>
        <v>-60.252499999999998</v>
      </c>
      <c r="DY56" s="30">
        <f t="shared" si="243"/>
        <v>-60.252499999999998</v>
      </c>
      <c r="DZ56" s="30">
        <f t="shared" si="243"/>
        <v>0</v>
      </c>
      <c r="EA56" s="29">
        <f t="shared" si="427"/>
        <v>180.75749999999999</v>
      </c>
      <c r="EB56" s="29">
        <f t="shared" si="427"/>
        <v>180.75749999999999</v>
      </c>
      <c r="EC56" s="29">
        <f t="shared" si="427"/>
        <v>0</v>
      </c>
      <c r="ED56" s="29">
        <f t="shared" si="427"/>
        <v>0</v>
      </c>
      <c r="EE56" s="29">
        <f t="shared" si="427"/>
        <v>0</v>
      </c>
      <c r="EF56" s="29">
        <f t="shared" si="427"/>
        <v>0</v>
      </c>
      <c r="EG56" s="29">
        <f t="shared" si="427"/>
        <v>0</v>
      </c>
      <c r="EH56" s="29">
        <f t="shared" si="427"/>
        <v>0</v>
      </c>
      <c r="EI56" s="29">
        <f t="shared" si="427"/>
        <v>0</v>
      </c>
      <c r="EJ56" s="30">
        <f t="shared" si="245"/>
        <v>-180.75749999999999</v>
      </c>
      <c r="EK56" s="30">
        <f t="shared" si="245"/>
        <v>-180.75749999999999</v>
      </c>
      <c r="EL56" s="30">
        <f t="shared" si="245"/>
        <v>0</v>
      </c>
      <c r="EM56" s="46">
        <f t="shared" si="406"/>
        <v>20.084166666666665</v>
      </c>
      <c r="EN56" s="46">
        <f>SUM('[19]ПОЛНАЯ СЕБЕСТОИМОСТЬ СТОКИ 2019'!BN171/3)</f>
        <v>20.084166666666665</v>
      </c>
      <c r="EO56" s="46">
        <f>SUM('[19]ПОЛНАЯ СЕБЕСТОИМОСТЬ СТОКИ 2019'!BO171/3)</f>
        <v>0</v>
      </c>
      <c r="EP56" s="46">
        <f t="shared" si="354"/>
        <v>0</v>
      </c>
      <c r="EQ56" s="46">
        <f>SUM('[19]ПОЛНАЯ СЕБЕСТОИМОСТЬ СТОКИ 2019'!BQ171)</f>
        <v>0</v>
      </c>
      <c r="ER56" s="46">
        <f>SUM('[19]ПОЛНАЯ СЕБЕСТОИМОСТЬ СТОКИ 2019'!BR171)</f>
        <v>0</v>
      </c>
      <c r="ES56" s="47">
        <v>0</v>
      </c>
      <c r="ET56" s="47">
        <f t="shared" si="377"/>
        <v>0</v>
      </c>
      <c r="EU56" s="47">
        <f>SUM(ES56/ES9*EU9)</f>
        <v>0</v>
      </c>
      <c r="EV56" s="46">
        <f t="shared" si="422"/>
        <v>20.084166666666665</v>
      </c>
      <c r="EW56" s="46">
        <f t="shared" si="357"/>
        <v>20.084166666666665</v>
      </c>
      <c r="EX56" s="46">
        <f t="shared" si="358"/>
        <v>0</v>
      </c>
      <c r="EY56" s="46">
        <f t="shared" si="359"/>
        <v>0</v>
      </c>
      <c r="EZ56" s="46">
        <f>SUM('[19]ПОЛНАЯ СЕБЕСТОИМОСТЬ СТОКИ 2019'!BT171)</f>
        <v>0</v>
      </c>
      <c r="FA56" s="46">
        <f>SUM('[19]ПОЛНАЯ СЕБЕСТОИМОСТЬ СТОКИ 2019'!BU171)</f>
        <v>0</v>
      </c>
      <c r="FB56" s="47">
        <v>0</v>
      </c>
      <c r="FC56" s="47">
        <f t="shared" si="378"/>
        <v>0</v>
      </c>
      <c r="FD56" s="47">
        <f>SUM(FB56/FB9*FD9)</f>
        <v>0</v>
      </c>
      <c r="FE56" s="46">
        <f t="shared" si="412"/>
        <v>20.084166666666665</v>
      </c>
      <c r="FF56" s="46">
        <f t="shared" si="362"/>
        <v>20.084166666666665</v>
      </c>
      <c r="FG56" s="46">
        <f t="shared" si="363"/>
        <v>0</v>
      </c>
      <c r="FH56" s="46">
        <f t="shared" si="364"/>
        <v>0</v>
      </c>
      <c r="FI56" s="46">
        <f>SUM('[19]ПОЛНАЯ СЕБЕСТОИМОСТЬ СТОКИ 2019'!BW171)</f>
        <v>0</v>
      </c>
      <c r="FJ56" s="46">
        <f>SUM('[19]ПОЛНАЯ СЕБЕСТОИМОСТЬ СТОКИ 2019'!BX171)</f>
        <v>0</v>
      </c>
      <c r="FK56" s="47">
        <v>0</v>
      </c>
      <c r="FL56" s="47">
        <f t="shared" si="379"/>
        <v>0</v>
      </c>
      <c r="FM56" s="47">
        <f>SUM(FK56/FK9*FM9)</f>
        <v>0</v>
      </c>
      <c r="FN56" s="29">
        <f t="shared" si="413"/>
        <v>60.252499999999998</v>
      </c>
      <c r="FO56" s="29">
        <f t="shared" si="413"/>
        <v>60.252499999999998</v>
      </c>
      <c r="FP56" s="29">
        <f t="shared" si="413"/>
        <v>0</v>
      </c>
      <c r="FQ56" s="29">
        <f t="shared" si="413"/>
        <v>0</v>
      </c>
      <c r="FR56" s="29">
        <f t="shared" si="413"/>
        <v>0</v>
      </c>
      <c r="FS56" s="29">
        <f t="shared" si="413"/>
        <v>0</v>
      </c>
      <c r="FT56" s="29">
        <f t="shared" si="428"/>
        <v>0</v>
      </c>
      <c r="FU56" s="29">
        <f t="shared" si="428"/>
        <v>0</v>
      </c>
      <c r="FV56" s="29">
        <f t="shared" si="428"/>
        <v>0</v>
      </c>
      <c r="FW56" s="30">
        <f t="shared" si="247"/>
        <v>-60.252499999999998</v>
      </c>
      <c r="FX56" s="30">
        <f t="shared" si="247"/>
        <v>-60.252499999999998</v>
      </c>
      <c r="FY56" s="30">
        <f t="shared" si="247"/>
        <v>0</v>
      </c>
      <c r="FZ56" s="29">
        <f t="shared" si="429"/>
        <v>241.01</v>
      </c>
      <c r="GA56" s="29">
        <f t="shared" si="429"/>
        <v>241.01</v>
      </c>
      <c r="GB56" s="29">
        <f t="shared" si="429"/>
        <v>0</v>
      </c>
      <c r="GC56" s="29">
        <f t="shared" si="429"/>
        <v>0</v>
      </c>
      <c r="GD56" s="29">
        <f t="shared" si="429"/>
        <v>0</v>
      </c>
      <c r="GE56" s="29">
        <f t="shared" si="429"/>
        <v>0</v>
      </c>
      <c r="GF56" s="29">
        <f t="shared" si="429"/>
        <v>0</v>
      </c>
      <c r="GG56" s="29">
        <f t="shared" si="429"/>
        <v>0</v>
      </c>
      <c r="GH56" s="29">
        <f t="shared" si="429"/>
        <v>0</v>
      </c>
      <c r="GI56" s="30">
        <f t="shared" si="249"/>
        <v>-241.01</v>
      </c>
      <c r="GJ56" s="30">
        <f t="shared" si="249"/>
        <v>-241.01</v>
      </c>
      <c r="GK56" s="30">
        <f t="shared" si="249"/>
        <v>0</v>
      </c>
    </row>
    <row r="57" spans="1:193" ht="18.75" customHeight="1" x14ac:dyDescent="0.3">
      <c r="A57" s="13" t="s">
        <v>71</v>
      </c>
      <c r="B57" s="65">
        <f t="shared" ref="B57:AB57" si="430">SUM(B31+B32+B34+B35+B36+B37+B39+B44+B48+B55+B56)</f>
        <v>8022.7364006009084</v>
      </c>
      <c r="C57" s="65">
        <f t="shared" si="430"/>
        <v>8000.8191347896172</v>
      </c>
      <c r="D57" s="65">
        <f t="shared" si="430"/>
        <v>21.917265811291347</v>
      </c>
      <c r="E57" s="65">
        <f t="shared" si="430"/>
        <v>6362.152</v>
      </c>
      <c r="F57" s="65">
        <f t="shared" si="430"/>
        <v>6348.83</v>
      </c>
      <c r="G57" s="65">
        <f t="shared" si="430"/>
        <v>13.321999999999999</v>
      </c>
      <c r="H57" s="65">
        <f t="shared" si="430"/>
        <v>6173.19</v>
      </c>
      <c r="I57" s="65">
        <f t="shared" si="430"/>
        <v>6169.8110320380511</v>
      </c>
      <c r="J57" s="65">
        <f t="shared" si="430"/>
        <v>3.3789679619487818</v>
      </c>
      <c r="K57" s="65">
        <f t="shared" si="430"/>
        <v>8022.7364006009084</v>
      </c>
      <c r="L57" s="65">
        <f t="shared" si="430"/>
        <v>8000.8191347896172</v>
      </c>
      <c r="M57" s="65">
        <f t="shared" si="430"/>
        <v>21.917265811291347</v>
      </c>
      <c r="N57" s="65">
        <f t="shared" si="430"/>
        <v>6022.0870000000004</v>
      </c>
      <c r="O57" s="65">
        <f t="shared" si="430"/>
        <v>6009.5800000000008</v>
      </c>
      <c r="P57" s="65">
        <f t="shared" si="430"/>
        <v>12.506999999999998</v>
      </c>
      <c r="Q57" s="65">
        <f t="shared" si="430"/>
        <v>5859.82</v>
      </c>
      <c r="R57" s="65">
        <f t="shared" si="430"/>
        <v>5857.2200121466303</v>
      </c>
      <c r="S57" s="65">
        <f t="shared" si="430"/>
        <v>2.5999878533713443</v>
      </c>
      <c r="T57" s="65">
        <f t="shared" si="430"/>
        <v>8022.7364006009084</v>
      </c>
      <c r="U57" s="65">
        <f t="shared" si="430"/>
        <v>8000.8191347896172</v>
      </c>
      <c r="V57" s="65">
        <f t="shared" si="430"/>
        <v>21.917265811291347</v>
      </c>
      <c r="W57" s="65">
        <f t="shared" si="430"/>
        <v>6881.2010000000009</v>
      </c>
      <c r="X57" s="65">
        <f t="shared" si="430"/>
        <v>6869.130000000001</v>
      </c>
      <c r="Y57" s="65">
        <f t="shared" si="430"/>
        <v>12.071</v>
      </c>
      <c r="Z57" s="65">
        <f t="shared" si="430"/>
        <v>7630.9999999999991</v>
      </c>
      <c r="AA57" s="65">
        <f t="shared" si="430"/>
        <v>7564.5150837473475</v>
      </c>
      <c r="AB57" s="65">
        <f t="shared" si="430"/>
        <v>66.484916252652695</v>
      </c>
      <c r="AC57" s="32">
        <f t="shared" ref="AC57:AC58" si="431">SUM(B57+K57+T57)</f>
        <v>24068.209201802725</v>
      </c>
      <c r="AD57" s="32">
        <f t="shared" si="415"/>
        <v>24002.457404368852</v>
      </c>
      <c r="AE57" s="32">
        <f t="shared" si="415"/>
        <v>65.751797433874046</v>
      </c>
      <c r="AF57" s="32">
        <f t="shared" si="415"/>
        <v>19265.440000000002</v>
      </c>
      <c r="AG57" s="32">
        <f t="shared" si="415"/>
        <v>19227.54</v>
      </c>
      <c r="AH57" s="32">
        <f t="shared" si="415"/>
        <v>37.9</v>
      </c>
      <c r="AI57" s="32">
        <f t="shared" si="415"/>
        <v>19664.009999999998</v>
      </c>
      <c r="AJ57" s="32">
        <f t="shared" si="415"/>
        <v>19591.54612793203</v>
      </c>
      <c r="AK57" s="32">
        <f t="shared" si="415"/>
        <v>72.463872067972815</v>
      </c>
      <c r="AL57" s="33">
        <f t="shared" si="237"/>
        <v>-4802.7692018027228</v>
      </c>
      <c r="AM57" s="33">
        <f t="shared" si="237"/>
        <v>-4774.9174043688508</v>
      </c>
      <c r="AN57" s="33">
        <f t="shared" si="237"/>
        <v>-27.851797433874047</v>
      </c>
      <c r="AO57" s="65">
        <f t="shared" ref="AO57:BO57" si="432">SUM(AO31+AO32+AO34+AO35+AO36+AO37+AO39+AO44+AO48+AO55+AO56)</f>
        <v>8022.7364006009084</v>
      </c>
      <c r="AP57" s="65">
        <f t="shared" si="432"/>
        <v>8000.8191347896172</v>
      </c>
      <c r="AQ57" s="65">
        <f t="shared" si="432"/>
        <v>21.917265811291347</v>
      </c>
      <c r="AR57" s="65">
        <f t="shared" si="432"/>
        <v>7089.4919999999993</v>
      </c>
      <c r="AS57" s="65">
        <f t="shared" si="432"/>
        <v>7076.9199999999992</v>
      </c>
      <c r="AT57" s="65">
        <f t="shared" si="432"/>
        <v>12.571999999999999</v>
      </c>
      <c r="AU57" s="65">
        <f t="shared" si="432"/>
        <v>6737.2</v>
      </c>
      <c r="AV57" s="65">
        <f t="shared" si="432"/>
        <v>6733.262734927006</v>
      </c>
      <c r="AW57" s="65">
        <f t="shared" si="432"/>
        <v>3.9372650729952667</v>
      </c>
      <c r="AX57" s="65">
        <f t="shared" si="432"/>
        <v>8022.7364006009084</v>
      </c>
      <c r="AY57" s="65">
        <f t="shared" si="432"/>
        <v>8000.8191347896172</v>
      </c>
      <c r="AZ57" s="65">
        <f t="shared" si="432"/>
        <v>21.917265811291347</v>
      </c>
      <c r="BA57" s="65">
        <f t="shared" si="432"/>
        <v>0</v>
      </c>
      <c r="BB57" s="65">
        <f t="shared" si="432"/>
        <v>0</v>
      </c>
      <c r="BC57" s="65">
        <f t="shared" si="432"/>
        <v>0</v>
      </c>
      <c r="BD57" s="65">
        <f t="shared" si="432"/>
        <v>6494.0300000000007</v>
      </c>
      <c r="BE57" s="65">
        <f t="shared" si="432"/>
        <v>6484.997254917128</v>
      </c>
      <c r="BF57" s="65">
        <f t="shared" si="432"/>
        <v>9.0327450828723173</v>
      </c>
      <c r="BG57" s="65">
        <f t="shared" si="432"/>
        <v>8022.7364006009084</v>
      </c>
      <c r="BH57" s="65">
        <f t="shared" si="432"/>
        <v>8000.8191347896172</v>
      </c>
      <c r="BI57" s="65">
        <f t="shared" si="432"/>
        <v>21.917265811291347</v>
      </c>
      <c r="BJ57" s="65">
        <f t="shared" si="432"/>
        <v>0</v>
      </c>
      <c r="BK57" s="65">
        <f t="shared" si="432"/>
        <v>0</v>
      </c>
      <c r="BL57" s="65">
        <f t="shared" si="432"/>
        <v>0</v>
      </c>
      <c r="BM57" s="65">
        <f t="shared" si="432"/>
        <v>7100.3099999999995</v>
      </c>
      <c r="BN57" s="65">
        <f t="shared" si="432"/>
        <v>7042.8275600430507</v>
      </c>
      <c r="BO57" s="65">
        <f t="shared" si="432"/>
        <v>57.482439956948326</v>
      </c>
      <c r="BP57" s="32">
        <f t="shared" ref="BP57:BP58" si="433">SUM(AO57+AX57+BG57)</f>
        <v>24068.209201802725</v>
      </c>
      <c r="BQ57" s="32">
        <f t="shared" ref="BQ57:BR58" si="434">SUM(AP57+AY57+BH57)</f>
        <v>24002.457404368852</v>
      </c>
      <c r="BR57" s="32">
        <f t="shared" si="434"/>
        <v>65.751797433874046</v>
      </c>
      <c r="BS57" s="32">
        <f t="shared" si="418"/>
        <v>7089.4919999999993</v>
      </c>
      <c r="BT57" s="32">
        <f t="shared" si="418"/>
        <v>7076.9199999999992</v>
      </c>
      <c r="BU57" s="32">
        <f t="shared" si="418"/>
        <v>12.571999999999999</v>
      </c>
      <c r="BV57" s="32">
        <f t="shared" si="418"/>
        <v>20331.54</v>
      </c>
      <c r="BW57" s="32">
        <f t="shared" si="418"/>
        <v>20261.087549887183</v>
      </c>
      <c r="BX57" s="32">
        <f t="shared" si="418"/>
        <v>70.45245011281591</v>
      </c>
      <c r="BY57" s="33">
        <f t="shared" si="239"/>
        <v>-16978.717201802727</v>
      </c>
      <c r="BZ57" s="33">
        <f t="shared" si="239"/>
        <v>-16925.537404368853</v>
      </c>
      <c r="CA57" s="33">
        <f t="shared" si="239"/>
        <v>-53.179797433874043</v>
      </c>
      <c r="CB57" s="32">
        <f t="shared" si="425"/>
        <v>48136.41840360545</v>
      </c>
      <c r="CC57" s="32">
        <f t="shared" si="425"/>
        <v>48004.914808737703</v>
      </c>
      <c r="CD57" s="32">
        <f t="shared" si="425"/>
        <v>131.50359486774809</v>
      </c>
      <c r="CE57" s="32">
        <f t="shared" si="425"/>
        <v>26354.932000000001</v>
      </c>
      <c r="CF57" s="32">
        <f t="shared" si="425"/>
        <v>26304.46</v>
      </c>
      <c r="CG57" s="32">
        <f t="shared" si="425"/>
        <v>50.471999999999994</v>
      </c>
      <c r="CH57" s="66">
        <f t="shared" si="425"/>
        <v>39995.550000000003</v>
      </c>
      <c r="CI57" s="66">
        <f t="shared" si="425"/>
        <v>39852.633677819213</v>
      </c>
      <c r="CJ57" s="66">
        <f t="shared" si="425"/>
        <v>142.91632218078871</v>
      </c>
      <c r="CK57" s="33">
        <f t="shared" si="241"/>
        <v>-21781.48640360545</v>
      </c>
      <c r="CL57" s="33">
        <f t="shared" si="241"/>
        <v>-21700.454808737704</v>
      </c>
      <c r="CM57" s="33">
        <f t="shared" si="241"/>
        <v>-81.031594867748097</v>
      </c>
      <c r="CN57" s="65">
        <f t="shared" ref="CN57:DN57" si="435">SUM(CN31+CN32+CN34+CN35+CN36+CN37+CN39+CN44+CN48+CN55+CN56)</f>
        <v>8065.3567598536101</v>
      </c>
      <c r="CO57" s="65">
        <f t="shared" si="435"/>
        <v>8043.2379862600101</v>
      </c>
      <c r="CP57" s="65">
        <f t="shared" si="435"/>
        <v>22.118773593599766</v>
      </c>
      <c r="CQ57" s="65">
        <f t="shared" si="435"/>
        <v>0</v>
      </c>
      <c r="CR57" s="65">
        <f t="shared" si="435"/>
        <v>0</v>
      </c>
      <c r="CS57" s="65">
        <f t="shared" si="435"/>
        <v>0</v>
      </c>
      <c r="CT57" s="65">
        <f t="shared" si="435"/>
        <v>7081.82</v>
      </c>
      <c r="CU57" s="65">
        <f t="shared" si="435"/>
        <v>7075.9646756281236</v>
      </c>
      <c r="CV57" s="65">
        <f t="shared" si="435"/>
        <v>5.8553243718765327</v>
      </c>
      <c r="CW57" s="65">
        <f t="shared" si="435"/>
        <v>8065.3567598536101</v>
      </c>
      <c r="CX57" s="65">
        <f t="shared" si="435"/>
        <v>8043.2379862600101</v>
      </c>
      <c r="CY57" s="65">
        <f t="shared" si="435"/>
        <v>22.118773593599766</v>
      </c>
      <c r="CZ57" s="65">
        <f t="shared" si="435"/>
        <v>0</v>
      </c>
      <c r="DA57" s="65">
        <f t="shared" si="435"/>
        <v>0</v>
      </c>
      <c r="DB57" s="65">
        <f t="shared" si="435"/>
        <v>0</v>
      </c>
      <c r="DC57" s="65">
        <f t="shared" si="435"/>
        <v>6792.37</v>
      </c>
      <c r="DD57" s="65">
        <f t="shared" si="435"/>
        <v>6784.1830673339946</v>
      </c>
      <c r="DE57" s="65">
        <f t="shared" si="435"/>
        <v>8.186932666005271</v>
      </c>
      <c r="DF57" s="65">
        <f t="shared" si="435"/>
        <v>8065.3567598536101</v>
      </c>
      <c r="DG57" s="65">
        <f t="shared" si="435"/>
        <v>8043.2379862600101</v>
      </c>
      <c r="DH57" s="65">
        <f t="shared" si="435"/>
        <v>22.118773593599766</v>
      </c>
      <c r="DI57" s="65">
        <f t="shared" si="435"/>
        <v>0</v>
      </c>
      <c r="DJ57" s="65">
        <f t="shared" si="435"/>
        <v>0</v>
      </c>
      <c r="DK57" s="65">
        <f t="shared" si="435"/>
        <v>0</v>
      </c>
      <c r="DL57" s="65">
        <f t="shared" si="435"/>
        <v>6664.42</v>
      </c>
      <c r="DM57" s="65">
        <f t="shared" si="435"/>
        <v>6607.8057994687952</v>
      </c>
      <c r="DN57" s="65">
        <f t="shared" si="435"/>
        <v>56.614200531204446</v>
      </c>
      <c r="DO57" s="32">
        <f t="shared" ref="DO57:DO58" si="436">SUM(CN57+CW57+DF57)</f>
        <v>24196.07027956083</v>
      </c>
      <c r="DP57" s="32">
        <f t="shared" si="421"/>
        <v>24129.71395878003</v>
      </c>
      <c r="DQ57" s="32">
        <f t="shared" si="421"/>
        <v>66.356320780799294</v>
      </c>
      <c r="DR57" s="32">
        <f t="shared" si="421"/>
        <v>0</v>
      </c>
      <c r="DS57" s="32">
        <f t="shared" si="421"/>
        <v>0</v>
      </c>
      <c r="DT57" s="32">
        <f t="shared" si="421"/>
        <v>0</v>
      </c>
      <c r="DU57" s="32">
        <f t="shared" si="421"/>
        <v>20538.61</v>
      </c>
      <c r="DV57" s="32">
        <f t="shared" si="421"/>
        <v>20467.953542430914</v>
      </c>
      <c r="DW57" s="32">
        <f t="shared" si="421"/>
        <v>70.656457569086257</v>
      </c>
      <c r="DX57" s="33">
        <f t="shared" si="243"/>
        <v>-24196.07027956083</v>
      </c>
      <c r="DY57" s="33">
        <f t="shared" si="243"/>
        <v>-24129.71395878003</v>
      </c>
      <c r="DZ57" s="33">
        <f t="shared" si="243"/>
        <v>-66.356320780799294</v>
      </c>
      <c r="EA57" s="32">
        <f t="shared" si="427"/>
        <v>72332.488683166273</v>
      </c>
      <c r="EB57" s="32">
        <f t="shared" si="427"/>
        <v>72134.62876751773</v>
      </c>
      <c r="EC57" s="32">
        <f t="shared" si="427"/>
        <v>197.85991564854737</v>
      </c>
      <c r="ED57" s="32">
        <f t="shared" si="427"/>
        <v>26354.932000000001</v>
      </c>
      <c r="EE57" s="32">
        <f t="shared" si="427"/>
        <v>26304.46</v>
      </c>
      <c r="EF57" s="32">
        <f t="shared" si="427"/>
        <v>50.471999999999994</v>
      </c>
      <c r="EG57" s="32">
        <f t="shared" si="427"/>
        <v>60534.16</v>
      </c>
      <c r="EH57" s="32">
        <f t="shared" si="427"/>
        <v>60320.587220250127</v>
      </c>
      <c r="EI57" s="32">
        <f t="shared" si="427"/>
        <v>213.57277974987497</v>
      </c>
      <c r="EJ57" s="33">
        <f t="shared" si="245"/>
        <v>-45977.556683166273</v>
      </c>
      <c r="EK57" s="33">
        <f t="shared" si="245"/>
        <v>-45830.168767517731</v>
      </c>
      <c r="EL57" s="33">
        <f t="shared" si="245"/>
        <v>-147.38791564854739</v>
      </c>
      <c r="EM57" s="65">
        <f t="shared" ref="EM57:FM57" si="437">SUM(EM31+EM32+EM34+EM35+EM36+EM37+EM39+EM44+EM48+EM55+EM56)</f>
        <v>8065.3567598536101</v>
      </c>
      <c r="EN57" s="65">
        <f t="shared" si="437"/>
        <v>8043.2379862600101</v>
      </c>
      <c r="EO57" s="65">
        <f t="shared" si="437"/>
        <v>22.118773593599766</v>
      </c>
      <c r="EP57" s="65">
        <f t="shared" si="437"/>
        <v>0</v>
      </c>
      <c r="EQ57" s="65">
        <f t="shared" si="437"/>
        <v>0</v>
      </c>
      <c r="ER57" s="65">
        <f t="shared" si="437"/>
        <v>0</v>
      </c>
      <c r="ES57" s="65">
        <f t="shared" si="437"/>
        <v>6749.0399999999991</v>
      </c>
      <c r="ET57" s="65">
        <f t="shared" si="437"/>
        <v>6740.5918732825894</v>
      </c>
      <c r="EU57" s="65">
        <f t="shared" si="437"/>
        <v>8.4481267174109078</v>
      </c>
      <c r="EV57" s="65">
        <f t="shared" si="437"/>
        <v>8065.3567598536101</v>
      </c>
      <c r="EW57" s="65">
        <f t="shared" si="437"/>
        <v>8043.2379862600101</v>
      </c>
      <c r="EX57" s="65">
        <f t="shared" si="437"/>
        <v>22.118773593599766</v>
      </c>
      <c r="EY57" s="65">
        <f t="shared" si="437"/>
        <v>0</v>
      </c>
      <c r="EZ57" s="65">
        <f t="shared" si="437"/>
        <v>0</v>
      </c>
      <c r="FA57" s="65">
        <f t="shared" si="437"/>
        <v>0</v>
      </c>
      <c r="FB57" s="65">
        <f t="shared" si="437"/>
        <v>6465.6800000000012</v>
      </c>
      <c r="FC57" s="65">
        <f t="shared" si="437"/>
        <v>6457.3622085885709</v>
      </c>
      <c r="FD57" s="65">
        <f t="shared" si="437"/>
        <v>8.3177914114286473</v>
      </c>
      <c r="FE57" s="65">
        <f t="shared" si="437"/>
        <v>8065.3567598536101</v>
      </c>
      <c r="FF57" s="65">
        <f t="shared" si="437"/>
        <v>8043.2379862600101</v>
      </c>
      <c r="FG57" s="65">
        <f t="shared" si="437"/>
        <v>22.118773593599766</v>
      </c>
      <c r="FH57" s="65">
        <f t="shared" si="437"/>
        <v>0</v>
      </c>
      <c r="FI57" s="65">
        <f t="shared" si="437"/>
        <v>0</v>
      </c>
      <c r="FJ57" s="65">
        <f t="shared" si="437"/>
        <v>0</v>
      </c>
      <c r="FK57" s="65">
        <f t="shared" si="437"/>
        <v>6605.9199999999992</v>
      </c>
      <c r="FL57" s="65">
        <f t="shared" si="437"/>
        <v>6543.6242863233219</v>
      </c>
      <c r="FM57" s="65">
        <f t="shared" si="437"/>
        <v>62.295713676677963</v>
      </c>
      <c r="FN57" s="32">
        <f t="shared" ref="FN57:FN58" si="438">SUM(EM57+EV57+FE57)</f>
        <v>24196.07027956083</v>
      </c>
      <c r="FO57" s="32">
        <f t="shared" si="413"/>
        <v>24129.71395878003</v>
      </c>
      <c r="FP57" s="32">
        <f t="shared" si="413"/>
        <v>66.356320780799294</v>
      </c>
      <c r="FQ57" s="32">
        <f t="shared" si="413"/>
        <v>0</v>
      </c>
      <c r="FR57" s="32">
        <f t="shared" si="413"/>
        <v>0</v>
      </c>
      <c r="FS57" s="32">
        <f t="shared" si="413"/>
        <v>0</v>
      </c>
      <c r="FT57" s="32">
        <f t="shared" si="413"/>
        <v>19820.64</v>
      </c>
      <c r="FU57" s="32">
        <f t="shared" si="413"/>
        <v>19741.578368194481</v>
      </c>
      <c r="FV57" s="32">
        <f t="shared" si="413"/>
        <v>79.061631805517521</v>
      </c>
      <c r="FW57" s="33">
        <f t="shared" si="247"/>
        <v>-24196.07027956083</v>
      </c>
      <c r="FX57" s="33">
        <f t="shared" si="247"/>
        <v>-24129.71395878003</v>
      </c>
      <c r="FY57" s="33">
        <f t="shared" si="247"/>
        <v>-66.356320780799294</v>
      </c>
      <c r="FZ57" s="32">
        <f t="shared" si="429"/>
        <v>96528.558962727111</v>
      </c>
      <c r="GA57" s="32">
        <f t="shared" si="429"/>
        <v>96264.342726297764</v>
      </c>
      <c r="GB57" s="32">
        <f t="shared" si="429"/>
        <v>264.21623642934668</v>
      </c>
      <c r="GC57" s="32">
        <f t="shared" si="429"/>
        <v>26354.932000000001</v>
      </c>
      <c r="GD57" s="32">
        <f t="shared" si="429"/>
        <v>26304.46</v>
      </c>
      <c r="GE57" s="32">
        <f t="shared" si="429"/>
        <v>50.471999999999994</v>
      </c>
      <c r="GF57" s="32">
        <f t="shared" si="429"/>
        <v>80354.8</v>
      </c>
      <c r="GG57" s="32">
        <f t="shared" si="429"/>
        <v>80062.165588444608</v>
      </c>
      <c r="GH57" s="32">
        <f t="shared" si="429"/>
        <v>292.63441155539249</v>
      </c>
      <c r="GI57" s="33">
        <f t="shared" si="249"/>
        <v>-70173.62696272711</v>
      </c>
      <c r="GJ57" s="33">
        <f t="shared" si="249"/>
        <v>-69959.882726297772</v>
      </c>
      <c r="GK57" s="33">
        <f t="shared" si="249"/>
        <v>-213.7442364293467</v>
      </c>
    </row>
    <row r="58" spans="1:193" ht="18.75" customHeight="1" x14ac:dyDescent="0.3">
      <c r="A58" s="13" t="s">
        <v>72</v>
      </c>
      <c r="B58" s="65">
        <f>SUM(B9)</f>
        <v>251.66697026317493</v>
      </c>
      <c r="C58" s="65">
        <f t="shared" ref="C58:D58" si="439">SUM(C9)</f>
        <v>250.1947480409527</v>
      </c>
      <c r="D58" s="65">
        <f t="shared" si="439"/>
        <v>1.4722222222222223</v>
      </c>
      <c r="E58" s="65">
        <f>SUM(E9)</f>
        <v>266.49549999999999</v>
      </c>
      <c r="F58" s="65">
        <f t="shared" ref="F58:G58" si="440">SUM(F9)</f>
        <v>266.29300000000001</v>
      </c>
      <c r="G58" s="65">
        <f t="shared" si="440"/>
        <v>0.20250000000000001</v>
      </c>
      <c r="H58" s="65">
        <f>SUM(H9)</f>
        <v>270.69</v>
      </c>
      <c r="I58" s="65">
        <f t="shared" ref="I58:J58" si="441">SUM(I9)</f>
        <v>270.45</v>
      </c>
      <c r="J58" s="65">
        <f t="shared" si="441"/>
        <v>0.24</v>
      </c>
      <c r="K58" s="65">
        <f>SUM(K9)</f>
        <v>251.66697026317493</v>
      </c>
      <c r="L58" s="65">
        <f t="shared" ref="L58:M58" si="442">SUM(L9)</f>
        <v>250.1947480409527</v>
      </c>
      <c r="M58" s="65">
        <f t="shared" si="442"/>
        <v>1.4722222222222223</v>
      </c>
      <c r="N58" s="65">
        <f>SUM(N9)</f>
        <v>256.30599999999998</v>
      </c>
      <c r="O58" s="65">
        <f t="shared" ref="O58:P58" si="443">SUM(O9)</f>
        <v>256.13299999999998</v>
      </c>
      <c r="P58" s="65">
        <f t="shared" si="443"/>
        <v>0.17299999999999999</v>
      </c>
      <c r="Q58" s="65">
        <f>SUM(Q9)</f>
        <v>264.64999999999998</v>
      </c>
      <c r="R58" s="65">
        <f t="shared" ref="R58:S58" si="444">SUM(R9)</f>
        <v>264.46000000000004</v>
      </c>
      <c r="S58" s="65">
        <f t="shared" si="444"/>
        <v>0.19</v>
      </c>
      <c r="T58" s="65">
        <f>SUM(T9)</f>
        <v>251.66697026317493</v>
      </c>
      <c r="U58" s="65">
        <f t="shared" ref="U58:V58" si="445">SUM(U9)</f>
        <v>250.1947480409527</v>
      </c>
      <c r="V58" s="65">
        <f t="shared" si="445"/>
        <v>1.4722222222222223</v>
      </c>
      <c r="W58" s="65">
        <f>SUM(W9)</f>
        <v>252.04300000000001</v>
      </c>
      <c r="X58" s="65">
        <f t="shared" ref="X58:Y58" si="446">SUM(X9)</f>
        <v>248.363</v>
      </c>
      <c r="Y58" s="65">
        <f t="shared" si="446"/>
        <v>3.68</v>
      </c>
      <c r="Z58" s="65">
        <f>SUM(Z9)</f>
        <v>261.37</v>
      </c>
      <c r="AA58" s="65">
        <f t="shared" ref="AA58:AB58" si="447">SUM(AA9)</f>
        <v>257.69</v>
      </c>
      <c r="AB58" s="65">
        <f t="shared" si="447"/>
        <v>3.68</v>
      </c>
      <c r="AC58" s="32">
        <f t="shared" si="431"/>
        <v>755.00091078952482</v>
      </c>
      <c r="AD58" s="32">
        <f t="shared" si="415"/>
        <v>750.58424412285808</v>
      </c>
      <c r="AE58" s="32">
        <f t="shared" si="415"/>
        <v>4.416666666666667</v>
      </c>
      <c r="AF58" s="32">
        <f t="shared" si="415"/>
        <v>774.84450000000004</v>
      </c>
      <c r="AG58" s="32">
        <f t="shared" si="415"/>
        <v>770.78899999999999</v>
      </c>
      <c r="AH58" s="32">
        <f t="shared" si="415"/>
        <v>4.0555000000000003</v>
      </c>
      <c r="AI58" s="32">
        <f t="shared" si="415"/>
        <v>796.70999999999992</v>
      </c>
      <c r="AJ58" s="32">
        <f t="shared" si="415"/>
        <v>792.60000000000014</v>
      </c>
      <c r="AK58" s="32">
        <f t="shared" si="415"/>
        <v>4.1100000000000003</v>
      </c>
      <c r="AL58" s="33">
        <f t="shared" si="237"/>
        <v>19.843589210475216</v>
      </c>
      <c r="AM58" s="33">
        <f t="shared" si="237"/>
        <v>20.204755877141906</v>
      </c>
      <c r="AN58" s="33">
        <f t="shared" si="237"/>
        <v>-0.36116666666666664</v>
      </c>
      <c r="AO58" s="65">
        <f>SUM(AO9)</f>
        <v>251.66697026317493</v>
      </c>
      <c r="AP58" s="65">
        <f t="shared" ref="AP58:AQ58" si="448">SUM(AP9)</f>
        <v>250.1947480409527</v>
      </c>
      <c r="AQ58" s="65">
        <f t="shared" si="448"/>
        <v>1.4722222222222223</v>
      </c>
      <c r="AR58" s="65">
        <f>SUM(AR9)</f>
        <v>260.08700000000005</v>
      </c>
      <c r="AS58" s="65">
        <f t="shared" ref="AS58:AT58" si="449">SUM(AS9)</f>
        <v>259.78700000000003</v>
      </c>
      <c r="AT58" s="65">
        <f t="shared" si="449"/>
        <v>0.3</v>
      </c>
      <c r="AU58" s="65">
        <f>SUM(AU9)</f>
        <v>274.02999999999997</v>
      </c>
      <c r="AV58" s="65">
        <f t="shared" ref="AV58:AW58" si="450">SUM(AV9)</f>
        <v>273.77</v>
      </c>
      <c r="AW58" s="65">
        <f t="shared" si="450"/>
        <v>0.26</v>
      </c>
      <c r="AX58" s="65">
        <f>SUM(AX9)</f>
        <v>251.66697026317493</v>
      </c>
      <c r="AY58" s="65">
        <f t="shared" ref="AY58:AZ58" si="451">SUM(AY9)</f>
        <v>250.1947480409527</v>
      </c>
      <c r="AZ58" s="65">
        <f t="shared" si="451"/>
        <v>1.4722222222222223</v>
      </c>
      <c r="BA58" s="65">
        <f>SUM(BA9)</f>
        <v>0</v>
      </c>
      <c r="BB58" s="65">
        <f t="shared" ref="BB58:BC58" si="452">SUM(BB9)</f>
        <v>0</v>
      </c>
      <c r="BC58" s="65">
        <f t="shared" si="452"/>
        <v>0</v>
      </c>
      <c r="BD58" s="65">
        <f>SUM(BD9)</f>
        <v>261.78999999999996</v>
      </c>
      <c r="BE58" s="65">
        <f t="shared" ref="BE58:BF58" si="453">SUM(BE9)</f>
        <v>261.2</v>
      </c>
      <c r="BF58" s="65">
        <f t="shared" si="453"/>
        <v>0.59</v>
      </c>
      <c r="BG58" s="65">
        <f>SUM(BG9)</f>
        <v>251.66697026317493</v>
      </c>
      <c r="BH58" s="65">
        <f t="shared" ref="BH58:BI58" si="454">SUM(BH9)</f>
        <v>250.1947480409527</v>
      </c>
      <c r="BI58" s="65">
        <f t="shared" si="454"/>
        <v>1.4722222222222223</v>
      </c>
      <c r="BJ58" s="65">
        <f>SUM(BJ9)</f>
        <v>0</v>
      </c>
      <c r="BK58" s="65">
        <f t="shared" ref="BK58:BL58" si="455">SUM(BK9)</f>
        <v>0</v>
      </c>
      <c r="BL58" s="65">
        <f t="shared" si="455"/>
        <v>0</v>
      </c>
      <c r="BM58" s="65">
        <f>SUM(BM9)</f>
        <v>281.02999999999997</v>
      </c>
      <c r="BN58" s="65">
        <f t="shared" ref="BN58:BO58" si="456">SUM(BN9)</f>
        <v>277.27999999999997</v>
      </c>
      <c r="BO58" s="65">
        <f t="shared" si="456"/>
        <v>3.75</v>
      </c>
      <c r="BP58" s="32">
        <f t="shared" si="433"/>
        <v>755.00091078952482</v>
      </c>
      <c r="BQ58" s="32">
        <f t="shared" si="434"/>
        <v>750.58424412285808</v>
      </c>
      <c r="BR58" s="32">
        <f t="shared" si="434"/>
        <v>4.416666666666667</v>
      </c>
      <c r="BS58" s="32">
        <f t="shared" si="418"/>
        <v>260.08700000000005</v>
      </c>
      <c r="BT58" s="32">
        <f t="shared" si="418"/>
        <v>259.78700000000003</v>
      </c>
      <c r="BU58" s="32">
        <f t="shared" si="418"/>
        <v>0.3</v>
      </c>
      <c r="BV58" s="32">
        <f t="shared" si="418"/>
        <v>816.84999999999991</v>
      </c>
      <c r="BW58" s="32">
        <f t="shared" si="418"/>
        <v>812.25</v>
      </c>
      <c r="BX58" s="32">
        <f t="shared" si="418"/>
        <v>4.5999999999999996</v>
      </c>
      <c r="BY58" s="33">
        <f t="shared" si="239"/>
        <v>-494.91391078952478</v>
      </c>
      <c r="BZ58" s="33">
        <f t="shared" si="239"/>
        <v>-490.79724412285805</v>
      </c>
      <c r="CA58" s="33">
        <f t="shared" si="239"/>
        <v>-4.1166666666666671</v>
      </c>
      <c r="CB58" s="32">
        <f t="shared" si="425"/>
        <v>1510.0018215790496</v>
      </c>
      <c r="CC58" s="32">
        <f t="shared" si="425"/>
        <v>1501.1684882457162</v>
      </c>
      <c r="CD58" s="32">
        <f t="shared" si="425"/>
        <v>8.8333333333333339</v>
      </c>
      <c r="CE58" s="32">
        <f t="shared" si="425"/>
        <v>1034.9315000000001</v>
      </c>
      <c r="CF58" s="32">
        <f t="shared" si="425"/>
        <v>1030.576</v>
      </c>
      <c r="CG58" s="32">
        <f t="shared" si="425"/>
        <v>4.3555000000000001</v>
      </c>
      <c r="CH58" s="66">
        <f t="shared" si="425"/>
        <v>1613.56</v>
      </c>
      <c r="CI58" s="66">
        <f t="shared" si="425"/>
        <v>1604.8500000000001</v>
      </c>
      <c r="CJ58" s="66">
        <f t="shared" si="425"/>
        <v>8.7100000000000009</v>
      </c>
      <c r="CK58" s="33">
        <f t="shared" si="241"/>
        <v>-475.07032157904951</v>
      </c>
      <c r="CL58" s="33">
        <f t="shared" si="241"/>
        <v>-470.59248824571614</v>
      </c>
      <c r="CM58" s="33">
        <f t="shared" si="241"/>
        <v>-4.4778333333333338</v>
      </c>
      <c r="CN58" s="65">
        <f>SUM(CN9)</f>
        <v>251.66697026317493</v>
      </c>
      <c r="CO58" s="65">
        <f t="shared" ref="CO58:CP58" si="457">SUM(CO9)</f>
        <v>250.1947480409527</v>
      </c>
      <c r="CP58" s="65">
        <f t="shared" si="457"/>
        <v>1.4722222222222223</v>
      </c>
      <c r="CQ58" s="65">
        <f>SUM(CQ9)</f>
        <v>0</v>
      </c>
      <c r="CR58" s="65">
        <f t="shared" ref="CR58:CS58" si="458">SUM(CR9)</f>
        <v>0</v>
      </c>
      <c r="CS58" s="65">
        <f t="shared" si="458"/>
        <v>0</v>
      </c>
      <c r="CT58" s="65">
        <f>SUM(CT9)</f>
        <v>241.94</v>
      </c>
      <c r="CU58" s="65">
        <f t="shared" ref="CU58:CV58" si="459">SUM(CU9)</f>
        <v>241.6</v>
      </c>
      <c r="CV58" s="65">
        <f t="shared" si="459"/>
        <v>0.34</v>
      </c>
      <c r="CW58" s="65">
        <f>SUM(CW9)</f>
        <v>251.66697026317493</v>
      </c>
      <c r="CX58" s="65">
        <f t="shared" ref="CX58:CY58" si="460">SUM(CX9)</f>
        <v>250.1947480409527</v>
      </c>
      <c r="CY58" s="65">
        <f t="shared" si="460"/>
        <v>1.4722222222222223</v>
      </c>
      <c r="CZ58" s="65">
        <f>SUM(CZ9)</f>
        <v>0</v>
      </c>
      <c r="DA58" s="65">
        <f t="shared" ref="DA58:DB58" si="461">SUM(DA9)</f>
        <v>0</v>
      </c>
      <c r="DB58" s="65">
        <f t="shared" si="461"/>
        <v>0</v>
      </c>
      <c r="DC58" s="65">
        <f>SUM(DC9)</f>
        <v>258.52</v>
      </c>
      <c r="DD58" s="65">
        <f t="shared" ref="DD58:DE58" si="462">SUM(DD9)</f>
        <v>258</v>
      </c>
      <c r="DE58" s="65">
        <f t="shared" si="462"/>
        <v>0.52</v>
      </c>
      <c r="DF58" s="65">
        <f>SUM(DF9)</f>
        <v>251.66697026317493</v>
      </c>
      <c r="DG58" s="65">
        <f t="shared" ref="DG58:DH58" si="463">SUM(DG9)</f>
        <v>250.1947480409527</v>
      </c>
      <c r="DH58" s="65">
        <f t="shared" si="463"/>
        <v>1.4722222222222223</v>
      </c>
      <c r="DI58" s="65">
        <f>SUM(DI9)</f>
        <v>0</v>
      </c>
      <c r="DJ58" s="65">
        <f t="shared" ref="DJ58:DK58" si="464">SUM(DJ9)</f>
        <v>0</v>
      </c>
      <c r="DK58" s="65">
        <f t="shared" si="464"/>
        <v>0</v>
      </c>
      <c r="DL58" s="65">
        <f>SUM(DL9)</f>
        <v>257.13</v>
      </c>
      <c r="DM58" s="65">
        <f t="shared" ref="DM58:DN58" si="465">SUM(DM9)</f>
        <v>253.45</v>
      </c>
      <c r="DN58" s="65">
        <f t="shared" si="465"/>
        <v>3.68</v>
      </c>
      <c r="DO58" s="32">
        <f t="shared" si="436"/>
        <v>755.00091078952482</v>
      </c>
      <c r="DP58" s="32">
        <f t="shared" si="421"/>
        <v>750.58424412285808</v>
      </c>
      <c r="DQ58" s="32">
        <f t="shared" si="421"/>
        <v>4.416666666666667</v>
      </c>
      <c r="DR58" s="32">
        <f t="shared" si="421"/>
        <v>0</v>
      </c>
      <c r="DS58" s="32">
        <f t="shared" si="421"/>
        <v>0</v>
      </c>
      <c r="DT58" s="32">
        <f t="shared" si="421"/>
        <v>0</v>
      </c>
      <c r="DU58" s="32">
        <f t="shared" si="421"/>
        <v>757.58999999999992</v>
      </c>
      <c r="DV58" s="32">
        <f t="shared" si="421"/>
        <v>753.05</v>
      </c>
      <c r="DW58" s="32">
        <f t="shared" si="421"/>
        <v>4.54</v>
      </c>
      <c r="DX58" s="33">
        <f t="shared" si="243"/>
        <v>-755.00091078952482</v>
      </c>
      <c r="DY58" s="33">
        <f t="shared" si="243"/>
        <v>-750.58424412285808</v>
      </c>
      <c r="DZ58" s="33">
        <f t="shared" si="243"/>
        <v>-4.416666666666667</v>
      </c>
      <c r="EA58" s="32">
        <f t="shared" si="427"/>
        <v>2265.0027323685745</v>
      </c>
      <c r="EB58" s="32">
        <f t="shared" si="427"/>
        <v>2251.7527323685745</v>
      </c>
      <c r="EC58" s="32">
        <f t="shared" si="427"/>
        <v>13.25</v>
      </c>
      <c r="ED58" s="32">
        <f t="shared" si="427"/>
        <v>1034.9315000000001</v>
      </c>
      <c r="EE58" s="32">
        <f t="shared" si="427"/>
        <v>1030.576</v>
      </c>
      <c r="EF58" s="32">
        <f t="shared" si="427"/>
        <v>4.3555000000000001</v>
      </c>
      <c r="EG58" s="32">
        <f t="shared" si="427"/>
        <v>2371.1499999999996</v>
      </c>
      <c r="EH58" s="32">
        <f t="shared" si="427"/>
        <v>2357.9</v>
      </c>
      <c r="EI58" s="32">
        <f t="shared" si="427"/>
        <v>13.25</v>
      </c>
      <c r="EJ58" s="33">
        <f t="shared" si="245"/>
        <v>-1230.0712323685743</v>
      </c>
      <c r="EK58" s="33">
        <f t="shared" si="245"/>
        <v>-1221.1767323685744</v>
      </c>
      <c r="EL58" s="33">
        <f t="shared" si="245"/>
        <v>-8.8945000000000007</v>
      </c>
      <c r="EM58" s="65">
        <f>SUM(EM9)</f>
        <v>251.66697026317493</v>
      </c>
      <c r="EN58" s="65">
        <f t="shared" ref="EN58:EO58" si="466">SUM(EN9)</f>
        <v>250.1947480409527</v>
      </c>
      <c r="EO58" s="65">
        <f t="shared" si="466"/>
        <v>1.4722222222222223</v>
      </c>
      <c r="EP58" s="65">
        <f>SUM(EP9)</f>
        <v>0</v>
      </c>
      <c r="EQ58" s="65">
        <f t="shared" ref="EQ58:ER58" si="467">SUM(EQ9)</f>
        <v>0</v>
      </c>
      <c r="ER58" s="65">
        <f t="shared" si="467"/>
        <v>0</v>
      </c>
      <c r="ES58" s="65">
        <f>SUM(ES9)</f>
        <v>260.77999999999997</v>
      </c>
      <c r="ET58" s="65">
        <f t="shared" ref="ET58:EU58" si="468">SUM(ET9)</f>
        <v>260.24</v>
      </c>
      <c r="EU58" s="65">
        <f t="shared" si="468"/>
        <v>0.54</v>
      </c>
      <c r="EV58" s="65">
        <f>SUM(EV9)</f>
        <v>251.66697026317493</v>
      </c>
      <c r="EW58" s="65">
        <f t="shared" ref="EW58:EX58" si="469">SUM(EW9)</f>
        <v>250.1947480409527</v>
      </c>
      <c r="EX58" s="65">
        <f t="shared" si="469"/>
        <v>1.4722222222222223</v>
      </c>
      <c r="EY58" s="65">
        <f>SUM(EY9)</f>
        <v>0</v>
      </c>
      <c r="EZ58" s="65">
        <f t="shared" ref="EZ58:FA58" si="470">SUM(EZ9)</f>
        <v>0</v>
      </c>
      <c r="FA58" s="65">
        <f t="shared" si="470"/>
        <v>0</v>
      </c>
      <c r="FB58" s="65">
        <f>SUM(FB9)</f>
        <v>261.19</v>
      </c>
      <c r="FC58" s="65">
        <f t="shared" ref="FC58:FD58" si="471">SUM(FC9)</f>
        <v>260.63</v>
      </c>
      <c r="FD58" s="65">
        <f t="shared" si="471"/>
        <v>0.56000000000000005</v>
      </c>
      <c r="FE58" s="65">
        <f>SUM(FE9)</f>
        <v>251.66697026317493</v>
      </c>
      <c r="FF58" s="65">
        <f t="shared" ref="FF58:FG58" si="472">SUM(FF9)</f>
        <v>250.1947480409527</v>
      </c>
      <c r="FG58" s="65">
        <f t="shared" si="472"/>
        <v>1.4722222222222223</v>
      </c>
      <c r="FH58" s="65">
        <f>SUM(FH9)</f>
        <v>0</v>
      </c>
      <c r="FI58" s="65">
        <f t="shared" ref="FI58:FJ58" si="473">SUM(FI9)</f>
        <v>0</v>
      </c>
      <c r="FJ58" s="65">
        <f t="shared" si="473"/>
        <v>0</v>
      </c>
      <c r="FK58" s="65">
        <f>SUM(FK9)</f>
        <v>257.25</v>
      </c>
      <c r="FL58" s="65">
        <f t="shared" ref="FL58:FM58" si="474">SUM(FL9)</f>
        <v>253.35</v>
      </c>
      <c r="FM58" s="65">
        <f t="shared" si="474"/>
        <v>3.9</v>
      </c>
      <c r="FN58" s="32">
        <f t="shared" si="438"/>
        <v>755.00091078952482</v>
      </c>
      <c r="FO58" s="32">
        <f t="shared" si="413"/>
        <v>750.58424412285808</v>
      </c>
      <c r="FP58" s="32">
        <f t="shared" si="413"/>
        <v>4.416666666666667</v>
      </c>
      <c r="FQ58" s="32">
        <f t="shared" si="413"/>
        <v>0</v>
      </c>
      <c r="FR58" s="32">
        <f t="shared" si="413"/>
        <v>0</v>
      </c>
      <c r="FS58" s="32">
        <f t="shared" si="413"/>
        <v>0</v>
      </c>
      <c r="FT58" s="32">
        <f t="shared" si="413"/>
        <v>779.22</v>
      </c>
      <c r="FU58" s="32">
        <f t="shared" si="413"/>
        <v>774.22</v>
      </c>
      <c r="FV58" s="32">
        <f t="shared" si="413"/>
        <v>5</v>
      </c>
      <c r="FW58" s="33">
        <f t="shared" si="247"/>
        <v>-755.00091078952482</v>
      </c>
      <c r="FX58" s="33">
        <f t="shared" si="247"/>
        <v>-750.58424412285808</v>
      </c>
      <c r="FY58" s="33">
        <f t="shared" si="247"/>
        <v>-4.416666666666667</v>
      </c>
      <c r="FZ58" s="32">
        <f t="shared" si="429"/>
        <v>3020.0036431580993</v>
      </c>
      <c r="GA58" s="32">
        <f t="shared" si="429"/>
        <v>3002.3369764914323</v>
      </c>
      <c r="GB58" s="32">
        <f t="shared" si="429"/>
        <v>17.666666666666668</v>
      </c>
      <c r="GC58" s="32">
        <f t="shared" si="429"/>
        <v>1034.9315000000001</v>
      </c>
      <c r="GD58" s="32">
        <f t="shared" si="429"/>
        <v>1030.576</v>
      </c>
      <c r="GE58" s="32">
        <f t="shared" si="429"/>
        <v>4.3555000000000001</v>
      </c>
      <c r="GF58" s="32">
        <f t="shared" si="429"/>
        <v>3150.37</v>
      </c>
      <c r="GG58" s="32">
        <f t="shared" si="429"/>
        <v>3132.12</v>
      </c>
      <c r="GH58" s="32">
        <f t="shared" si="429"/>
        <v>18.25</v>
      </c>
      <c r="GI58" s="33">
        <f t="shared" si="249"/>
        <v>-1985.0721431580992</v>
      </c>
      <c r="GJ58" s="33">
        <f t="shared" si="249"/>
        <v>-1971.7609764914323</v>
      </c>
      <c r="GK58" s="33">
        <f t="shared" si="249"/>
        <v>-13.311166666666669</v>
      </c>
    </row>
    <row r="59" spans="1:193" ht="18.75" customHeight="1" x14ac:dyDescent="0.3">
      <c r="A59" s="13" t="s">
        <v>73</v>
      </c>
      <c r="B59" s="65">
        <f t="shared" ref="B59:AK59" si="475">SUM(B57/B58)</f>
        <v>31.878384327555249</v>
      </c>
      <c r="C59" s="65">
        <f t="shared" si="475"/>
        <v>31.978365642911164</v>
      </c>
      <c r="D59" s="65">
        <f t="shared" si="475"/>
        <v>14.887199418990349</v>
      </c>
      <c r="E59" s="65">
        <f t="shared" si="475"/>
        <v>23.8733937346034</v>
      </c>
      <c r="F59" s="65">
        <f t="shared" si="475"/>
        <v>23.841520430503241</v>
      </c>
      <c r="G59" s="65">
        <f t="shared" si="475"/>
        <v>65.787654320987642</v>
      </c>
      <c r="H59" s="65">
        <f t="shared" si="475"/>
        <v>22.805386235176769</v>
      </c>
      <c r="I59" s="65">
        <f t="shared" si="475"/>
        <v>22.813130087032913</v>
      </c>
      <c r="J59" s="65">
        <f t="shared" si="475"/>
        <v>14.079033174786591</v>
      </c>
      <c r="K59" s="65">
        <f t="shared" si="475"/>
        <v>31.878384327555249</v>
      </c>
      <c r="L59" s="65">
        <f t="shared" si="475"/>
        <v>31.978365642911164</v>
      </c>
      <c r="M59" s="65">
        <f t="shared" si="475"/>
        <v>14.887199418990349</v>
      </c>
      <c r="N59" s="65">
        <f t="shared" si="475"/>
        <v>23.495692648630936</v>
      </c>
      <c r="O59" s="65">
        <f t="shared" si="475"/>
        <v>23.462732252384509</v>
      </c>
      <c r="P59" s="65">
        <f t="shared" si="475"/>
        <v>72.294797687861262</v>
      </c>
      <c r="Q59" s="65">
        <f t="shared" si="475"/>
        <v>22.141772151898735</v>
      </c>
      <c r="R59" s="65">
        <f t="shared" si="475"/>
        <v>22.147848491819669</v>
      </c>
      <c r="S59" s="65">
        <f t="shared" si="475"/>
        <v>13.684146596691285</v>
      </c>
      <c r="T59" s="65">
        <f t="shared" si="475"/>
        <v>31.878384327555249</v>
      </c>
      <c r="U59" s="65">
        <f t="shared" si="475"/>
        <v>31.978365642911164</v>
      </c>
      <c r="V59" s="65">
        <f t="shared" si="475"/>
        <v>14.887199418990349</v>
      </c>
      <c r="W59" s="65">
        <f t="shared" si="475"/>
        <v>27.301694552120079</v>
      </c>
      <c r="X59" s="65">
        <f t="shared" si="475"/>
        <v>27.657622109573492</v>
      </c>
      <c r="Y59" s="65">
        <f t="shared" si="475"/>
        <v>3.2801630434782605</v>
      </c>
      <c r="Z59" s="65">
        <f t="shared" si="475"/>
        <v>29.196158702222899</v>
      </c>
      <c r="AA59" s="65">
        <f t="shared" si="475"/>
        <v>29.355097534818377</v>
      </c>
      <c r="AB59" s="65">
        <f t="shared" si="475"/>
        <v>18.066553329525188</v>
      </c>
      <c r="AC59" s="32">
        <f t="shared" si="475"/>
        <v>31.878384327555246</v>
      </c>
      <c r="AD59" s="32">
        <f t="shared" si="475"/>
        <v>31.978365642911164</v>
      </c>
      <c r="AE59" s="32">
        <f t="shared" si="475"/>
        <v>14.887199418990349</v>
      </c>
      <c r="AF59" s="32">
        <f t="shared" si="475"/>
        <v>24.863621023315002</v>
      </c>
      <c r="AG59" s="32">
        <f t="shared" si="475"/>
        <v>24.945270365819962</v>
      </c>
      <c r="AH59" s="32">
        <f t="shared" si="475"/>
        <v>9.345333497719146</v>
      </c>
      <c r="AI59" s="32">
        <f t="shared" si="475"/>
        <v>24.681515231389088</v>
      </c>
      <c r="AJ59" s="32">
        <f t="shared" si="475"/>
        <v>24.718074852298798</v>
      </c>
      <c r="AK59" s="32">
        <f t="shared" si="475"/>
        <v>17.63111242529752</v>
      </c>
      <c r="AL59" s="33">
        <f t="shared" si="237"/>
        <v>-7.014763304240244</v>
      </c>
      <c r="AM59" s="33">
        <f t="shared" si="237"/>
        <v>-7.0330952770912027</v>
      </c>
      <c r="AN59" s="33">
        <f t="shared" si="237"/>
        <v>-5.5418659212712029</v>
      </c>
      <c r="AO59" s="65">
        <f t="shared" ref="AO59:BX59" si="476">SUM(AO57/AO58)</f>
        <v>31.878384327555249</v>
      </c>
      <c r="AP59" s="65">
        <f t="shared" si="476"/>
        <v>31.978365642911164</v>
      </c>
      <c r="AQ59" s="65">
        <f t="shared" si="476"/>
        <v>14.887199418990349</v>
      </c>
      <c r="AR59" s="65">
        <f t="shared" si="476"/>
        <v>27.258155924748248</v>
      </c>
      <c r="AS59" s="65">
        <f t="shared" si="476"/>
        <v>27.241239938872994</v>
      </c>
      <c r="AT59" s="65">
        <f t="shared" si="476"/>
        <v>41.906666666666666</v>
      </c>
      <c r="AU59" s="65">
        <f t="shared" si="476"/>
        <v>24.585629310659417</v>
      </c>
      <c r="AV59" s="65">
        <f t="shared" si="476"/>
        <v>24.594596686733414</v>
      </c>
      <c r="AW59" s="65">
        <f t="shared" si="476"/>
        <v>15.143327203827948</v>
      </c>
      <c r="AX59" s="65">
        <f t="shared" si="476"/>
        <v>31.878384327555249</v>
      </c>
      <c r="AY59" s="65">
        <f t="shared" si="476"/>
        <v>31.978365642911164</v>
      </c>
      <c r="AZ59" s="65">
        <f t="shared" si="476"/>
        <v>14.887199418990349</v>
      </c>
      <c r="BA59" s="65" t="e">
        <f t="shared" si="476"/>
        <v>#DIV/0!</v>
      </c>
      <c r="BB59" s="65" t="e">
        <f t="shared" si="476"/>
        <v>#DIV/0!</v>
      </c>
      <c r="BC59" s="65" t="e">
        <f t="shared" si="476"/>
        <v>#DIV/0!</v>
      </c>
      <c r="BD59" s="65">
        <f t="shared" si="476"/>
        <v>24.806256923488299</v>
      </c>
      <c r="BE59" s="65">
        <f t="shared" si="476"/>
        <v>24.827707714077828</v>
      </c>
      <c r="BF59" s="65">
        <f t="shared" si="476"/>
        <v>15.309737428597149</v>
      </c>
      <c r="BG59" s="65">
        <f t="shared" si="476"/>
        <v>31.878384327555249</v>
      </c>
      <c r="BH59" s="65">
        <f t="shared" si="476"/>
        <v>31.978365642911164</v>
      </c>
      <c r="BI59" s="65">
        <f t="shared" si="476"/>
        <v>14.887199418990349</v>
      </c>
      <c r="BJ59" s="65" t="e">
        <f t="shared" si="476"/>
        <v>#DIV/0!</v>
      </c>
      <c r="BK59" s="65" t="e">
        <f t="shared" si="476"/>
        <v>#DIV/0!</v>
      </c>
      <c r="BL59" s="65" t="e">
        <f t="shared" si="476"/>
        <v>#DIV/0!</v>
      </c>
      <c r="BM59" s="65">
        <f t="shared" si="476"/>
        <v>25.265309753407109</v>
      </c>
      <c r="BN59" s="65">
        <f t="shared" si="476"/>
        <v>25.399695470438008</v>
      </c>
      <c r="BO59" s="65">
        <f t="shared" si="476"/>
        <v>15.32865065518622</v>
      </c>
      <c r="BP59" s="32">
        <f t="shared" si="476"/>
        <v>31.878384327555246</v>
      </c>
      <c r="BQ59" s="32">
        <f t="shared" si="476"/>
        <v>31.978365642911164</v>
      </c>
      <c r="BR59" s="32">
        <f t="shared" si="476"/>
        <v>14.887199418990349</v>
      </c>
      <c r="BS59" s="32">
        <f t="shared" si="476"/>
        <v>27.258155924748248</v>
      </c>
      <c r="BT59" s="32">
        <f t="shared" si="476"/>
        <v>27.241239938872994</v>
      </c>
      <c r="BU59" s="32">
        <f t="shared" si="476"/>
        <v>41.906666666666666</v>
      </c>
      <c r="BV59" s="32">
        <f t="shared" si="476"/>
        <v>24.890175674848507</v>
      </c>
      <c r="BW59" s="32">
        <f t="shared" si="476"/>
        <v>24.944398337811243</v>
      </c>
      <c r="BX59" s="32">
        <f t="shared" si="476"/>
        <v>15.315750024525199</v>
      </c>
      <c r="BY59" s="33">
        <f t="shared" si="239"/>
        <v>-4.6202284028069975</v>
      </c>
      <c r="BZ59" s="33">
        <f t="shared" si="239"/>
        <v>-4.7371257040381707</v>
      </c>
      <c r="CA59" s="33">
        <f t="shared" si="239"/>
        <v>27.019467247676317</v>
      </c>
      <c r="CB59" s="32">
        <f>SUM(CB57/CB58)</f>
        <v>31.878384327555246</v>
      </c>
      <c r="CC59" s="32">
        <f t="shared" ref="CC59:CD59" si="477">SUM(CC57/CC58)</f>
        <v>31.978365642911164</v>
      </c>
      <c r="CD59" s="32">
        <f t="shared" si="477"/>
        <v>14.887199418990349</v>
      </c>
      <c r="CE59" s="32">
        <f>SUM(CE57/CE58)</f>
        <v>25.465387805859613</v>
      </c>
      <c r="CF59" s="32">
        <f t="shared" ref="CF59:CG59" si="478">SUM(CF57/CF58)</f>
        <v>25.524037043362156</v>
      </c>
      <c r="CG59" s="32">
        <f t="shared" si="478"/>
        <v>11.588106991160601</v>
      </c>
      <c r="CH59" s="32">
        <f>SUM(CH57/CH58)</f>
        <v>24.787147673467366</v>
      </c>
      <c r="CI59" s="32">
        <f t="shared" ref="CI59:CJ59" si="479">SUM(CI57/CI58)</f>
        <v>24.832622162706301</v>
      </c>
      <c r="CJ59" s="32">
        <f t="shared" si="479"/>
        <v>16.408303350262766</v>
      </c>
      <c r="CK59" s="33">
        <f t="shared" si="241"/>
        <v>-6.4129965216956322</v>
      </c>
      <c r="CL59" s="33">
        <f t="shared" si="241"/>
        <v>-6.4543285995490081</v>
      </c>
      <c r="CM59" s="33">
        <f t="shared" si="241"/>
        <v>-3.2990924278297484</v>
      </c>
      <c r="CN59" s="65">
        <f t="shared" ref="CN59:DW59" si="480">SUM(CN57/CN58)</f>
        <v>32.047736544129926</v>
      </c>
      <c r="CO59" s="65">
        <f t="shared" si="480"/>
        <v>32.147908975864937</v>
      </c>
      <c r="CP59" s="65">
        <f t="shared" si="480"/>
        <v>15.024072629614935</v>
      </c>
      <c r="CQ59" s="65" t="e">
        <f t="shared" si="480"/>
        <v>#DIV/0!</v>
      </c>
      <c r="CR59" s="65" t="e">
        <f t="shared" si="480"/>
        <v>#DIV/0!</v>
      </c>
      <c r="CS59" s="65" t="e">
        <f t="shared" si="480"/>
        <v>#DIV/0!</v>
      </c>
      <c r="CT59" s="65">
        <f t="shared" si="480"/>
        <v>29.270976275109529</v>
      </c>
      <c r="CU59" s="65">
        <f t="shared" si="480"/>
        <v>29.287933260050181</v>
      </c>
      <c r="CV59" s="65">
        <f t="shared" si="480"/>
        <v>17.221542270225093</v>
      </c>
      <c r="CW59" s="65">
        <f t="shared" si="480"/>
        <v>32.047736544129926</v>
      </c>
      <c r="CX59" s="65">
        <f t="shared" si="480"/>
        <v>32.147908975864937</v>
      </c>
      <c r="CY59" s="65">
        <f t="shared" si="480"/>
        <v>15.024072629614935</v>
      </c>
      <c r="CZ59" s="65" t="e">
        <f t="shared" si="480"/>
        <v>#DIV/0!</v>
      </c>
      <c r="DA59" s="65" t="e">
        <f t="shared" si="480"/>
        <v>#DIV/0!</v>
      </c>
      <c r="DB59" s="65" t="e">
        <f t="shared" si="480"/>
        <v>#DIV/0!</v>
      </c>
      <c r="DC59" s="65">
        <f t="shared" si="480"/>
        <v>26.27406003403992</v>
      </c>
      <c r="DD59" s="65">
        <f t="shared" si="480"/>
        <v>26.29528320672091</v>
      </c>
      <c r="DE59" s="65">
        <f t="shared" si="480"/>
        <v>15.744101280779367</v>
      </c>
      <c r="DF59" s="65">
        <f t="shared" si="480"/>
        <v>32.047736544129926</v>
      </c>
      <c r="DG59" s="65">
        <f t="shared" si="480"/>
        <v>32.147908975864937</v>
      </c>
      <c r="DH59" s="65">
        <f t="shared" si="480"/>
        <v>15.024072629614935</v>
      </c>
      <c r="DI59" s="65" t="e">
        <f t="shared" si="480"/>
        <v>#DIV/0!</v>
      </c>
      <c r="DJ59" s="65" t="e">
        <f t="shared" si="480"/>
        <v>#DIV/0!</v>
      </c>
      <c r="DK59" s="65" t="e">
        <f t="shared" si="480"/>
        <v>#DIV/0!</v>
      </c>
      <c r="DL59" s="65">
        <f t="shared" si="480"/>
        <v>25.918484813129545</v>
      </c>
      <c r="DM59" s="65">
        <f t="shared" si="480"/>
        <v>26.071437362275777</v>
      </c>
      <c r="DN59" s="65">
        <f t="shared" si="480"/>
        <v>15.384293622609903</v>
      </c>
      <c r="DO59" s="32">
        <f t="shared" si="480"/>
        <v>32.047736544129926</v>
      </c>
      <c r="DP59" s="32">
        <f t="shared" si="480"/>
        <v>32.147908975864937</v>
      </c>
      <c r="DQ59" s="32">
        <f t="shared" si="480"/>
        <v>15.024072629614933</v>
      </c>
      <c r="DR59" s="32" t="e">
        <f t="shared" si="480"/>
        <v>#DIV/0!</v>
      </c>
      <c r="DS59" s="32" t="e">
        <f t="shared" si="480"/>
        <v>#DIV/0!</v>
      </c>
      <c r="DT59" s="32" t="e">
        <f t="shared" si="480"/>
        <v>#DIV/0!</v>
      </c>
      <c r="DU59" s="32">
        <f t="shared" si="480"/>
        <v>27.110455523436162</v>
      </c>
      <c r="DV59" s="32">
        <f t="shared" si="480"/>
        <v>27.180072428697848</v>
      </c>
      <c r="DW59" s="32">
        <f t="shared" si="480"/>
        <v>15.563096380856004</v>
      </c>
      <c r="DX59" s="33" t="e">
        <f t="shared" si="243"/>
        <v>#DIV/0!</v>
      </c>
      <c r="DY59" s="33" t="e">
        <f t="shared" si="243"/>
        <v>#DIV/0!</v>
      </c>
      <c r="DZ59" s="33" t="e">
        <f t="shared" si="243"/>
        <v>#DIV/0!</v>
      </c>
      <c r="EA59" s="32">
        <f>SUM(EA57/EA58)</f>
        <v>31.93483506641347</v>
      </c>
      <c r="EB59" s="32">
        <f t="shared" ref="EB59:EC59" si="481">SUM(EB57/EB58)</f>
        <v>32.034880087229084</v>
      </c>
      <c r="EC59" s="32">
        <f t="shared" si="481"/>
        <v>14.932823822531876</v>
      </c>
      <c r="ED59" s="32">
        <f>SUM(ED57/ED58)</f>
        <v>25.465387805859613</v>
      </c>
      <c r="EE59" s="32">
        <f t="shared" ref="EE59:EF59" si="482">SUM(EE57/EE58)</f>
        <v>25.524037043362156</v>
      </c>
      <c r="EF59" s="32">
        <f t="shared" si="482"/>
        <v>11.588106991160601</v>
      </c>
      <c r="EG59" s="32">
        <f>SUM(EG57/EG58)</f>
        <v>25.529451953693361</v>
      </c>
      <c r="EH59" s="32">
        <f t="shared" ref="EH59:EI59" si="483">SUM(EH57/EH58)</f>
        <v>25.582334798019478</v>
      </c>
      <c r="EI59" s="32">
        <f t="shared" si="483"/>
        <v>16.118700358481128</v>
      </c>
      <c r="EJ59" s="33">
        <f t="shared" si="245"/>
        <v>-6.4694472605538564</v>
      </c>
      <c r="EK59" s="33">
        <f t="shared" si="245"/>
        <v>-6.5108430438669274</v>
      </c>
      <c r="EL59" s="33">
        <f t="shared" si="245"/>
        <v>-3.3447168313712758</v>
      </c>
      <c r="EM59" s="65">
        <f t="shared" ref="EM59:FV59" si="484">SUM(EM57/EM58)</f>
        <v>32.047736544129926</v>
      </c>
      <c r="EN59" s="65">
        <f t="shared" si="484"/>
        <v>32.147908975864937</v>
      </c>
      <c r="EO59" s="65">
        <f t="shared" si="484"/>
        <v>15.024072629614935</v>
      </c>
      <c r="EP59" s="65" t="e">
        <f t="shared" si="484"/>
        <v>#DIV/0!</v>
      </c>
      <c r="EQ59" s="65" t="e">
        <f t="shared" si="484"/>
        <v>#DIV/0!</v>
      </c>
      <c r="ER59" s="65" t="e">
        <f t="shared" si="484"/>
        <v>#DIV/0!</v>
      </c>
      <c r="ES59" s="65">
        <f t="shared" si="484"/>
        <v>25.880205537234449</v>
      </c>
      <c r="ET59" s="65">
        <f t="shared" si="484"/>
        <v>25.901444333240814</v>
      </c>
      <c r="EU59" s="65">
        <f t="shared" si="484"/>
        <v>15.644679106316495</v>
      </c>
      <c r="EV59" s="65">
        <f t="shared" si="484"/>
        <v>32.047736544129926</v>
      </c>
      <c r="EW59" s="65">
        <f t="shared" si="484"/>
        <v>32.147908975864937</v>
      </c>
      <c r="EX59" s="65">
        <f t="shared" si="484"/>
        <v>15.024072629614935</v>
      </c>
      <c r="EY59" s="65" t="e">
        <f t="shared" si="484"/>
        <v>#DIV/0!</v>
      </c>
      <c r="EZ59" s="65" t="e">
        <f t="shared" si="484"/>
        <v>#DIV/0!</v>
      </c>
      <c r="FA59" s="65" t="e">
        <f t="shared" si="484"/>
        <v>#DIV/0!</v>
      </c>
      <c r="FB59" s="65">
        <f t="shared" si="484"/>
        <v>24.754699643937368</v>
      </c>
      <c r="FC59" s="65">
        <f t="shared" si="484"/>
        <v>24.77597440274938</v>
      </c>
      <c r="FD59" s="65">
        <f t="shared" si="484"/>
        <v>14.853198948979726</v>
      </c>
      <c r="FE59" s="65">
        <f t="shared" si="484"/>
        <v>32.047736544129926</v>
      </c>
      <c r="FF59" s="65">
        <f t="shared" si="484"/>
        <v>32.147908975864937</v>
      </c>
      <c r="FG59" s="65">
        <f t="shared" si="484"/>
        <v>15.024072629614935</v>
      </c>
      <c r="FH59" s="65" t="e">
        <f t="shared" si="484"/>
        <v>#DIV/0!</v>
      </c>
      <c r="FI59" s="65" t="e">
        <f t="shared" si="484"/>
        <v>#DIV/0!</v>
      </c>
      <c r="FJ59" s="65" t="e">
        <f t="shared" si="484"/>
        <v>#DIV/0!</v>
      </c>
      <c r="FK59" s="65">
        <f t="shared" si="484"/>
        <v>25.678989310009715</v>
      </c>
      <c r="FL59" s="65">
        <f t="shared" si="484"/>
        <v>25.828396630445322</v>
      </c>
      <c r="FM59" s="65">
        <f t="shared" si="484"/>
        <v>15.973259917096915</v>
      </c>
      <c r="FN59" s="32">
        <f t="shared" si="484"/>
        <v>32.047736544129926</v>
      </c>
      <c r="FO59" s="32">
        <f t="shared" si="484"/>
        <v>32.147908975864937</v>
      </c>
      <c r="FP59" s="32">
        <f t="shared" si="484"/>
        <v>15.024072629614933</v>
      </c>
      <c r="FQ59" s="32" t="e">
        <f t="shared" si="484"/>
        <v>#DIV/0!</v>
      </c>
      <c r="FR59" s="32" t="e">
        <f t="shared" si="484"/>
        <v>#DIV/0!</v>
      </c>
      <c r="FS59" s="32" t="e">
        <f t="shared" si="484"/>
        <v>#DIV/0!</v>
      </c>
      <c r="FT59" s="32">
        <f t="shared" si="484"/>
        <v>25.436513436513433</v>
      </c>
      <c r="FU59" s="32">
        <f t="shared" si="484"/>
        <v>25.4986675211109</v>
      </c>
      <c r="FV59" s="32">
        <f t="shared" si="484"/>
        <v>15.812326361103505</v>
      </c>
      <c r="FW59" s="33" t="e">
        <f t="shared" si="247"/>
        <v>#DIV/0!</v>
      </c>
      <c r="FX59" s="33" t="e">
        <f t="shared" si="247"/>
        <v>#DIV/0!</v>
      </c>
      <c r="FY59" s="33" t="e">
        <f t="shared" si="247"/>
        <v>#DIV/0!</v>
      </c>
      <c r="FZ59" s="32">
        <f>SUM(FZ57/FZ58)</f>
        <v>31.963060435842586</v>
      </c>
      <c r="GA59" s="32">
        <f t="shared" ref="GA59:GB59" si="485">SUM(GA57/GA58)</f>
        <v>32.063137309388054</v>
      </c>
      <c r="GB59" s="32">
        <f t="shared" si="485"/>
        <v>14.955636024302642</v>
      </c>
      <c r="GC59" s="32">
        <f>SUM(GC57/GC58)</f>
        <v>25.465387805859613</v>
      </c>
      <c r="GD59" s="32">
        <f t="shared" ref="GD59:GE59" si="486">SUM(GD57/GD58)</f>
        <v>25.524037043362156</v>
      </c>
      <c r="GE59" s="32">
        <f t="shared" si="486"/>
        <v>11.588106991160601</v>
      </c>
      <c r="GF59" s="32">
        <f>SUM(GF57/GF58)</f>
        <v>25.506464320063994</v>
      </c>
      <c r="GG59" s="32">
        <f t="shared" ref="GG59:GH59" si="487">SUM(GG57/GG58)</f>
        <v>25.561653317383946</v>
      </c>
      <c r="GH59" s="32">
        <f t="shared" si="487"/>
        <v>16.034762277007808</v>
      </c>
      <c r="GI59" s="33">
        <f t="shared" si="249"/>
        <v>-6.4976726299829721</v>
      </c>
      <c r="GJ59" s="33">
        <f t="shared" si="249"/>
        <v>-6.5391002660258977</v>
      </c>
      <c r="GK59" s="33">
        <f t="shared" si="249"/>
        <v>-3.3675290331420413</v>
      </c>
    </row>
    <row r="60" spans="1:193" ht="18.75" customHeight="1" x14ac:dyDescent="0.3">
      <c r="A60" s="67" t="s">
        <v>74</v>
      </c>
      <c r="B60" s="65">
        <f t="shared" ref="B60:B61" si="488">SUM(C60:D60)</f>
        <v>-0.81827144613634528</v>
      </c>
      <c r="C60" s="65">
        <f>SUM('[19]стоки 2018'!Y32:Y35)/12</f>
        <v>0</v>
      </c>
      <c r="D60" s="65">
        <f>SUM('[19]очистка 2016-2018'!W32)/12</f>
        <v>-0.81827144613634528</v>
      </c>
      <c r="E60" s="65">
        <f t="shared" ref="E60:E61" si="489">SUM(F60:G60)</f>
        <v>0</v>
      </c>
      <c r="F60" s="65">
        <v>0</v>
      </c>
      <c r="G60" s="65">
        <v>0</v>
      </c>
      <c r="H60" s="65">
        <f t="shared" ref="H60:H61" si="490">SUM(I60:J60)</f>
        <v>0</v>
      </c>
      <c r="I60" s="65">
        <v>0</v>
      </c>
      <c r="J60" s="65">
        <v>0</v>
      </c>
      <c r="K60" s="65">
        <f t="shared" ref="K60:K61" si="491">SUM(L60:M60)</f>
        <v>-0.81827144613634528</v>
      </c>
      <c r="L60" s="65">
        <f>SUM(C60)</f>
        <v>0</v>
      </c>
      <c r="M60" s="65">
        <f>SUM(D60)</f>
        <v>-0.81827144613634528</v>
      </c>
      <c r="N60" s="65">
        <f t="shared" ref="N60:N61" si="492">SUM(O60:P60)</f>
        <v>0</v>
      </c>
      <c r="O60" s="65">
        <v>0</v>
      </c>
      <c r="P60" s="65">
        <v>0</v>
      </c>
      <c r="Q60" s="65">
        <f t="shared" ref="Q60:Q61" si="493">SUM(R60:S60)</f>
        <v>0</v>
      </c>
      <c r="R60" s="65">
        <v>0</v>
      </c>
      <c r="S60" s="65">
        <v>0</v>
      </c>
      <c r="T60" s="65">
        <f t="shared" ref="T60:T61" si="494">SUM(U60:V60)</f>
        <v>-0.81827144613634528</v>
      </c>
      <c r="U60" s="65">
        <f>SUM(L60)</f>
        <v>0</v>
      </c>
      <c r="V60" s="65">
        <f>SUM(M60)</f>
        <v>-0.81827144613634528</v>
      </c>
      <c r="W60" s="65">
        <f t="shared" ref="W60:W61" si="495">SUM(X60:Y60)</f>
        <v>0</v>
      </c>
      <c r="X60" s="65">
        <v>0</v>
      </c>
      <c r="Y60" s="65">
        <v>0</v>
      </c>
      <c r="Z60" s="65">
        <f t="shared" ref="Z60:Z61" si="496">SUM(AA60:AB60)</f>
        <v>0</v>
      </c>
      <c r="AA60" s="65">
        <v>0</v>
      </c>
      <c r="AB60" s="65">
        <v>0</v>
      </c>
      <c r="AC60" s="68">
        <f>SUM(B60+K60+T60)</f>
        <v>-2.4548143384090357</v>
      </c>
      <c r="AD60" s="68">
        <f t="shared" ref="AD60:AF64" si="497">SUM(C60+L60+U60)</f>
        <v>0</v>
      </c>
      <c r="AE60" s="68">
        <f t="shared" si="497"/>
        <v>-2.4548143384090357</v>
      </c>
      <c r="AF60" s="68">
        <f>SUM(E60+N60+W60)</f>
        <v>0</v>
      </c>
      <c r="AG60" s="68">
        <f t="shared" ref="AG60:AK64" si="498">SUM(F60+O60+X60)</f>
        <v>0</v>
      </c>
      <c r="AH60" s="68">
        <f t="shared" si="498"/>
        <v>0</v>
      </c>
      <c r="AI60" s="68">
        <f t="shared" si="498"/>
        <v>0</v>
      </c>
      <c r="AJ60" s="68">
        <f t="shared" si="498"/>
        <v>0</v>
      </c>
      <c r="AK60" s="68">
        <f t="shared" si="498"/>
        <v>0</v>
      </c>
      <c r="AL60" s="69">
        <f t="shared" si="237"/>
        <v>2.4548143384090357</v>
      </c>
      <c r="AM60" s="69">
        <f t="shared" si="237"/>
        <v>0</v>
      </c>
      <c r="AN60" s="69">
        <f t="shared" si="237"/>
        <v>2.4548143384090357</v>
      </c>
      <c r="AO60" s="65">
        <f t="shared" ref="AO60" si="499">SUM(AP60:AQ60)</f>
        <v>-0.81827144613634528</v>
      </c>
      <c r="AP60" s="65">
        <f>SUM(U60)</f>
        <v>0</v>
      </c>
      <c r="AQ60" s="65">
        <f>SUM(V60)</f>
        <v>-0.81827144613634528</v>
      </c>
      <c r="AR60" s="65">
        <f t="shared" ref="AR60:AR61" si="500">SUM(AS60:AT60)</f>
        <v>0</v>
      </c>
      <c r="AS60" s="65">
        <v>0</v>
      </c>
      <c r="AT60" s="65">
        <v>0</v>
      </c>
      <c r="AU60" s="65">
        <f t="shared" ref="AU60:AU61" si="501">SUM(AV60:AW60)</f>
        <v>0</v>
      </c>
      <c r="AV60" s="65">
        <v>0</v>
      </c>
      <c r="AW60" s="65">
        <v>0</v>
      </c>
      <c r="AX60" s="65">
        <f t="shared" ref="AX60:AX61" si="502">SUM(AY60:AZ60)</f>
        <v>-0.81827144613634528</v>
      </c>
      <c r="AY60" s="65">
        <f>SUM(AP60)</f>
        <v>0</v>
      </c>
      <c r="AZ60" s="65">
        <f>SUM(AQ60)</f>
        <v>-0.81827144613634528</v>
      </c>
      <c r="BA60" s="65">
        <f t="shared" ref="BA60:BA61" si="503">SUM(BB60:BC60)</f>
        <v>0</v>
      </c>
      <c r="BB60" s="65">
        <v>0</v>
      </c>
      <c r="BC60" s="65">
        <v>0</v>
      </c>
      <c r="BD60" s="65">
        <f t="shared" ref="BD60:BD61" si="504">SUM(BE60:BF60)</f>
        <v>0</v>
      </c>
      <c r="BE60" s="65">
        <v>0</v>
      </c>
      <c r="BF60" s="65">
        <v>0</v>
      </c>
      <c r="BG60" s="65">
        <f t="shared" ref="BG60:BG61" si="505">SUM(BH60:BI60)</f>
        <v>-0.81827144613634528</v>
      </c>
      <c r="BH60" s="65">
        <f>SUM(AY60)</f>
        <v>0</v>
      </c>
      <c r="BI60" s="65">
        <f>SUM(AZ60)</f>
        <v>-0.81827144613634528</v>
      </c>
      <c r="BJ60" s="65">
        <f t="shared" ref="BJ60:BJ61" si="506">SUM(BK60:BL60)</f>
        <v>0</v>
      </c>
      <c r="BK60" s="65">
        <v>0</v>
      </c>
      <c r="BL60" s="65">
        <v>0</v>
      </c>
      <c r="BM60" s="65">
        <f t="shared" ref="BM60:BM61" si="507">SUM(BN60:BO60)</f>
        <v>0</v>
      </c>
      <c r="BN60" s="65">
        <v>0</v>
      </c>
      <c r="BO60" s="65">
        <v>0</v>
      </c>
      <c r="BP60" s="70">
        <f t="shared" ref="BP60:BX64" si="508">SUM(AO60+AX60+BG60)</f>
        <v>-2.4548143384090357</v>
      </c>
      <c r="BQ60" s="70">
        <f t="shared" si="508"/>
        <v>0</v>
      </c>
      <c r="BR60" s="70">
        <f t="shared" si="508"/>
        <v>-2.4548143384090357</v>
      </c>
      <c r="BS60" s="70">
        <f t="shared" si="508"/>
        <v>0</v>
      </c>
      <c r="BT60" s="70">
        <f t="shared" si="508"/>
        <v>0</v>
      </c>
      <c r="BU60" s="70">
        <f t="shared" si="508"/>
        <v>0</v>
      </c>
      <c r="BV60" s="70">
        <f t="shared" si="508"/>
        <v>0</v>
      </c>
      <c r="BW60" s="70">
        <f t="shared" si="508"/>
        <v>0</v>
      </c>
      <c r="BX60" s="70">
        <f t="shared" si="508"/>
        <v>0</v>
      </c>
      <c r="BY60" s="71">
        <f t="shared" si="239"/>
        <v>2.4548143384090357</v>
      </c>
      <c r="BZ60" s="71">
        <f t="shared" si="239"/>
        <v>0</v>
      </c>
      <c r="CA60" s="71">
        <f t="shared" si="239"/>
        <v>2.4548143384090357</v>
      </c>
      <c r="CB60" s="70">
        <f t="shared" ref="CB60:CJ64" si="509">SUM(AC60+BP60)</f>
        <v>-4.9096286768180715</v>
      </c>
      <c r="CC60" s="70">
        <f t="shared" si="509"/>
        <v>0</v>
      </c>
      <c r="CD60" s="70">
        <f t="shared" si="509"/>
        <v>-4.9096286768180715</v>
      </c>
      <c r="CE60" s="70">
        <f t="shared" si="509"/>
        <v>0</v>
      </c>
      <c r="CF60" s="70">
        <f t="shared" si="509"/>
        <v>0</v>
      </c>
      <c r="CG60" s="70">
        <f t="shared" si="509"/>
        <v>0</v>
      </c>
      <c r="CH60" s="70">
        <f t="shared" si="509"/>
        <v>0</v>
      </c>
      <c r="CI60" s="70">
        <f t="shared" si="509"/>
        <v>0</v>
      </c>
      <c r="CJ60" s="70">
        <f t="shared" si="509"/>
        <v>0</v>
      </c>
      <c r="CK60" s="69">
        <f t="shared" si="241"/>
        <v>4.9096286768180715</v>
      </c>
      <c r="CL60" s="69">
        <f t="shared" si="241"/>
        <v>0</v>
      </c>
      <c r="CM60" s="69">
        <f t="shared" si="241"/>
        <v>4.9096286768180715</v>
      </c>
      <c r="CN60" s="65">
        <f t="shared" ref="CN60:CN61" si="510">SUM(CO60:CP60)</f>
        <v>-0.81827144613634528</v>
      </c>
      <c r="CO60" s="65">
        <f>SUM(BH60)</f>
        <v>0</v>
      </c>
      <c r="CP60" s="65">
        <f>SUM(BI60)</f>
        <v>-0.81827144613634528</v>
      </c>
      <c r="CQ60" s="65">
        <f t="shared" ref="CQ60:CQ61" si="511">SUM(CR60:CS60)</f>
        <v>0</v>
      </c>
      <c r="CR60" s="65">
        <v>0</v>
      </c>
      <c r="CS60" s="65">
        <v>0</v>
      </c>
      <c r="CT60" s="65">
        <f t="shared" ref="CT60:CT61" si="512">SUM(CU60:CV60)</f>
        <v>0</v>
      </c>
      <c r="CU60" s="65">
        <v>0</v>
      </c>
      <c r="CV60" s="65">
        <v>0</v>
      </c>
      <c r="CW60" s="65">
        <f t="shared" ref="CW60:CW61" si="513">SUM(CX60:CY60)</f>
        <v>-0.81827144613634528</v>
      </c>
      <c r="CX60" s="65">
        <f>SUM(CO60)</f>
        <v>0</v>
      </c>
      <c r="CY60" s="65">
        <f>SUM(CP60)</f>
        <v>-0.81827144613634528</v>
      </c>
      <c r="CZ60" s="65">
        <f t="shared" ref="CZ60:CZ61" si="514">SUM(DA60:DB60)</f>
        <v>0</v>
      </c>
      <c r="DA60" s="65">
        <v>0</v>
      </c>
      <c r="DB60" s="65">
        <v>0</v>
      </c>
      <c r="DC60" s="65">
        <f t="shared" ref="DC60:DC61" si="515">SUM(DD60:DE60)</f>
        <v>0</v>
      </c>
      <c r="DD60" s="65">
        <v>0</v>
      </c>
      <c r="DE60" s="65">
        <v>0</v>
      </c>
      <c r="DF60" s="65">
        <f t="shared" ref="DF60:DF61" si="516">SUM(DG60:DH60)</f>
        <v>-0.81827144613634528</v>
      </c>
      <c r="DG60" s="65">
        <f>SUM(CX60)</f>
        <v>0</v>
      </c>
      <c r="DH60" s="65">
        <f>SUM(CY60)</f>
        <v>-0.81827144613634528</v>
      </c>
      <c r="DI60" s="65">
        <f t="shared" ref="DI60:DI61" si="517">SUM(DJ60:DK60)</f>
        <v>0</v>
      </c>
      <c r="DJ60" s="65">
        <v>0</v>
      </c>
      <c r="DK60" s="65">
        <v>0</v>
      </c>
      <c r="DL60" s="65">
        <f t="shared" ref="DL60:DL61" si="518">SUM(DM60:DN60)</f>
        <v>0</v>
      </c>
      <c r="DM60" s="65">
        <v>0</v>
      </c>
      <c r="DN60" s="65">
        <v>0</v>
      </c>
      <c r="DO60" s="70">
        <f t="shared" ref="DO60:DW64" si="519">SUM(CN60+CW60+DF60)</f>
        <v>-2.4548143384090357</v>
      </c>
      <c r="DP60" s="70">
        <f t="shared" si="519"/>
        <v>0</v>
      </c>
      <c r="DQ60" s="70">
        <f t="shared" si="519"/>
        <v>-2.4548143384090357</v>
      </c>
      <c r="DR60" s="70">
        <f t="shared" si="519"/>
        <v>0</v>
      </c>
      <c r="DS60" s="70">
        <f t="shared" si="519"/>
        <v>0</v>
      </c>
      <c r="DT60" s="70">
        <f t="shared" si="519"/>
        <v>0</v>
      </c>
      <c r="DU60" s="70">
        <f t="shared" si="519"/>
        <v>0</v>
      </c>
      <c r="DV60" s="70">
        <f t="shared" si="519"/>
        <v>0</v>
      </c>
      <c r="DW60" s="70">
        <f t="shared" si="519"/>
        <v>0</v>
      </c>
      <c r="DX60" s="69">
        <f t="shared" si="243"/>
        <v>2.4548143384090357</v>
      </c>
      <c r="DY60" s="69">
        <f t="shared" si="243"/>
        <v>0</v>
      </c>
      <c r="DZ60" s="69">
        <f t="shared" si="243"/>
        <v>2.4548143384090357</v>
      </c>
      <c r="EA60" s="62">
        <f t="shared" ref="EA60:EI64" si="520">SUM(CB60+DO60)</f>
        <v>-7.3644430152271072</v>
      </c>
      <c r="EB60" s="62">
        <f t="shared" si="520"/>
        <v>0</v>
      </c>
      <c r="EC60" s="62">
        <f t="shared" si="520"/>
        <v>-7.3644430152271072</v>
      </c>
      <c r="ED60" s="70">
        <f t="shared" si="520"/>
        <v>0</v>
      </c>
      <c r="EE60" s="70">
        <f t="shared" si="520"/>
        <v>0</v>
      </c>
      <c r="EF60" s="70">
        <f t="shared" si="520"/>
        <v>0</v>
      </c>
      <c r="EG60" s="62">
        <f t="shared" si="520"/>
        <v>0</v>
      </c>
      <c r="EH60" s="62">
        <f t="shared" si="520"/>
        <v>0</v>
      </c>
      <c r="EI60" s="62">
        <f t="shared" si="520"/>
        <v>0</v>
      </c>
      <c r="EJ60" s="69">
        <f t="shared" si="245"/>
        <v>7.3644430152271072</v>
      </c>
      <c r="EK60" s="69">
        <f t="shared" si="245"/>
        <v>0</v>
      </c>
      <c r="EL60" s="69">
        <f t="shared" si="245"/>
        <v>7.3644430152271072</v>
      </c>
      <c r="EM60" s="65">
        <f t="shared" ref="EM60:EM61" si="521">SUM(EN60:EO60)</f>
        <v>-0.81827144613634528</v>
      </c>
      <c r="EN60" s="65">
        <f>SUM(DG60)</f>
        <v>0</v>
      </c>
      <c r="EO60" s="65">
        <f>SUM(DH60)</f>
        <v>-0.81827144613634528</v>
      </c>
      <c r="EP60" s="65">
        <f t="shared" ref="EP60:EP61" si="522">SUM(EQ60:ER60)</f>
        <v>0</v>
      </c>
      <c r="EQ60" s="65">
        <v>0</v>
      </c>
      <c r="ER60" s="65">
        <v>0</v>
      </c>
      <c r="ES60" s="65">
        <f t="shared" ref="ES60:ES61" si="523">SUM(ET60:EU60)</f>
        <v>0</v>
      </c>
      <c r="ET60" s="65">
        <v>0</v>
      </c>
      <c r="EU60" s="65">
        <v>0</v>
      </c>
      <c r="EV60" s="65">
        <f t="shared" ref="EV60:EV61" si="524">SUM(EW60:EX60)</f>
        <v>-0.81827144613634528</v>
      </c>
      <c r="EW60" s="65">
        <f>SUM(EN60)</f>
        <v>0</v>
      </c>
      <c r="EX60" s="65">
        <f>SUM(EO60)</f>
        <v>-0.81827144613634528</v>
      </c>
      <c r="EY60" s="65">
        <f t="shared" ref="EY60:EY61" si="525">SUM(EZ60:FA60)</f>
        <v>0</v>
      </c>
      <c r="EZ60" s="65">
        <v>0</v>
      </c>
      <c r="FA60" s="65">
        <v>0</v>
      </c>
      <c r="FB60" s="65">
        <f t="shared" ref="FB60:FB61" si="526">SUM(FC60:FD60)</f>
        <v>0</v>
      </c>
      <c r="FC60" s="65">
        <v>0</v>
      </c>
      <c r="FD60" s="65">
        <v>0</v>
      </c>
      <c r="FE60" s="65">
        <f t="shared" ref="FE60:FE61" si="527">SUM(FF60:FG60)</f>
        <v>-0.81827144613634528</v>
      </c>
      <c r="FF60" s="65">
        <f>SUM(EW60)</f>
        <v>0</v>
      </c>
      <c r="FG60" s="65">
        <f>SUM(EX60)</f>
        <v>-0.81827144613634528</v>
      </c>
      <c r="FH60" s="65">
        <f t="shared" ref="FH60:FH61" si="528">SUM(FI60:FJ60)</f>
        <v>0</v>
      </c>
      <c r="FI60" s="65">
        <v>0</v>
      </c>
      <c r="FJ60" s="65">
        <v>0</v>
      </c>
      <c r="FK60" s="65">
        <f t="shared" ref="FK60:FK61" si="529">SUM(FL60:FM60)</f>
        <v>0</v>
      </c>
      <c r="FL60" s="65">
        <v>0</v>
      </c>
      <c r="FM60" s="65">
        <v>0</v>
      </c>
      <c r="FN60" s="70">
        <f t="shared" ref="FN60:FV64" si="530">SUM(EM60+EV60+FE60)</f>
        <v>-2.4548143384090357</v>
      </c>
      <c r="FO60" s="70">
        <f t="shared" si="530"/>
        <v>0</v>
      </c>
      <c r="FP60" s="70">
        <f t="shared" si="530"/>
        <v>-2.4548143384090357</v>
      </c>
      <c r="FQ60" s="70">
        <f t="shared" si="530"/>
        <v>0</v>
      </c>
      <c r="FR60" s="70">
        <f t="shared" si="530"/>
        <v>0</v>
      </c>
      <c r="FS60" s="70">
        <f t="shared" si="530"/>
        <v>0</v>
      </c>
      <c r="FT60" s="70">
        <f t="shared" si="530"/>
        <v>0</v>
      </c>
      <c r="FU60" s="70">
        <f t="shared" si="530"/>
        <v>0</v>
      </c>
      <c r="FV60" s="70">
        <f t="shared" si="530"/>
        <v>0</v>
      </c>
      <c r="FW60" s="69">
        <f t="shared" si="247"/>
        <v>2.4548143384090357</v>
      </c>
      <c r="FX60" s="69">
        <f t="shared" si="247"/>
        <v>0</v>
      </c>
      <c r="FY60" s="69">
        <f t="shared" si="247"/>
        <v>2.4548143384090357</v>
      </c>
      <c r="FZ60" s="70">
        <f t="shared" ref="FZ60:GH64" si="531">SUM(EA60+FN60)</f>
        <v>-9.8192573536361429</v>
      </c>
      <c r="GA60" s="70">
        <f t="shared" si="531"/>
        <v>0</v>
      </c>
      <c r="GB60" s="70">
        <f t="shared" si="531"/>
        <v>-9.8192573536361429</v>
      </c>
      <c r="GC60" s="70">
        <f t="shared" si="531"/>
        <v>0</v>
      </c>
      <c r="GD60" s="70">
        <f t="shared" si="531"/>
        <v>0</v>
      </c>
      <c r="GE60" s="70">
        <f t="shared" si="531"/>
        <v>0</v>
      </c>
      <c r="GF60" s="70">
        <f t="shared" si="531"/>
        <v>0</v>
      </c>
      <c r="GG60" s="70">
        <f t="shared" si="531"/>
        <v>0</v>
      </c>
      <c r="GH60" s="70">
        <f t="shared" si="531"/>
        <v>0</v>
      </c>
      <c r="GI60" s="69">
        <f t="shared" si="249"/>
        <v>9.8192573536361429</v>
      </c>
      <c r="GJ60" s="69">
        <f t="shared" si="249"/>
        <v>0</v>
      </c>
      <c r="GK60" s="69">
        <f t="shared" si="249"/>
        <v>9.8192573536361429</v>
      </c>
    </row>
    <row r="61" spans="1:193" ht="18.75" customHeight="1" x14ac:dyDescent="0.3">
      <c r="A61" s="55" t="s">
        <v>75</v>
      </c>
      <c r="B61" s="56">
        <f t="shared" si="488"/>
        <v>-297.41750000000002</v>
      </c>
      <c r="C61" s="56">
        <f>SUM('[19]стоки 2018'!Y33)/12</f>
        <v>-297.41750000000002</v>
      </c>
      <c r="D61" s="56">
        <v>0</v>
      </c>
      <c r="E61" s="56">
        <f t="shared" si="489"/>
        <v>0</v>
      </c>
      <c r="F61" s="56">
        <v>0</v>
      </c>
      <c r="G61" s="56">
        <v>0</v>
      </c>
      <c r="H61" s="56">
        <f t="shared" si="490"/>
        <v>0</v>
      </c>
      <c r="I61" s="56">
        <v>0</v>
      </c>
      <c r="J61" s="56">
        <v>0</v>
      </c>
      <c r="K61" s="56">
        <f t="shared" si="491"/>
        <v>-297.41750000000002</v>
      </c>
      <c r="L61" s="56">
        <f>SUM(C61)</f>
        <v>-297.41750000000002</v>
      </c>
      <c r="M61" s="56">
        <f>SUM(D61)</f>
        <v>0</v>
      </c>
      <c r="N61" s="56">
        <f t="shared" si="492"/>
        <v>0</v>
      </c>
      <c r="O61" s="56">
        <v>0</v>
      </c>
      <c r="P61" s="56">
        <v>0</v>
      </c>
      <c r="Q61" s="56">
        <f t="shared" si="493"/>
        <v>0</v>
      </c>
      <c r="R61" s="56">
        <v>0</v>
      </c>
      <c r="S61" s="56">
        <v>0</v>
      </c>
      <c r="T61" s="56">
        <f t="shared" si="494"/>
        <v>-297.41750000000002</v>
      </c>
      <c r="U61" s="56">
        <f>SUM(L61)</f>
        <v>-297.41750000000002</v>
      </c>
      <c r="V61" s="56">
        <f>SUM(M61)</f>
        <v>0</v>
      </c>
      <c r="W61" s="56">
        <f t="shared" si="495"/>
        <v>0</v>
      </c>
      <c r="X61" s="56">
        <v>0</v>
      </c>
      <c r="Y61" s="56">
        <v>0</v>
      </c>
      <c r="Z61" s="56">
        <f t="shared" si="496"/>
        <v>0</v>
      </c>
      <c r="AA61" s="56">
        <v>0</v>
      </c>
      <c r="AB61" s="56">
        <v>0</v>
      </c>
      <c r="AC61" s="62">
        <f>SUM(B61+K61+T61)</f>
        <v>-892.25250000000005</v>
      </c>
      <c r="AD61" s="62">
        <f t="shared" si="497"/>
        <v>-892.25250000000005</v>
      </c>
      <c r="AE61" s="62">
        <f t="shared" si="497"/>
        <v>0</v>
      </c>
      <c r="AF61" s="62">
        <f>SUM(E61+N61+W61)</f>
        <v>0</v>
      </c>
      <c r="AG61" s="62">
        <f t="shared" si="498"/>
        <v>0</v>
      </c>
      <c r="AH61" s="62">
        <f t="shared" si="498"/>
        <v>0</v>
      </c>
      <c r="AI61" s="62">
        <f t="shared" si="498"/>
        <v>0</v>
      </c>
      <c r="AJ61" s="62">
        <f t="shared" si="498"/>
        <v>0</v>
      </c>
      <c r="AK61" s="62">
        <f t="shared" si="498"/>
        <v>0</v>
      </c>
      <c r="AL61" s="72">
        <f t="shared" si="237"/>
        <v>892.25250000000005</v>
      </c>
      <c r="AM61" s="72">
        <f t="shared" si="237"/>
        <v>892.25250000000005</v>
      </c>
      <c r="AN61" s="72">
        <f t="shared" si="237"/>
        <v>0</v>
      </c>
      <c r="AO61" s="56">
        <f t="shared" ref="AO61" si="532">SUM(AP61:AQ61)</f>
        <v>-297.41750000000002</v>
      </c>
      <c r="AP61" s="56">
        <f>SUM(U61)</f>
        <v>-297.41750000000002</v>
      </c>
      <c r="AQ61" s="56">
        <f>SUM(V61)</f>
        <v>0</v>
      </c>
      <c r="AR61" s="56">
        <f t="shared" si="500"/>
        <v>0</v>
      </c>
      <c r="AS61" s="56">
        <v>0</v>
      </c>
      <c r="AT61" s="56">
        <v>0</v>
      </c>
      <c r="AU61" s="56">
        <f t="shared" si="501"/>
        <v>0</v>
      </c>
      <c r="AV61" s="56">
        <v>0</v>
      </c>
      <c r="AW61" s="56">
        <v>0</v>
      </c>
      <c r="AX61" s="56">
        <f t="shared" si="502"/>
        <v>-297.41750000000002</v>
      </c>
      <c r="AY61" s="56">
        <f>SUM(AP61)</f>
        <v>-297.41750000000002</v>
      </c>
      <c r="AZ61" s="56">
        <f>SUM(AQ61)</f>
        <v>0</v>
      </c>
      <c r="BA61" s="56">
        <f t="shared" si="503"/>
        <v>0</v>
      </c>
      <c r="BB61" s="56">
        <v>0</v>
      </c>
      <c r="BC61" s="56">
        <v>0</v>
      </c>
      <c r="BD61" s="56">
        <f t="shared" si="504"/>
        <v>0</v>
      </c>
      <c r="BE61" s="56">
        <v>0</v>
      </c>
      <c r="BF61" s="56">
        <v>0</v>
      </c>
      <c r="BG61" s="56">
        <f t="shared" si="505"/>
        <v>-297.41750000000002</v>
      </c>
      <c r="BH61" s="56">
        <f>SUM(AY61)</f>
        <v>-297.41750000000002</v>
      </c>
      <c r="BI61" s="56">
        <f>SUM(AZ61)</f>
        <v>0</v>
      </c>
      <c r="BJ61" s="56">
        <f t="shared" si="506"/>
        <v>0</v>
      </c>
      <c r="BK61" s="56">
        <v>0</v>
      </c>
      <c r="BL61" s="56">
        <v>0</v>
      </c>
      <c r="BM61" s="56">
        <f t="shared" si="507"/>
        <v>0</v>
      </c>
      <c r="BN61" s="56">
        <v>0</v>
      </c>
      <c r="BO61" s="56">
        <v>0</v>
      </c>
      <c r="BP61" s="62">
        <f t="shared" si="508"/>
        <v>-892.25250000000005</v>
      </c>
      <c r="BQ61" s="62">
        <f t="shared" si="508"/>
        <v>-892.25250000000005</v>
      </c>
      <c r="BR61" s="62">
        <f t="shared" si="508"/>
        <v>0</v>
      </c>
      <c r="BS61" s="62">
        <f t="shared" si="508"/>
        <v>0</v>
      </c>
      <c r="BT61" s="62">
        <f t="shared" si="508"/>
        <v>0</v>
      </c>
      <c r="BU61" s="62">
        <f t="shared" si="508"/>
        <v>0</v>
      </c>
      <c r="BV61" s="62">
        <f t="shared" si="508"/>
        <v>0</v>
      </c>
      <c r="BW61" s="62">
        <f t="shared" si="508"/>
        <v>0</v>
      </c>
      <c r="BX61" s="62">
        <f t="shared" si="508"/>
        <v>0</v>
      </c>
      <c r="BY61" s="72">
        <f t="shared" si="239"/>
        <v>892.25250000000005</v>
      </c>
      <c r="BZ61" s="72">
        <f t="shared" si="239"/>
        <v>892.25250000000005</v>
      </c>
      <c r="CA61" s="72">
        <f t="shared" si="239"/>
        <v>0</v>
      </c>
      <c r="CB61" s="62">
        <f t="shared" si="509"/>
        <v>-1784.5050000000001</v>
      </c>
      <c r="CC61" s="62">
        <f t="shared" si="509"/>
        <v>-1784.5050000000001</v>
      </c>
      <c r="CD61" s="62">
        <f t="shared" si="509"/>
        <v>0</v>
      </c>
      <c r="CE61" s="62">
        <f t="shared" si="509"/>
        <v>0</v>
      </c>
      <c r="CF61" s="62">
        <f t="shared" si="509"/>
        <v>0</v>
      </c>
      <c r="CG61" s="62">
        <f t="shared" si="509"/>
        <v>0</v>
      </c>
      <c r="CH61" s="62">
        <f t="shared" si="509"/>
        <v>0</v>
      </c>
      <c r="CI61" s="62">
        <f t="shared" si="509"/>
        <v>0</v>
      </c>
      <c r="CJ61" s="62">
        <f t="shared" si="509"/>
        <v>0</v>
      </c>
      <c r="CK61" s="72">
        <f t="shared" si="241"/>
        <v>1784.5050000000001</v>
      </c>
      <c r="CL61" s="72">
        <f t="shared" si="241"/>
        <v>1784.5050000000001</v>
      </c>
      <c r="CM61" s="72">
        <f t="shared" si="241"/>
        <v>0</v>
      </c>
      <c r="CN61" s="56">
        <f t="shared" si="510"/>
        <v>-297.41750000000002</v>
      </c>
      <c r="CO61" s="56">
        <f t="shared" ref="CO61:CP61" si="533">SUM(BH61)</f>
        <v>-297.41750000000002</v>
      </c>
      <c r="CP61" s="56">
        <f t="shared" si="533"/>
        <v>0</v>
      </c>
      <c r="CQ61" s="56">
        <f t="shared" si="511"/>
        <v>0</v>
      </c>
      <c r="CR61" s="56">
        <v>0</v>
      </c>
      <c r="CS61" s="56">
        <v>0</v>
      </c>
      <c r="CT61" s="56">
        <f t="shared" si="512"/>
        <v>0</v>
      </c>
      <c r="CU61" s="56">
        <v>0</v>
      </c>
      <c r="CV61" s="56">
        <v>0</v>
      </c>
      <c r="CW61" s="56">
        <f t="shared" si="513"/>
        <v>-297.41750000000002</v>
      </c>
      <c r="CX61" s="56">
        <f>SUM(CO61)</f>
        <v>-297.41750000000002</v>
      </c>
      <c r="CY61" s="56">
        <f>SUM(CP61)</f>
        <v>0</v>
      </c>
      <c r="CZ61" s="56">
        <f t="shared" si="514"/>
        <v>0</v>
      </c>
      <c r="DA61" s="56">
        <v>0</v>
      </c>
      <c r="DB61" s="56">
        <v>0</v>
      </c>
      <c r="DC61" s="56">
        <f t="shared" si="515"/>
        <v>0</v>
      </c>
      <c r="DD61" s="56">
        <v>0</v>
      </c>
      <c r="DE61" s="56">
        <v>0</v>
      </c>
      <c r="DF61" s="56">
        <f t="shared" si="516"/>
        <v>-297.41750000000002</v>
      </c>
      <c r="DG61" s="56">
        <f>SUM(CX61)</f>
        <v>-297.41750000000002</v>
      </c>
      <c r="DH61" s="56">
        <f>SUM(CY61)</f>
        <v>0</v>
      </c>
      <c r="DI61" s="56">
        <f t="shared" si="517"/>
        <v>0</v>
      </c>
      <c r="DJ61" s="56">
        <v>0</v>
      </c>
      <c r="DK61" s="56">
        <v>0</v>
      </c>
      <c r="DL61" s="56">
        <f t="shared" si="518"/>
        <v>0</v>
      </c>
      <c r="DM61" s="56">
        <v>0</v>
      </c>
      <c r="DN61" s="56">
        <v>0</v>
      </c>
      <c r="DO61" s="62">
        <f t="shared" si="519"/>
        <v>-892.25250000000005</v>
      </c>
      <c r="DP61" s="62">
        <f t="shared" si="519"/>
        <v>-892.25250000000005</v>
      </c>
      <c r="DQ61" s="62">
        <f t="shared" si="519"/>
        <v>0</v>
      </c>
      <c r="DR61" s="62">
        <f t="shared" si="519"/>
        <v>0</v>
      </c>
      <c r="DS61" s="62">
        <f t="shared" si="519"/>
        <v>0</v>
      </c>
      <c r="DT61" s="62">
        <f t="shared" si="519"/>
        <v>0</v>
      </c>
      <c r="DU61" s="62">
        <f t="shared" si="519"/>
        <v>0</v>
      </c>
      <c r="DV61" s="62">
        <f t="shared" si="519"/>
        <v>0</v>
      </c>
      <c r="DW61" s="62">
        <f t="shared" si="519"/>
        <v>0</v>
      </c>
      <c r="DX61" s="72">
        <f t="shared" si="243"/>
        <v>892.25250000000005</v>
      </c>
      <c r="DY61" s="72">
        <f t="shared" si="243"/>
        <v>892.25250000000005</v>
      </c>
      <c r="DZ61" s="72">
        <f t="shared" si="243"/>
        <v>0</v>
      </c>
      <c r="EA61" s="62">
        <f t="shared" si="520"/>
        <v>-2676.7575000000002</v>
      </c>
      <c r="EB61" s="62">
        <f t="shared" si="520"/>
        <v>-2676.7575000000002</v>
      </c>
      <c r="EC61" s="62">
        <f t="shared" si="520"/>
        <v>0</v>
      </c>
      <c r="ED61" s="62">
        <f t="shared" si="520"/>
        <v>0</v>
      </c>
      <c r="EE61" s="62">
        <f t="shared" si="520"/>
        <v>0</v>
      </c>
      <c r="EF61" s="62">
        <f t="shared" si="520"/>
        <v>0</v>
      </c>
      <c r="EG61" s="62">
        <f t="shared" si="520"/>
        <v>0</v>
      </c>
      <c r="EH61" s="62">
        <f t="shared" si="520"/>
        <v>0</v>
      </c>
      <c r="EI61" s="62">
        <f t="shared" si="520"/>
        <v>0</v>
      </c>
      <c r="EJ61" s="72">
        <f t="shared" si="245"/>
        <v>2676.7575000000002</v>
      </c>
      <c r="EK61" s="72">
        <f t="shared" si="245"/>
        <v>2676.7575000000002</v>
      </c>
      <c r="EL61" s="72">
        <f t="shared" si="245"/>
        <v>0</v>
      </c>
      <c r="EM61" s="56">
        <f t="shared" si="521"/>
        <v>-297.41750000000002</v>
      </c>
      <c r="EN61" s="56">
        <f>SUM(DG61)</f>
        <v>-297.41750000000002</v>
      </c>
      <c r="EO61" s="56">
        <f>SUM(DH61)</f>
        <v>0</v>
      </c>
      <c r="EP61" s="56">
        <f t="shared" si="522"/>
        <v>0</v>
      </c>
      <c r="EQ61" s="56">
        <v>0</v>
      </c>
      <c r="ER61" s="56">
        <v>0</v>
      </c>
      <c r="ES61" s="56">
        <f t="shared" si="523"/>
        <v>0</v>
      </c>
      <c r="ET61" s="56">
        <v>0</v>
      </c>
      <c r="EU61" s="56">
        <v>0</v>
      </c>
      <c r="EV61" s="56">
        <f t="shared" si="524"/>
        <v>-297.41750000000002</v>
      </c>
      <c r="EW61" s="56">
        <f>SUM(EN61)</f>
        <v>-297.41750000000002</v>
      </c>
      <c r="EX61" s="56">
        <f>SUM(EO61)</f>
        <v>0</v>
      </c>
      <c r="EY61" s="56">
        <f t="shared" si="525"/>
        <v>0</v>
      </c>
      <c r="EZ61" s="56">
        <v>0</v>
      </c>
      <c r="FA61" s="56">
        <v>0</v>
      </c>
      <c r="FB61" s="56">
        <f t="shared" si="526"/>
        <v>0</v>
      </c>
      <c r="FC61" s="56">
        <v>0</v>
      </c>
      <c r="FD61" s="56">
        <v>0</v>
      </c>
      <c r="FE61" s="56">
        <f t="shared" si="527"/>
        <v>-297.41750000000002</v>
      </c>
      <c r="FF61" s="56">
        <f>SUM(EW61)</f>
        <v>-297.41750000000002</v>
      </c>
      <c r="FG61" s="56">
        <f>SUM(EX61)</f>
        <v>0</v>
      </c>
      <c r="FH61" s="56">
        <f t="shared" si="528"/>
        <v>0</v>
      </c>
      <c r="FI61" s="56">
        <v>0</v>
      </c>
      <c r="FJ61" s="56">
        <v>0</v>
      </c>
      <c r="FK61" s="56">
        <f t="shared" si="529"/>
        <v>0</v>
      </c>
      <c r="FL61" s="56">
        <v>0</v>
      </c>
      <c r="FM61" s="56">
        <v>0</v>
      </c>
      <c r="FN61" s="62">
        <f t="shared" si="530"/>
        <v>-892.25250000000005</v>
      </c>
      <c r="FO61" s="62">
        <f t="shared" si="530"/>
        <v>-892.25250000000005</v>
      </c>
      <c r="FP61" s="62">
        <f t="shared" si="530"/>
        <v>0</v>
      </c>
      <c r="FQ61" s="62">
        <f t="shared" si="530"/>
        <v>0</v>
      </c>
      <c r="FR61" s="62">
        <f t="shared" si="530"/>
        <v>0</v>
      </c>
      <c r="FS61" s="62">
        <f t="shared" si="530"/>
        <v>0</v>
      </c>
      <c r="FT61" s="62">
        <f t="shared" si="530"/>
        <v>0</v>
      </c>
      <c r="FU61" s="62">
        <f t="shared" si="530"/>
        <v>0</v>
      </c>
      <c r="FV61" s="62">
        <f t="shared" si="530"/>
        <v>0</v>
      </c>
      <c r="FW61" s="72">
        <f t="shared" si="247"/>
        <v>892.25250000000005</v>
      </c>
      <c r="FX61" s="72">
        <f t="shared" si="247"/>
        <v>892.25250000000005</v>
      </c>
      <c r="FY61" s="72">
        <f t="shared" si="247"/>
        <v>0</v>
      </c>
      <c r="FZ61" s="62">
        <f t="shared" si="531"/>
        <v>-3569.01</v>
      </c>
      <c r="GA61" s="62">
        <f t="shared" si="531"/>
        <v>-3569.01</v>
      </c>
      <c r="GB61" s="62">
        <f t="shared" si="531"/>
        <v>0</v>
      </c>
      <c r="GC61" s="62">
        <f t="shared" si="531"/>
        <v>0</v>
      </c>
      <c r="GD61" s="62">
        <f t="shared" si="531"/>
        <v>0</v>
      </c>
      <c r="GE61" s="62">
        <f t="shared" si="531"/>
        <v>0</v>
      </c>
      <c r="GF61" s="62">
        <f t="shared" si="531"/>
        <v>0</v>
      </c>
      <c r="GG61" s="62">
        <f t="shared" si="531"/>
        <v>0</v>
      </c>
      <c r="GH61" s="62">
        <f t="shared" si="531"/>
        <v>0</v>
      </c>
      <c r="GI61" s="72">
        <f t="shared" si="249"/>
        <v>3569.01</v>
      </c>
      <c r="GJ61" s="72">
        <f t="shared" si="249"/>
        <v>3569.01</v>
      </c>
      <c r="GK61" s="72">
        <f t="shared" si="249"/>
        <v>0</v>
      </c>
    </row>
    <row r="62" spans="1:193" ht="18.75" customHeight="1" x14ac:dyDescent="0.3">
      <c r="A62" s="67" t="s">
        <v>76</v>
      </c>
      <c r="B62" s="65">
        <f>SUM(C62:D62)</f>
        <v>8021.918129154772</v>
      </c>
      <c r="C62" s="65">
        <f t="shared" ref="C62:D62" si="534">SUM(C57+C60)</f>
        <v>8000.8191347896172</v>
      </c>
      <c r="D62" s="65">
        <f t="shared" si="534"/>
        <v>21.098994365155001</v>
      </c>
      <c r="E62" s="65">
        <f>SUM(F62:G62)</f>
        <v>6362.152</v>
      </c>
      <c r="F62" s="65">
        <f t="shared" ref="F62:G62" si="535">SUM(F57+F60)</f>
        <v>6348.83</v>
      </c>
      <c r="G62" s="65">
        <f t="shared" si="535"/>
        <v>13.321999999999999</v>
      </c>
      <c r="H62" s="65">
        <f>SUM(I62:J62)</f>
        <v>6173.19</v>
      </c>
      <c r="I62" s="65">
        <f t="shared" ref="I62:J62" si="536">SUM(I57+I60)</f>
        <v>6169.8110320380511</v>
      </c>
      <c r="J62" s="65">
        <f t="shared" si="536"/>
        <v>3.3789679619487818</v>
      </c>
      <c r="K62" s="65">
        <f>SUM(L62:M62)</f>
        <v>8021.918129154772</v>
      </c>
      <c r="L62" s="65">
        <f t="shared" ref="L62:M62" si="537">SUM(L57+L60)</f>
        <v>8000.8191347896172</v>
      </c>
      <c r="M62" s="65">
        <f t="shared" si="537"/>
        <v>21.098994365155001</v>
      </c>
      <c r="N62" s="65">
        <f>SUM(O62:P62)</f>
        <v>6022.0870000000004</v>
      </c>
      <c r="O62" s="65">
        <f t="shared" ref="O62:P62" si="538">SUM(O57+O60)</f>
        <v>6009.5800000000008</v>
      </c>
      <c r="P62" s="65">
        <f t="shared" si="538"/>
        <v>12.506999999999998</v>
      </c>
      <c r="Q62" s="65">
        <f>SUM(R62:S62)</f>
        <v>5859.8200000000015</v>
      </c>
      <c r="R62" s="65">
        <f t="shared" ref="R62:S62" si="539">SUM(R57+R60)</f>
        <v>5857.2200121466303</v>
      </c>
      <c r="S62" s="65">
        <f t="shared" si="539"/>
        <v>2.5999878533713443</v>
      </c>
      <c r="T62" s="65">
        <f>SUM(U62:V62)</f>
        <v>8021.918129154772</v>
      </c>
      <c r="U62" s="65">
        <f t="shared" ref="U62:V62" si="540">SUM(U57+U60)</f>
        <v>8000.8191347896172</v>
      </c>
      <c r="V62" s="65">
        <f t="shared" si="540"/>
        <v>21.098994365155001</v>
      </c>
      <c r="W62" s="65">
        <f>SUM(X62:Y62)</f>
        <v>6881.2010000000009</v>
      </c>
      <c r="X62" s="65">
        <f t="shared" ref="X62:Y62" si="541">SUM(X57+X60)</f>
        <v>6869.130000000001</v>
      </c>
      <c r="Y62" s="65">
        <f t="shared" si="541"/>
        <v>12.071</v>
      </c>
      <c r="Z62" s="65">
        <f>SUM(AA62:AB62)</f>
        <v>7631</v>
      </c>
      <c r="AA62" s="65">
        <f t="shared" ref="AA62:AB62" si="542">SUM(AA57+AA60)</f>
        <v>7564.5150837473475</v>
      </c>
      <c r="AB62" s="65">
        <f t="shared" si="542"/>
        <v>66.484916252652695</v>
      </c>
      <c r="AC62" s="68">
        <f>SUM(B62+K62+T62)</f>
        <v>24065.754387464316</v>
      </c>
      <c r="AD62" s="68">
        <f t="shared" si="497"/>
        <v>24002.457404368852</v>
      </c>
      <c r="AE62" s="68">
        <f t="shared" si="497"/>
        <v>63.296983095465002</v>
      </c>
      <c r="AF62" s="68">
        <f t="shared" si="497"/>
        <v>19265.440000000002</v>
      </c>
      <c r="AG62" s="68">
        <f t="shared" si="498"/>
        <v>19227.54</v>
      </c>
      <c r="AH62" s="68">
        <f t="shared" si="498"/>
        <v>37.9</v>
      </c>
      <c r="AI62" s="68">
        <f t="shared" si="498"/>
        <v>19664.010000000002</v>
      </c>
      <c r="AJ62" s="68">
        <f t="shared" si="498"/>
        <v>19591.54612793203</v>
      </c>
      <c r="AK62" s="68">
        <f t="shared" si="498"/>
        <v>72.463872067972815</v>
      </c>
      <c r="AL62" s="71">
        <f t="shared" si="237"/>
        <v>-4800.3143874643138</v>
      </c>
      <c r="AM62" s="71">
        <f t="shared" si="237"/>
        <v>-4774.9174043688508</v>
      </c>
      <c r="AN62" s="71">
        <f t="shared" si="237"/>
        <v>-25.396983095465004</v>
      </c>
      <c r="AO62" s="65">
        <f>SUM(AP62:AQ62)</f>
        <v>8021.918129154772</v>
      </c>
      <c r="AP62" s="65">
        <f t="shared" ref="AP62:AQ62" si="543">SUM(AP57+AP60)</f>
        <v>8000.8191347896172</v>
      </c>
      <c r="AQ62" s="65">
        <f t="shared" si="543"/>
        <v>21.098994365155001</v>
      </c>
      <c r="AR62" s="65">
        <f>SUM(AS62:AT62)</f>
        <v>7089.4919999999993</v>
      </c>
      <c r="AS62" s="65">
        <f t="shared" ref="AS62:AT62" si="544">SUM(AS57+AS60)</f>
        <v>7076.9199999999992</v>
      </c>
      <c r="AT62" s="65">
        <f t="shared" si="544"/>
        <v>12.571999999999999</v>
      </c>
      <c r="AU62" s="65">
        <f>SUM(AV62:AW62)</f>
        <v>6737.2000000000016</v>
      </c>
      <c r="AV62" s="65">
        <f t="shared" ref="AV62:AW62" si="545">SUM(AV57+AV60)</f>
        <v>6733.262734927006</v>
      </c>
      <c r="AW62" s="65">
        <f t="shared" si="545"/>
        <v>3.9372650729952667</v>
      </c>
      <c r="AX62" s="65">
        <f>SUM(AY62:AZ62)</f>
        <v>8021.918129154772</v>
      </c>
      <c r="AY62" s="65">
        <f t="shared" ref="AY62:AZ62" si="546">SUM(AY57+AY60)</f>
        <v>8000.8191347896172</v>
      </c>
      <c r="AZ62" s="65">
        <f t="shared" si="546"/>
        <v>21.098994365155001</v>
      </c>
      <c r="BA62" s="65">
        <f>SUM(BB62:BC62)</f>
        <v>0</v>
      </c>
      <c r="BB62" s="65">
        <f t="shared" ref="BB62:BC62" si="547">SUM(BB57+BB60)</f>
        <v>0</v>
      </c>
      <c r="BC62" s="65">
        <f t="shared" si="547"/>
        <v>0</v>
      </c>
      <c r="BD62" s="65">
        <f>SUM(BE62:BF62)</f>
        <v>6494.0300000000007</v>
      </c>
      <c r="BE62" s="65">
        <f t="shared" ref="BE62:BF62" si="548">SUM(BE57+BE60)</f>
        <v>6484.997254917128</v>
      </c>
      <c r="BF62" s="65">
        <f t="shared" si="548"/>
        <v>9.0327450828723173</v>
      </c>
      <c r="BG62" s="65">
        <f>SUM(BH62:BI62)</f>
        <v>8021.918129154772</v>
      </c>
      <c r="BH62" s="65">
        <f t="shared" ref="BH62:BI62" si="549">SUM(BH57+BH60)</f>
        <v>8000.8191347896172</v>
      </c>
      <c r="BI62" s="65">
        <f t="shared" si="549"/>
        <v>21.098994365155001</v>
      </c>
      <c r="BJ62" s="65">
        <f>SUM(BK62:BL62)</f>
        <v>0</v>
      </c>
      <c r="BK62" s="65">
        <f t="shared" ref="BK62:BL62" si="550">SUM(BK57+BK60)</f>
        <v>0</v>
      </c>
      <c r="BL62" s="65">
        <f t="shared" si="550"/>
        <v>0</v>
      </c>
      <c r="BM62" s="65">
        <f>SUM(BN62:BO62)</f>
        <v>7100.3099999999986</v>
      </c>
      <c r="BN62" s="65">
        <f t="shared" ref="BN62:BO62" si="551">SUM(BN57+BN60)</f>
        <v>7042.8275600430507</v>
      </c>
      <c r="BO62" s="65">
        <f t="shared" si="551"/>
        <v>57.482439956948326</v>
      </c>
      <c r="BP62" s="68">
        <f t="shared" si="508"/>
        <v>24065.754387464316</v>
      </c>
      <c r="BQ62" s="68">
        <f t="shared" si="508"/>
        <v>24002.457404368852</v>
      </c>
      <c r="BR62" s="68">
        <f t="shared" si="508"/>
        <v>63.296983095465002</v>
      </c>
      <c r="BS62" s="68">
        <f t="shared" si="508"/>
        <v>7089.4919999999993</v>
      </c>
      <c r="BT62" s="68">
        <f t="shared" si="508"/>
        <v>7076.9199999999992</v>
      </c>
      <c r="BU62" s="68">
        <f t="shared" si="508"/>
        <v>12.571999999999999</v>
      </c>
      <c r="BV62" s="68">
        <f t="shared" si="508"/>
        <v>20331.54</v>
      </c>
      <c r="BW62" s="68">
        <f t="shared" si="508"/>
        <v>20261.087549887183</v>
      </c>
      <c r="BX62" s="68">
        <f t="shared" si="508"/>
        <v>70.45245011281591</v>
      </c>
      <c r="BY62" s="71">
        <f t="shared" si="239"/>
        <v>-16976.262387464318</v>
      </c>
      <c r="BZ62" s="71">
        <f t="shared" si="239"/>
        <v>-16925.537404368853</v>
      </c>
      <c r="CA62" s="71">
        <f t="shared" si="239"/>
        <v>-50.724983095465006</v>
      </c>
      <c r="CB62" s="68">
        <f t="shared" si="509"/>
        <v>48131.508774928632</v>
      </c>
      <c r="CC62" s="68">
        <f t="shared" si="509"/>
        <v>48004.914808737703</v>
      </c>
      <c r="CD62" s="68">
        <f t="shared" si="509"/>
        <v>126.59396619093</v>
      </c>
      <c r="CE62" s="68">
        <f t="shared" si="509"/>
        <v>26354.932000000001</v>
      </c>
      <c r="CF62" s="68">
        <f t="shared" si="509"/>
        <v>26304.46</v>
      </c>
      <c r="CG62" s="68">
        <f t="shared" si="509"/>
        <v>50.471999999999994</v>
      </c>
      <c r="CH62" s="68">
        <f t="shared" si="509"/>
        <v>39995.550000000003</v>
      </c>
      <c r="CI62" s="68">
        <f t="shared" si="509"/>
        <v>39852.633677819213</v>
      </c>
      <c r="CJ62" s="68">
        <f t="shared" si="509"/>
        <v>142.91632218078871</v>
      </c>
      <c r="CK62" s="71">
        <f t="shared" si="241"/>
        <v>-21776.576774928631</v>
      </c>
      <c r="CL62" s="71">
        <f t="shared" si="241"/>
        <v>-21700.454808737704</v>
      </c>
      <c r="CM62" s="71">
        <f t="shared" si="241"/>
        <v>-76.12196619093001</v>
      </c>
      <c r="CN62" s="65">
        <f>SUM(CO62:CP62)</f>
        <v>8064.5384884074738</v>
      </c>
      <c r="CO62" s="65">
        <f t="shared" ref="CO62:CP62" si="552">SUM(CO57+CO60)</f>
        <v>8043.2379862600101</v>
      </c>
      <c r="CP62" s="65">
        <f t="shared" si="552"/>
        <v>21.300502147463419</v>
      </c>
      <c r="CQ62" s="65">
        <f>SUM(CR62:CS62)</f>
        <v>0</v>
      </c>
      <c r="CR62" s="65">
        <f t="shared" ref="CR62:CS62" si="553">SUM(CR57+CR60)</f>
        <v>0</v>
      </c>
      <c r="CS62" s="65">
        <f t="shared" si="553"/>
        <v>0</v>
      </c>
      <c r="CT62" s="65">
        <f>SUM(CU62:CV62)</f>
        <v>7081.82</v>
      </c>
      <c r="CU62" s="65">
        <f t="shared" ref="CU62:CV62" si="554">SUM(CU57+CU60)</f>
        <v>7075.9646756281236</v>
      </c>
      <c r="CV62" s="65">
        <f t="shared" si="554"/>
        <v>5.8553243718765327</v>
      </c>
      <c r="CW62" s="65">
        <f>SUM(CX62:CY62)</f>
        <v>8064.5384884074738</v>
      </c>
      <c r="CX62" s="65">
        <f t="shared" ref="CX62:CY62" si="555">SUM(CX57+CX60)</f>
        <v>8043.2379862600101</v>
      </c>
      <c r="CY62" s="65">
        <f t="shared" si="555"/>
        <v>21.300502147463419</v>
      </c>
      <c r="CZ62" s="65">
        <f>SUM(DA62:DB62)</f>
        <v>0</v>
      </c>
      <c r="DA62" s="65">
        <f t="shared" ref="DA62:DB62" si="556">SUM(DA57+DA60)</f>
        <v>0</v>
      </c>
      <c r="DB62" s="65">
        <f t="shared" si="556"/>
        <v>0</v>
      </c>
      <c r="DC62" s="65">
        <f>SUM(DD62:DE62)</f>
        <v>6792.37</v>
      </c>
      <c r="DD62" s="65">
        <f t="shared" ref="DD62:DE62" si="557">SUM(DD57+DD60)</f>
        <v>6784.1830673339946</v>
      </c>
      <c r="DE62" s="65">
        <f t="shared" si="557"/>
        <v>8.186932666005271</v>
      </c>
      <c r="DF62" s="65">
        <f>SUM(DG62:DH62)</f>
        <v>8064.5384884074738</v>
      </c>
      <c r="DG62" s="65">
        <f t="shared" ref="DG62:DH62" si="558">SUM(DG57+DG60)</f>
        <v>8043.2379862600101</v>
      </c>
      <c r="DH62" s="65">
        <f t="shared" si="558"/>
        <v>21.300502147463419</v>
      </c>
      <c r="DI62" s="65">
        <f>SUM(DJ62:DK62)</f>
        <v>0</v>
      </c>
      <c r="DJ62" s="65">
        <f t="shared" ref="DJ62:DK62" si="559">SUM(DJ57+DJ60)</f>
        <v>0</v>
      </c>
      <c r="DK62" s="65">
        <f t="shared" si="559"/>
        <v>0</v>
      </c>
      <c r="DL62" s="65">
        <f>SUM(DM62:DN62)</f>
        <v>6664.4199999999992</v>
      </c>
      <c r="DM62" s="65">
        <f t="shared" ref="DM62:DN62" si="560">SUM(DM57+DM60)</f>
        <v>6607.8057994687952</v>
      </c>
      <c r="DN62" s="65">
        <f t="shared" si="560"/>
        <v>56.614200531204446</v>
      </c>
      <c r="DO62" s="68">
        <f t="shared" si="519"/>
        <v>24193.615465222421</v>
      </c>
      <c r="DP62" s="68">
        <f t="shared" si="519"/>
        <v>24129.71395878003</v>
      </c>
      <c r="DQ62" s="68">
        <f t="shared" si="519"/>
        <v>63.901506442390257</v>
      </c>
      <c r="DR62" s="68">
        <f t="shared" si="519"/>
        <v>0</v>
      </c>
      <c r="DS62" s="68">
        <f t="shared" si="519"/>
        <v>0</v>
      </c>
      <c r="DT62" s="68">
        <f t="shared" si="519"/>
        <v>0</v>
      </c>
      <c r="DU62" s="68">
        <f t="shared" si="519"/>
        <v>20538.609999999997</v>
      </c>
      <c r="DV62" s="68">
        <f t="shared" si="519"/>
        <v>20467.953542430914</v>
      </c>
      <c r="DW62" s="68">
        <f t="shared" si="519"/>
        <v>70.656457569086257</v>
      </c>
      <c r="DX62" s="71">
        <f t="shared" si="243"/>
        <v>-24193.615465222421</v>
      </c>
      <c r="DY62" s="71">
        <f t="shared" si="243"/>
        <v>-24129.71395878003</v>
      </c>
      <c r="DZ62" s="71">
        <f t="shared" si="243"/>
        <v>-63.901506442390257</v>
      </c>
      <c r="EA62" s="73">
        <f t="shared" si="520"/>
        <v>72325.124240151054</v>
      </c>
      <c r="EB62" s="73">
        <f t="shared" si="520"/>
        <v>72134.62876751773</v>
      </c>
      <c r="EC62" s="73">
        <f t="shared" si="520"/>
        <v>190.49547263332028</v>
      </c>
      <c r="ED62" s="68">
        <f t="shared" si="520"/>
        <v>26354.932000000001</v>
      </c>
      <c r="EE62" s="68">
        <f t="shared" si="520"/>
        <v>26304.46</v>
      </c>
      <c r="EF62" s="68">
        <f t="shared" si="520"/>
        <v>50.471999999999994</v>
      </c>
      <c r="EG62" s="73">
        <f t="shared" si="520"/>
        <v>60534.16</v>
      </c>
      <c r="EH62" s="73">
        <f t="shared" si="520"/>
        <v>60320.587220250127</v>
      </c>
      <c r="EI62" s="73">
        <f t="shared" si="520"/>
        <v>213.57277974987497</v>
      </c>
      <c r="EJ62" s="71">
        <f t="shared" si="245"/>
        <v>-45970.192240151053</v>
      </c>
      <c r="EK62" s="71">
        <f t="shared" si="245"/>
        <v>-45830.168767517731</v>
      </c>
      <c r="EL62" s="71">
        <f t="shared" si="245"/>
        <v>-140.0234726333203</v>
      </c>
      <c r="EM62" s="65">
        <f>SUM(EN62:EO62)</f>
        <v>8064.5384884074738</v>
      </c>
      <c r="EN62" s="65">
        <f t="shared" ref="EN62:EO62" si="561">SUM(EN57+EN60)</f>
        <v>8043.2379862600101</v>
      </c>
      <c r="EO62" s="65">
        <f t="shared" si="561"/>
        <v>21.300502147463419</v>
      </c>
      <c r="EP62" s="65">
        <f>SUM(EQ62:ER62)</f>
        <v>0</v>
      </c>
      <c r="EQ62" s="65">
        <f t="shared" ref="EQ62:ER62" si="562">SUM(EQ57+EQ60)</f>
        <v>0</v>
      </c>
      <c r="ER62" s="65">
        <f t="shared" si="562"/>
        <v>0</v>
      </c>
      <c r="ES62" s="65">
        <f>SUM(ET62:EU62)</f>
        <v>6749.04</v>
      </c>
      <c r="ET62" s="65">
        <f t="shared" ref="ET62:EU62" si="563">SUM(ET57+ET60)</f>
        <v>6740.5918732825894</v>
      </c>
      <c r="EU62" s="65">
        <f t="shared" si="563"/>
        <v>8.4481267174109078</v>
      </c>
      <c r="EV62" s="65">
        <f>SUM(EW62:EX62)</f>
        <v>8064.5384884074738</v>
      </c>
      <c r="EW62" s="65">
        <f t="shared" ref="EW62:EX62" si="564">SUM(EW57+EW60)</f>
        <v>8043.2379862600101</v>
      </c>
      <c r="EX62" s="65">
        <f t="shared" si="564"/>
        <v>21.300502147463419</v>
      </c>
      <c r="EY62" s="65">
        <f>SUM(EZ62:FA62)</f>
        <v>0</v>
      </c>
      <c r="EZ62" s="65">
        <f t="shared" ref="EZ62:FA62" si="565">SUM(EZ57+EZ60)</f>
        <v>0</v>
      </c>
      <c r="FA62" s="65">
        <f t="shared" si="565"/>
        <v>0</v>
      </c>
      <c r="FB62" s="65">
        <f>SUM(FC62:FD62)</f>
        <v>6465.6799999999994</v>
      </c>
      <c r="FC62" s="65">
        <f t="shared" ref="FC62:FD62" si="566">SUM(FC57+FC60)</f>
        <v>6457.3622085885709</v>
      </c>
      <c r="FD62" s="65">
        <f t="shared" si="566"/>
        <v>8.3177914114286473</v>
      </c>
      <c r="FE62" s="65">
        <f>SUM(FF62:FG62)</f>
        <v>8064.5384884074738</v>
      </c>
      <c r="FF62" s="65">
        <f t="shared" ref="FF62:FG62" si="567">SUM(FF57+FF60)</f>
        <v>8043.2379862600101</v>
      </c>
      <c r="FG62" s="65">
        <f t="shared" si="567"/>
        <v>21.300502147463419</v>
      </c>
      <c r="FH62" s="65">
        <f>SUM(FI62:FJ62)</f>
        <v>0</v>
      </c>
      <c r="FI62" s="65">
        <f t="shared" ref="FI62:FJ62" si="568">SUM(FI57+FI60)</f>
        <v>0</v>
      </c>
      <c r="FJ62" s="65">
        <f t="shared" si="568"/>
        <v>0</v>
      </c>
      <c r="FK62" s="65">
        <f>SUM(FL62:FM62)</f>
        <v>6605.92</v>
      </c>
      <c r="FL62" s="65">
        <f t="shared" ref="FL62:FM62" si="569">SUM(FL57+FL60)</f>
        <v>6543.6242863233219</v>
      </c>
      <c r="FM62" s="65">
        <f t="shared" si="569"/>
        <v>62.295713676677963</v>
      </c>
      <c r="FN62" s="68">
        <f t="shared" si="530"/>
        <v>24193.615465222421</v>
      </c>
      <c r="FO62" s="68">
        <f t="shared" si="530"/>
        <v>24129.71395878003</v>
      </c>
      <c r="FP62" s="68">
        <f t="shared" si="530"/>
        <v>63.901506442390257</v>
      </c>
      <c r="FQ62" s="68">
        <f t="shared" si="530"/>
        <v>0</v>
      </c>
      <c r="FR62" s="68">
        <f t="shared" si="530"/>
        <v>0</v>
      </c>
      <c r="FS62" s="68">
        <f t="shared" si="530"/>
        <v>0</v>
      </c>
      <c r="FT62" s="68">
        <f t="shared" si="530"/>
        <v>19820.64</v>
      </c>
      <c r="FU62" s="68">
        <f t="shared" si="530"/>
        <v>19741.578368194481</v>
      </c>
      <c r="FV62" s="68">
        <f t="shared" si="530"/>
        <v>79.061631805517521</v>
      </c>
      <c r="FW62" s="71">
        <f t="shared" si="247"/>
        <v>-24193.615465222421</v>
      </c>
      <c r="FX62" s="71">
        <f t="shared" si="247"/>
        <v>-24129.71395878003</v>
      </c>
      <c r="FY62" s="71">
        <f t="shared" si="247"/>
        <v>-63.901506442390257</v>
      </c>
      <c r="FZ62" s="68">
        <f t="shared" si="531"/>
        <v>96518.739705373475</v>
      </c>
      <c r="GA62" s="68">
        <f t="shared" si="531"/>
        <v>96264.342726297764</v>
      </c>
      <c r="GB62" s="68">
        <f t="shared" si="531"/>
        <v>254.39697907571053</v>
      </c>
      <c r="GC62" s="68">
        <f t="shared" si="531"/>
        <v>26354.932000000001</v>
      </c>
      <c r="GD62" s="68">
        <f t="shared" si="531"/>
        <v>26304.46</v>
      </c>
      <c r="GE62" s="68">
        <f t="shared" si="531"/>
        <v>50.471999999999994</v>
      </c>
      <c r="GF62" s="68">
        <f t="shared" si="531"/>
        <v>80354.8</v>
      </c>
      <c r="GG62" s="68">
        <f t="shared" si="531"/>
        <v>80062.165588444608</v>
      </c>
      <c r="GH62" s="68">
        <f t="shared" si="531"/>
        <v>292.63441155539249</v>
      </c>
      <c r="GI62" s="71">
        <f t="shared" si="249"/>
        <v>-70163.807705373474</v>
      </c>
      <c r="GJ62" s="71">
        <f t="shared" si="249"/>
        <v>-69959.882726297772</v>
      </c>
      <c r="GK62" s="71">
        <f t="shared" si="249"/>
        <v>-203.92497907571055</v>
      </c>
    </row>
    <row r="63" spans="1:193" ht="18.75" customHeight="1" x14ac:dyDescent="0.3">
      <c r="A63" s="67" t="s">
        <v>77</v>
      </c>
      <c r="B63" s="65">
        <f>SUM(C63:D63)</f>
        <v>21.078368535845904</v>
      </c>
      <c r="C63" s="65">
        <f>SUM(C21-C62)</f>
        <v>21.209420909774053</v>
      </c>
      <c r="D63" s="65">
        <f>SUM(D21-D62)</f>
        <v>-0.13105237392814928</v>
      </c>
      <c r="E63" s="65">
        <f>SUM(F63:G63)</f>
        <v>2177.4180000000006</v>
      </c>
      <c r="F63" s="65">
        <f>SUM(F21-F62)</f>
        <v>2187.8600000000006</v>
      </c>
      <c r="G63" s="65">
        <f>SUM(G21-G62)</f>
        <v>-10.442</v>
      </c>
      <c r="H63" s="65">
        <f>SUM(I63:J63)</f>
        <v>1034.51</v>
      </c>
      <c r="I63" s="65">
        <f>SUM(I21-I62)</f>
        <v>1034.3489679619488</v>
      </c>
      <c r="J63" s="65">
        <f>SUM(J21-J62)</f>
        <v>0.16103203805121824</v>
      </c>
      <c r="K63" s="65">
        <f>SUM(L63:M63)</f>
        <v>21.078368535845904</v>
      </c>
      <c r="L63" s="65">
        <f>SUM(L21-L62)</f>
        <v>21.209420909774053</v>
      </c>
      <c r="M63" s="65">
        <f>SUM(M21-M62)</f>
        <v>-0.13105237392814928</v>
      </c>
      <c r="N63" s="65">
        <f>SUM(O63:P63)</f>
        <v>2191.4129999999982</v>
      </c>
      <c r="O63" s="65">
        <f>SUM(O21-O62)</f>
        <v>2201.4599999999982</v>
      </c>
      <c r="P63" s="65">
        <f>SUM(P21-P62)</f>
        <v>-10.046999999999997</v>
      </c>
      <c r="Q63" s="65">
        <f>SUM(R63:S63)</f>
        <v>1187.3599999999985</v>
      </c>
      <c r="R63" s="65">
        <f>SUM(R21-R62)</f>
        <v>1187.1199878533698</v>
      </c>
      <c r="S63" s="65">
        <f>SUM(S21-S62)</f>
        <v>0.24001214662865555</v>
      </c>
      <c r="T63" s="65">
        <f>SUM(U63:V63)</f>
        <v>21.078368535845904</v>
      </c>
      <c r="U63" s="65">
        <f>SUM(U21-U62)</f>
        <v>21.209420909774053</v>
      </c>
      <c r="V63" s="65">
        <f>SUM(V21-V62)</f>
        <v>-0.13105237392814928</v>
      </c>
      <c r="W63" s="65">
        <f>SUM(X63:Y63)</f>
        <v>1132.8289999999986</v>
      </c>
      <c r="X63" s="65">
        <f>SUM(X21-X62)</f>
        <v>1092.4799999999987</v>
      </c>
      <c r="Y63" s="65">
        <f>SUM(Y21-Y62)</f>
        <v>40.349000000000004</v>
      </c>
      <c r="Z63" s="65">
        <f>SUM(AA63:AB63)</f>
        <v>-712.18999999999983</v>
      </c>
      <c r="AA63" s="65">
        <f>SUM(AA21-AA62)</f>
        <v>-700.41508374734713</v>
      </c>
      <c r="AB63" s="65">
        <f>SUM(AB21-AB62)</f>
        <v>-11.774916252652694</v>
      </c>
      <c r="AC63" s="68">
        <f>SUM(B63+K63+T63)</f>
        <v>63.235105607537712</v>
      </c>
      <c r="AD63" s="68">
        <f t="shared" si="497"/>
        <v>63.628262729322159</v>
      </c>
      <c r="AE63" s="68">
        <f t="shared" si="497"/>
        <v>-0.39315712178444784</v>
      </c>
      <c r="AF63" s="68">
        <f t="shared" si="497"/>
        <v>5501.6599999999971</v>
      </c>
      <c r="AG63" s="68">
        <f t="shared" si="498"/>
        <v>5481.7999999999975</v>
      </c>
      <c r="AH63" s="68">
        <f t="shared" si="498"/>
        <v>19.860000000000007</v>
      </c>
      <c r="AI63" s="68">
        <f t="shared" si="498"/>
        <v>1509.6799999999987</v>
      </c>
      <c r="AJ63" s="68">
        <f t="shared" si="498"/>
        <v>1521.0538720679715</v>
      </c>
      <c r="AK63" s="68">
        <f t="shared" si="498"/>
        <v>-11.373872067972821</v>
      </c>
      <c r="AL63" s="71">
        <f t="shared" si="237"/>
        <v>5438.4248943924595</v>
      </c>
      <c r="AM63" s="71">
        <f t="shared" si="237"/>
        <v>5418.1717372706753</v>
      </c>
      <c r="AN63" s="71">
        <f t="shared" si="237"/>
        <v>20.253157121784454</v>
      </c>
      <c r="AO63" s="65">
        <f>SUM(AP63:AQ63)</f>
        <v>21.078368535845904</v>
      </c>
      <c r="AP63" s="65">
        <f>SUM(AP21-AP62)</f>
        <v>21.209420909774053</v>
      </c>
      <c r="AQ63" s="65">
        <f>SUM(AQ21-AQ62)</f>
        <v>-0.13105237392814928</v>
      </c>
      <c r="AR63" s="65">
        <f>SUM(AS63:AT63)</f>
        <v>1242.948000000001</v>
      </c>
      <c r="AS63" s="65">
        <f>SUM(AS21-AS62)</f>
        <v>1251.2500000000009</v>
      </c>
      <c r="AT63" s="65">
        <f>SUM(AT21-AT62)</f>
        <v>-8.3019999999999996</v>
      </c>
      <c r="AU63" s="65">
        <f>SUM(AV63:AW63)</f>
        <v>556.22999999999888</v>
      </c>
      <c r="AV63" s="65">
        <f>SUM(AV21-AV62)</f>
        <v>559.07726507299412</v>
      </c>
      <c r="AW63" s="65">
        <f>SUM(AW21-AW62)</f>
        <v>-2.8472650729952669</v>
      </c>
      <c r="AX63" s="65">
        <f>SUM(AY63:AZ63)</f>
        <v>21.078368535845904</v>
      </c>
      <c r="AY63" s="65">
        <f>SUM(AY21-AY62)</f>
        <v>21.209420909774053</v>
      </c>
      <c r="AZ63" s="65">
        <f>SUM(AZ21-AZ62)</f>
        <v>-0.13105237392814928</v>
      </c>
      <c r="BA63" s="65">
        <f>SUM(BB63:BC63)</f>
        <v>0</v>
      </c>
      <c r="BB63" s="65">
        <f>SUM(BB21-BB62)</f>
        <v>0</v>
      </c>
      <c r="BC63" s="65">
        <f>SUM(BC21-BC62)</f>
        <v>0</v>
      </c>
      <c r="BD63" s="65">
        <f>SUM(BE63:BF63)</f>
        <v>471.9800000000003</v>
      </c>
      <c r="BE63" s="65">
        <f>SUM(BE21-BE62)</f>
        <v>472.57274508287264</v>
      </c>
      <c r="BF63" s="65">
        <f>SUM(BF21-BF62)</f>
        <v>-0.59274508287231775</v>
      </c>
      <c r="BG63" s="65">
        <f>SUM(BH63:BI63)</f>
        <v>21.078368535845904</v>
      </c>
      <c r="BH63" s="65">
        <f>SUM(BH21-BH62)</f>
        <v>21.209420909774053</v>
      </c>
      <c r="BI63" s="65">
        <f>SUM(BI21-BI62)</f>
        <v>-0.13105237392814928</v>
      </c>
      <c r="BJ63" s="65">
        <f>SUM(BK63:BL63)</f>
        <v>0</v>
      </c>
      <c r="BK63" s="65">
        <f>SUM(BK21-BK62)</f>
        <v>0</v>
      </c>
      <c r="BL63" s="65">
        <f>SUM(BL21-BL62)</f>
        <v>0</v>
      </c>
      <c r="BM63" s="65">
        <f>SUM(BN63:BO63)</f>
        <v>338.95000000000095</v>
      </c>
      <c r="BN63" s="65">
        <f>SUM(BN21-BN62)</f>
        <v>343.00243995694927</v>
      </c>
      <c r="BO63" s="65">
        <f>SUM(BO21-BO62)</f>
        <v>-4.0524399569483265</v>
      </c>
      <c r="BP63" s="68">
        <f t="shared" si="508"/>
        <v>63.235105607537712</v>
      </c>
      <c r="BQ63" s="68">
        <f t="shared" si="508"/>
        <v>63.628262729322159</v>
      </c>
      <c r="BR63" s="68">
        <f t="shared" si="508"/>
        <v>-0.39315712178444784</v>
      </c>
      <c r="BS63" s="68">
        <f t="shared" si="508"/>
        <v>1242.948000000001</v>
      </c>
      <c r="BT63" s="68">
        <f t="shared" si="508"/>
        <v>1251.2500000000009</v>
      </c>
      <c r="BU63" s="68">
        <f t="shared" si="508"/>
        <v>-8.3019999999999996</v>
      </c>
      <c r="BV63" s="68">
        <f t="shared" si="508"/>
        <v>1367.16</v>
      </c>
      <c r="BW63" s="68">
        <f t="shared" si="508"/>
        <v>1374.652450112816</v>
      </c>
      <c r="BX63" s="68">
        <f t="shared" si="508"/>
        <v>-7.4924501128159111</v>
      </c>
      <c r="BY63" s="71">
        <f t="shared" si="239"/>
        <v>1179.7128943924633</v>
      </c>
      <c r="BZ63" s="71">
        <f t="shared" si="239"/>
        <v>1187.6217372706788</v>
      </c>
      <c r="CA63" s="71">
        <f t="shared" si="239"/>
        <v>-7.9088428782155518</v>
      </c>
      <c r="CB63" s="68">
        <f t="shared" si="509"/>
        <v>126.47021121507542</v>
      </c>
      <c r="CC63" s="68">
        <f t="shared" si="509"/>
        <v>127.25652545864432</v>
      </c>
      <c r="CD63" s="68">
        <f t="shared" si="509"/>
        <v>-0.78631424356889568</v>
      </c>
      <c r="CE63" s="68">
        <f t="shared" si="509"/>
        <v>6744.6079999999984</v>
      </c>
      <c r="CF63" s="68">
        <f t="shared" si="509"/>
        <v>6733.0499999999984</v>
      </c>
      <c r="CG63" s="68">
        <f t="shared" si="509"/>
        <v>11.558000000000007</v>
      </c>
      <c r="CH63" s="68">
        <f t="shared" si="509"/>
        <v>2876.8399999999988</v>
      </c>
      <c r="CI63" s="68">
        <f t="shared" si="509"/>
        <v>2895.7063221807875</v>
      </c>
      <c r="CJ63" s="68">
        <f t="shared" si="509"/>
        <v>-18.866322180788732</v>
      </c>
      <c r="CK63" s="71">
        <f t="shared" si="241"/>
        <v>6618.137788784923</v>
      </c>
      <c r="CL63" s="71">
        <f t="shared" si="241"/>
        <v>6605.793474541354</v>
      </c>
      <c r="CM63" s="71">
        <f t="shared" si="241"/>
        <v>12.344314243568903</v>
      </c>
      <c r="CN63" s="65">
        <f>SUM(CO63:CP63)</f>
        <v>-21.07837818642211</v>
      </c>
      <c r="CO63" s="65">
        <f>SUM(CO21-CO62)</f>
        <v>-21.209430560618785</v>
      </c>
      <c r="CP63" s="65">
        <f>SUM(CP21-CP62)</f>
        <v>0.13105237419667404</v>
      </c>
      <c r="CQ63" s="65">
        <f>SUM(CR63:CS63)</f>
        <v>0</v>
      </c>
      <c r="CR63" s="65">
        <f>SUM(CR21-CR62)</f>
        <v>0</v>
      </c>
      <c r="CS63" s="65">
        <f>SUM(CS21-CS62)</f>
        <v>0</v>
      </c>
      <c r="CT63" s="65">
        <f>SUM(CU63:CV63)</f>
        <v>1296.3500000000001</v>
      </c>
      <c r="CU63" s="65">
        <f>SUM(CU21-CU62)</f>
        <v>1297.3853243718768</v>
      </c>
      <c r="CV63" s="65">
        <f>SUM(CV21-CV62)</f>
        <v>-1.0353243718765324</v>
      </c>
      <c r="CW63" s="65">
        <f>SUM(CX63:CY63)</f>
        <v>-21.07837818642211</v>
      </c>
      <c r="CX63" s="65">
        <f>SUM(CX21-CX62)</f>
        <v>-21.209430560618785</v>
      </c>
      <c r="CY63" s="65">
        <f>SUM(CY21-CY62)</f>
        <v>0.13105237419667404</v>
      </c>
      <c r="CZ63" s="65">
        <f>SUM(DA63:DB63)</f>
        <v>0</v>
      </c>
      <c r="DA63" s="65">
        <f>SUM(DA21-DA62)</f>
        <v>0</v>
      </c>
      <c r="DB63" s="65">
        <f>SUM(DB21-DB62)</f>
        <v>0</v>
      </c>
      <c r="DC63" s="65">
        <f>SUM(DD63:DE63)</f>
        <v>2157.8199999999997</v>
      </c>
      <c r="DD63" s="65">
        <f>SUM(DD21-DD62)</f>
        <v>2158.6369326660051</v>
      </c>
      <c r="DE63" s="65">
        <f>SUM(DE21-DE62)</f>
        <v>-0.81693266600527092</v>
      </c>
      <c r="DF63" s="65">
        <f>SUM(DG63:DH63)</f>
        <v>-21.07837818642211</v>
      </c>
      <c r="DG63" s="65">
        <f>SUM(DG21-DG62)</f>
        <v>-21.209430560618785</v>
      </c>
      <c r="DH63" s="65">
        <f>SUM(DH21-DH62)</f>
        <v>0.13105237419667404</v>
      </c>
      <c r="DI63" s="65">
        <f>SUM(DJ63:DK63)</f>
        <v>0</v>
      </c>
      <c r="DJ63" s="65">
        <f>SUM(DJ21-DJ62)</f>
        <v>0</v>
      </c>
      <c r="DK63" s="65">
        <f>SUM(DK21-DK62)</f>
        <v>0</v>
      </c>
      <c r="DL63" s="65">
        <f>SUM(DM63:DN63)</f>
        <v>2172.7100000000014</v>
      </c>
      <c r="DM63" s="65">
        <f>SUM(DM21-DM62)</f>
        <v>2176.8242005312059</v>
      </c>
      <c r="DN63" s="65">
        <f>SUM(DN21-DN62)</f>
        <v>-4.1142005312044461</v>
      </c>
      <c r="DO63" s="68">
        <f t="shared" si="519"/>
        <v>-63.235134559266328</v>
      </c>
      <c r="DP63" s="68">
        <f t="shared" si="519"/>
        <v>-63.628291681856354</v>
      </c>
      <c r="DQ63" s="68">
        <f t="shared" si="519"/>
        <v>0.39315712259002211</v>
      </c>
      <c r="DR63" s="68">
        <f t="shared" si="519"/>
        <v>0</v>
      </c>
      <c r="DS63" s="68">
        <f t="shared" si="519"/>
        <v>0</v>
      </c>
      <c r="DT63" s="68">
        <f t="shared" si="519"/>
        <v>0</v>
      </c>
      <c r="DU63" s="68">
        <f t="shared" si="519"/>
        <v>5626.880000000001</v>
      </c>
      <c r="DV63" s="68">
        <f t="shared" si="519"/>
        <v>5632.8464575690878</v>
      </c>
      <c r="DW63" s="68">
        <f t="shared" si="519"/>
        <v>-5.9664575690862494</v>
      </c>
      <c r="DX63" s="71">
        <f t="shared" si="243"/>
        <v>63.235134559266328</v>
      </c>
      <c r="DY63" s="71">
        <f t="shared" si="243"/>
        <v>63.628291681856354</v>
      </c>
      <c r="DZ63" s="71">
        <f t="shared" si="243"/>
        <v>-0.39315712259002211</v>
      </c>
      <c r="EA63" s="73">
        <f t="shared" si="520"/>
        <v>63.235076655809095</v>
      </c>
      <c r="EB63" s="73">
        <f t="shared" si="520"/>
        <v>63.628233776787965</v>
      </c>
      <c r="EC63" s="73">
        <f t="shared" si="520"/>
        <v>-0.39315712097887356</v>
      </c>
      <c r="ED63" s="68">
        <f t="shared" si="520"/>
        <v>6744.6079999999984</v>
      </c>
      <c r="EE63" s="68">
        <f t="shared" si="520"/>
        <v>6733.0499999999984</v>
      </c>
      <c r="EF63" s="68">
        <f t="shared" si="520"/>
        <v>11.558000000000007</v>
      </c>
      <c r="EG63" s="73">
        <f t="shared" si="520"/>
        <v>8503.7199999999993</v>
      </c>
      <c r="EH63" s="73">
        <f t="shared" si="520"/>
        <v>8528.5527797498762</v>
      </c>
      <c r="EI63" s="73">
        <f t="shared" si="520"/>
        <v>-24.83277974987498</v>
      </c>
      <c r="EJ63" s="71">
        <f t="shared" si="245"/>
        <v>6681.3729233441891</v>
      </c>
      <c r="EK63" s="71">
        <f t="shared" si="245"/>
        <v>6669.4217662232104</v>
      </c>
      <c r="EL63" s="71">
        <f t="shared" si="245"/>
        <v>11.95115712097888</v>
      </c>
      <c r="EM63" s="65">
        <f>SUM(EN63:EO63)</f>
        <v>-21.07837818642211</v>
      </c>
      <c r="EN63" s="65">
        <f>SUM(EN21-EN62)</f>
        <v>-21.209430560618785</v>
      </c>
      <c r="EO63" s="65">
        <f>SUM(EO21-EO62)</f>
        <v>0.13105237419667404</v>
      </c>
      <c r="EP63" s="65">
        <f>SUM(EQ63:ER63)</f>
        <v>0</v>
      </c>
      <c r="EQ63" s="65">
        <f>SUM(EQ21-EQ62)</f>
        <v>0</v>
      </c>
      <c r="ER63" s="65">
        <f>SUM(ER21-ER62)</f>
        <v>0</v>
      </c>
      <c r="ES63" s="65">
        <f>SUM(ET63:EU63)</f>
        <v>2279.4299999999994</v>
      </c>
      <c r="ET63" s="65">
        <f>SUM(ET21-ET62)</f>
        <v>2280.1381267174102</v>
      </c>
      <c r="EU63" s="65">
        <f>SUM(EU21-EU62)</f>
        <v>-0.7081267174109076</v>
      </c>
      <c r="EV63" s="65">
        <f>SUM(EW63:EX63)</f>
        <v>-21.07837818642211</v>
      </c>
      <c r="EW63" s="65">
        <f>SUM(EW21-EW62)</f>
        <v>-21.209430560618785</v>
      </c>
      <c r="EX63" s="65">
        <f>SUM(EX21-EX62)</f>
        <v>0.13105237419667404</v>
      </c>
      <c r="EY63" s="65">
        <f>SUM(EZ63:FA63)</f>
        <v>0</v>
      </c>
      <c r="EZ63" s="65">
        <f>SUM(EZ21-EZ62)</f>
        <v>0</v>
      </c>
      <c r="FA63" s="65">
        <f>SUM(FA21-FA62)</f>
        <v>0</v>
      </c>
      <c r="FB63" s="65">
        <f>SUM(FC63:FD63)</f>
        <v>2576.0700000000002</v>
      </c>
      <c r="FC63" s="65">
        <f>SUM(FC21-FC62)</f>
        <v>2576.5377914114288</v>
      </c>
      <c r="FD63" s="65">
        <f>SUM(FD21-FD62)</f>
        <v>-0.46779141142864766</v>
      </c>
      <c r="FE63" s="65">
        <f>SUM(FF63:FG63)</f>
        <v>-21.07837818642211</v>
      </c>
      <c r="FF63" s="65">
        <f>SUM(FF21-FF62)</f>
        <v>-21.209430560618785</v>
      </c>
      <c r="FG63" s="65">
        <f>SUM(FG21-FG62)</f>
        <v>0.13105237419667404</v>
      </c>
      <c r="FH63" s="65">
        <f>SUM(FI63:FJ63)</f>
        <v>0</v>
      </c>
      <c r="FI63" s="65">
        <f>SUM(FI21-FI62)</f>
        <v>0</v>
      </c>
      <c r="FJ63" s="65">
        <f>SUM(FJ21-FJ62)</f>
        <v>0</v>
      </c>
      <c r="FK63" s="65">
        <f>SUM(FL63:FM63)</f>
        <v>2249.1699999999996</v>
      </c>
      <c r="FL63" s="65">
        <f>SUM(FL21-FL62)</f>
        <v>2255.9457136766778</v>
      </c>
      <c r="FM63" s="65">
        <f>SUM(FM21-FM62)</f>
        <v>-6.7757136766779595</v>
      </c>
      <c r="FN63" s="68">
        <f t="shared" si="530"/>
        <v>-63.235134559266328</v>
      </c>
      <c r="FO63" s="68">
        <f t="shared" si="530"/>
        <v>-63.628291681856354</v>
      </c>
      <c r="FP63" s="68">
        <f t="shared" si="530"/>
        <v>0.39315712259002211</v>
      </c>
      <c r="FQ63" s="68">
        <f t="shared" si="530"/>
        <v>0</v>
      </c>
      <c r="FR63" s="68">
        <f t="shared" si="530"/>
        <v>0</v>
      </c>
      <c r="FS63" s="68">
        <f t="shared" si="530"/>
        <v>0</v>
      </c>
      <c r="FT63" s="68">
        <f t="shared" si="530"/>
        <v>7104.67</v>
      </c>
      <c r="FU63" s="68">
        <f t="shared" si="530"/>
        <v>7112.6216318055167</v>
      </c>
      <c r="FV63" s="68">
        <f t="shared" si="530"/>
        <v>-7.9516318055175148</v>
      </c>
      <c r="FW63" s="71">
        <f t="shared" si="247"/>
        <v>63.235134559266328</v>
      </c>
      <c r="FX63" s="71">
        <f t="shared" si="247"/>
        <v>63.628291681856354</v>
      </c>
      <c r="FY63" s="71">
        <f t="shared" si="247"/>
        <v>-0.39315712259002211</v>
      </c>
      <c r="FZ63" s="68">
        <f t="shared" si="531"/>
        <v>-5.7903457232555411E-5</v>
      </c>
      <c r="GA63" s="68">
        <f t="shared" si="531"/>
        <v>-5.7905068388208747E-5</v>
      </c>
      <c r="GB63" s="68">
        <f t="shared" si="531"/>
        <v>1.6111485479086696E-9</v>
      </c>
      <c r="GC63" s="68">
        <f t="shared" si="531"/>
        <v>6744.6079999999984</v>
      </c>
      <c r="GD63" s="68">
        <f t="shared" si="531"/>
        <v>6733.0499999999984</v>
      </c>
      <c r="GE63" s="68">
        <f t="shared" si="531"/>
        <v>11.558000000000007</v>
      </c>
      <c r="GF63" s="68">
        <f t="shared" si="531"/>
        <v>15608.39</v>
      </c>
      <c r="GG63" s="68">
        <f t="shared" si="531"/>
        <v>15641.174411555392</v>
      </c>
      <c r="GH63" s="68">
        <f t="shared" si="531"/>
        <v>-32.784411555392495</v>
      </c>
      <c r="GI63" s="71">
        <f t="shared" si="249"/>
        <v>6744.608057903456</v>
      </c>
      <c r="GJ63" s="71">
        <f t="shared" si="249"/>
        <v>6733.0500579050668</v>
      </c>
      <c r="GK63" s="71">
        <f t="shared" si="249"/>
        <v>11.557999998388858</v>
      </c>
    </row>
    <row r="64" spans="1:193" ht="18.75" customHeight="1" x14ac:dyDescent="0.3">
      <c r="A64" s="13" t="s">
        <v>78</v>
      </c>
      <c r="B64" s="65">
        <f>SUM(C64:D64)</f>
        <v>8042.9964976906185</v>
      </c>
      <c r="C64" s="65">
        <f t="shared" ref="C64:D64" si="570">SUM(C62:C63)</f>
        <v>8022.0285556993913</v>
      </c>
      <c r="D64" s="65">
        <f t="shared" si="570"/>
        <v>20.967941991226851</v>
      </c>
      <c r="E64" s="65">
        <f>SUM(F64:G64)</f>
        <v>8539.57</v>
      </c>
      <c r="F64" s="65">
        <f t="shared" ref="F64:G64" si="571">SUM(F62:F63)</f>
        <v>8536.69</v>
      </c>
      <c r="G64" s="65">
        <f t="shared" si="571"/>
        <v>2.879999999999999</v>
      </c>
      <c r="H64" s="65">
        <f>SUM(I64:J64)</f>
        <v>7207.7</v>
      </c>
      <c r="I64" s="65">
        <f t="shared" ref="I64:J64" si="572">SUM(I62:I63)</f>
        <v>7204.16</v>
      </c>
      <c r="J64" s="65">
        <f t="shared" si="572"/>
        <v>3.54</v>
      </c>
      <c r="K64" s="65">
        <f>SUM(L64:M64)</f>
        <v>8042.9964976906185</v>
      </c>
      <c r="L64" s="65">
        <f t="shared" ref="L64:M64" si="573">SUM(L62:L63)</f>
        <v>8022.0285556993913</v>
      </c>
      <c r="M64" s="65">
        <f t="shared" si="573"/>
        <v>20.967941991226851</v>
      </c>
      <c r="N64" s="65">
        <f>SUM(O64:P64)</f>
        <v>8213.4999999999982</v>
      </c>
      <c r="O64" s="65">
        <f t="shared" ref="O64:P64" si="574">SUM(O62:O63)</f>
        <v>8211.0399999999991</v>
      </c>
      <c r="P64" s="65">
        <f t="shared" si="574"/>
        <v>2.4600000000000009</v>
      </c>
      <c r="Q64" s="65">
        <f>SUM(R64:S64)</f>
        <v>7047.18</v>
      </c>
      <c r="R64" s="65">
        <f t="shared" ref="R64:S64" si="575">SUM(R62:R63)</f>
        <v>7044.34</v>
      </c>
      <c r="S64" s="65">
        <f t="shared" si="575"/>
        <v>2.84</v>
      </c>
      <c r="T64" s="65">
        <f>SUM(U64:V64)</f>
        <v>8042.9964976906185</v>
      </c>
      <c r="U64" s="65">
        <f t="shared" ref="U64:V64" si="576">SUM(U62:U63)</f>
        <v>8022.0285556993913</v>
      </c>
      <c r="V64" s="65">
        <f t="shared" si="576"/>
        <v>20.967941991226851</v>
      </c>
      <c r="W64" s="65">
        <f>SUM(X64:Y64)</f>
        <v>8014.03</v>
      </c>
      <c r="X64" s="65">
        <f t="shared" ref="X64:Y64" si="577">SUM(X62:X63)</f>
        <v>7961.61</v>
      </c>
      <c r="Y64" s="65">
        <f t="shared" si="577"/>
        <v>52.42</v>
      </c>
      <c r="Z64" s="65">
        <f>SUM(AA64:AB64)</f>
        <v>6918.81</v>
      </c>
      <c r="AA64" s="65">
        <f t="shared" ref="AA64:AB64" si="578">SUM(AA62:AA63)</f>
        <v>6864.1</v>
      </c>
      <c r="AB64" s="65">
        <f t="shared" si="578"/>
        <v>54.71</v>
      </c>
      <c r="AC64" s="68">
        <f>SUM(B64+K64+T64)</f>
        <v>24128.989493071855</v>
      </c>
      <c r="AD64" s="68">
        <f t="shared" si="497"/>
        <v>24066.085667098174</v>
      </c>
      <c r="AE64" s="68">
        <f t="shared" si="497"/>
        <v>62.903825973680554</v>
      </c>
      <c r="AF64" s="68">
        <f t="shared" si="497"/>
        <v>24767.1</v>
      </c>
      <c r="AG64" s="68">
        <f t="shared" si="498"/>
        <v>24709.34</v>
      </c>
      <c r="AH64" s="68">
        <f t="shared" si="498"/>
        <v>57.760000000000005</v>
      </c>
      <c r="AI64" s="68">
        <f t="shared" si="498"/>
        <v>21173.690000000002</v>
      </c>
      <c r="AJ64" s="68">
        <f t="shared" si="498"/>
        <v>21112.6</v>
      </c>
      <c r="AK64" s="68">
        <f t="shared" si="498"/>
        <v>61.09</v>
      </c>
      <c r="AL64" s="71">
        <f t="shared" si="237"/>
        <v>638.11050692814388</v>
      </c>
      <c r="AM64" s="71">
        <f t="shared" si="237"/>
        <v>643.25433290182627</v>
      </c>
      <c r="AN64" s="71">
        <f t="shared" si="237"/>
        <v>-5.1438259736805492</v>
      </c>
      <c r="AO64" s="65">
        <f>SUM(AP64:AQ64)</f>
        <v>8042.9964976906185</v>
      </c>
      <c r="AP64" s="65">
        <f t="shared" ref="AP64:AQ64" si="579">SUM(AP62:AP63)</f>
        <v>8022.0285556993913</v>
      </c>
      <c r="AQ64" s="65">
        <f t="shared" si="579"/>
        <v>20.967941991226851</v>
      </c>
      <c r="AR64" s="65">
        <f>SUM(AS64:AT64)</f>
        <v>8332.44</v>
      </c>
      <c r="AS64" s="65">
        <f t="shared" ref="AS64:AT64" si="580">SUM(AS62:AS63)</f>
        <v>8328.17</v>
      </c>
      <c r="AT64" s="65">
        <f t="shared" si="580"/>
        <v>4.2699999999999996</v>
      </c>
      <c r="AU64" s="65">
        <f>SUM(AV64:AW64)</f>
        <v>7293.43</v>
      </c>
      <c r="AV64" s="65">
        <f t="shared" ref="AV64:AW64" si="581">SUM(AV62:AV63)</f>
        <v>7292.34</v>
      </c>
      <c r="AW64" s="65">
        <f t="shared" si="581"/>
        <v>1.0899999999999999</v>
      </c>
      <c r="AX64" s="65">
        <f>SUM(AY64:AZ64)</f>
        <v>8042.9964976906185</v>
      </c>
      <c r="AY64" s="65">
        <f t="shared" ref="AY64:AZ64" si="582">SUM(AY62:AY63)</f>
        <v>8022.0285556993913</v>
      </c>
      <c r="AZ64" s="65">
        <f t="shared" si="582"/>
        <v>20.967941991226851</v>
      </c>
      <c r="BA64" s="65">
        <f>SUM(BB64:BC64)</f>
        <v>0</v>
      </c>
      <c r="BB64" s="65">
        <f t="shared" ref="BB64:BC64" si="583">SUM(BB62:BB63)</f>
        <v>0</v>
      </c>
      <c r="BC64" s="65">
        <f t="shared" si="583"/>
        <v>0</v>
      </c>
      <c r="BD64" s="65">
        <f>SUM(BE64:BF64)</f>
        <v>6966.01</v>
      </c>
      <c r="BE64" s="65">
        <f t="shared" ref="BE64:BF64" si="584">SUM(BE62:BE63)</f>
        <v>6957.5700000000006</v>
      </c>
      <c r="BF64" s="65">
        <f t="shared" si="584"/>
        <v>8.44</v>
      </c>
      <c r="BG64" s="65">
        <f>SUM(BH64:BI64)</f>
        <v>8042.9964976906185</v>
      </c>
      <c r="BH64" s="65">
        <f t="shared" ref="BH64:BI64" si="585">SUM(BH62:BH63)</f>
        <v>8022.0285556993913</v>
      </c>
      <c r="BI64" s="65">
        <f t="shared" si="585"/>
        <v>20.967941991226851</v>
      </c>
      <c r="BJ64" s="65">
        <f>SUM(BK64:BL64)</f>
        <v>0</v>
      </c>
      <c r="BK64" s="65">
        <f t="shared" ref="BK64:BL64" si="586">SUM(BK62:BK63)</f>
        <v>0</v>
      </c>
      <c r="BL64" s="65">
        <f t="shared" si="586"/>
        <v>0</v>
      </c>
      <c r="BM64" s="65">
        <f>SUM(BN64:BO64)</f>
        <v>7439.26</v>
      </c>
      <c r="BN64" s="65">
        <f t="shared" ref="BN64:BO64" si="587">SUM(BN62:BN63)</f>
        <v>7385.83</v>
      </c>
      <c r="BO64" s="65">
        <f t="shared" si="587"/>
        <v>53.43</v>
      </c>
      <c r="BP64" s="68">
        <f t="shared" si="508"/>
        <v>24128.989493071855</v>
      </c>
      <c r="BQ64" s="68">
        <f t="shared" si="508"/>
        <v>24066.085667098174</v>
      </c>
      <c r="BR64" s="68">
        <f t="shared" si="508"/>
        <v>62.903825973680554</v>
      </c>
      <c r="BS64" s="68">
        <f t="shared" si="508"/>
        <v>8332.44</v>
      </c>
      <c r="BT64" s="68">
        <f t="shared" si="508"/>
        <v>8328.17</v>
      </c>
      <c r="BU64" s="68">
        <f t="shared" si="508"/>
        <v>4.2699999999999996</v>
      </c>
      <c r="BV64" s="68">
        <f t="shared" si="508"/>
        <v>21698.7</v>
      </c>
      <c r="BW64" s="68">
        <f t="shared" si="508"/>
        <v>21635.739999999998</v>
      </c>
      <c r="BX64" s="68">
        <f t="shared" si="508"/>
        <v>62.96</v>
      </c>
      <c r="BY64" s="71">
        <f t="shared" si="239"/>
        <v>-15796.549493071854</v>
      </c>
      <c r="BZ64" s="71">
        <f t="shared" si="239"/>
        <v>-15737.915667098174</v>
      </c>
      <c r="CA64" s="71">
        <f t="shared" si="239"/>
        <v>-58.633825973680558</v>
      </c>
      <c r="CB64" s="68">
        <f t="shared" si="509"/>
        <v>48257.978986143709</v>
      </c>
      <c r="CC64" s="68">
        <f t="shared" si="509"/>
        <v>48132.171334196348</v>
      </c>
      <c r="CD64" s="68">
        <f t="shared" si="509"/>
        <v>125.80765194736111</v>
      </c>
      <c r="CE64" s="68">
        <f t="shared" si="509"/>
        <v>33099.54</v>
      </c>
      <c r="CF64" s="68">
        <f t="shared" si="509"/>
        <v>33037.51</v>
      </c>
      <c r="CG64" s="68">
        <f t="shared" si="509"/>
        <v>62.03</v>
      </c>
      <c r="CH64" s="68">
        <f t="shared" si="509"/>
        <v>42872.39</v>
      </c>
      <c r="CI64" s="68">
        <f t="shared" si="509"/>
        <v>42748.34</v>
      </c>
      <c r="CJ64" s="68">
        <f t="shared" si="509"/>
        <v>124.05000000000001</v>
      </c>
      <c r="CK64" s="71">
        <f t="shared" si="241"/>
        <v>-15158.438986143708</v>
      </c>
      <c r="CL64" s="71">
        <f t="shared" si="241"/>
        <v>-15094.661334196346</v>
      </c>
      <c r="CM64" s="71">
        <f t="shared" si="241"/>
        <v>-63.777651947361107</v>
      </c>
      <c r="CN64" s="65">
        <f>SUM(CO64:CP64)</f>
        <v>8043.4601102210518</v>
      </c>
      <c r="CO64" s="65">
        <f t="shared" ref="CO64:CP64" si="588">SUM(CO62:CO63)</f>
        <v>8022.0285556993913</v>
      </c>
      <c r="CP64" s="65">
        <f t="shared" si="588"/>
        <v>21.431554521660093</v>
      </c>
      <c r="CQ64" s="65">
        <f>SUM(CR64:CS64)</f>
        <v>0</v>
      </c>
      <c r="CR64" s="65">
        <f t="shared" ref="CR64:CS64" si="589">SUM(CR62:CR63)</f>
        <v>0</v>
      </c>
      <c r="CS64" s="65">
        <f t="shared" si="589"/>
        <v>0</v>
      </c>
      <c r="CT64" s="65">
        <f>SUM(CU64:CV64)</f>
        <v>8378.17</v>
      </c>
      <c r="CU64" s="65">
        <f t="shared" ref="CU64:CV64" si="590">SUM(CU62:CU63)</f>
        <v>8373.35</v>
      </c>
      <c r="CV64" s="65">
        <f t="shared" si="590"/>
        <v>4.82</v>
      </c>
      <c r="CW64" s="65">
        <f>SUM(CX64:CY64)</f>
        <v>8043.4601102210518</v>
      </c>
      <c r="CX64" s="65">
        <f t="shared" ref="CX64:CY64" si="591">SUM(CX62:CX63)</f>
        <v>8022.0285556993913</v>
      </c>
      <c r="CY64" s="65">
        <f t="shared" si="591"/>
        <v>21.431554521660093</v>
      </c>
      <c r="CZ64" s="65">
        <f>SUM(DA64:DB64)</f>
        <v>0</v>
      </c>
      <c r="DA64" s="65">
        <f t="shared" ref="DA64:DB64" si="592">SUM(DA62:DA63)</f>
        <v>0</v>
      </c>
      <c r="DB64" s="65">
        <f t="shared" si="592"/>
        <v>0</v>
      </c>
      <c r="DC64" s="65">
        <f>SUM(DD64:DE64)</f>
        <v>8950.19</v>
      </c>
      <c r="DD64" s="65">
        <f t="shared" ref="DD64:DE64" si="593">SUM(DD62:DD63)</f>
        <v>8942.82</v>
      </c>
      <c r="DE64" s="65">
        <f t="shared" si="593"/>
        <v>7.37</v>
      </c>
      <c r="DF64" s="65">
        <f>SUM(DG64:DH64)</f>
        <v>8043.4601102210518</v>
      </c>
      <c r="DG64" s="65">
        <f t="shared" ref="DG64:DH64" si="594">SUM(DG62:DG63)</f>
        <v>8022.0285556993913</v>
      </c>
      <c r="DH64" s="65">
        <f t="shared" si="594"/>
        <v>21.431554521660093</v>
      </c>
      <c r="DI64" s="65">
        <f>SUM(DJ64:DK64)</f>
        <v>0</v>
      </c>
      <c r="DJ64" s="65">
        <f t="shared" ref="DJ64:DK64" si="595">SUM(DJ62:DJ63)</f>
        <v>0</v>
      </c>
      <c r="DK64" s="65">
        <f t="shared" si="595"/>
        <v>0</v>
      </c>
      <c r="DL64" s="65">
        <f>SUM(DM64:DN64)</f>
        <v>8837.130000000001</v>
      </c>
      <c r="DM64" s="65">
        <f t="shared" ref="DM64:DN64" si="596">SUM(DM62:DM63)</f>
        <v>8784.630000000001</v>
      </c>
      <c r="DN64" s="65">
        <f t="shared" si="596"/>
        <v>52.5</v>
      </c>
      <c r="DO64" s="68">
        <f t="shared" si="519"/>
        <v>24130.380330663156</v>
      </c>
      <c r="DP64" s="68">
        <f t="shared" si="519"/>
        <v>24066.085667098174</v>
      </c>
      <c r="DQ64" s="68">
        <f t="shared" si="519"/>
        <v>64.294663564980283</v>
      </c>
      <c r="DR64" s="68">
        <f t="shared" si="519"/>
        <v>0</v>
      </c>
      <c r="DS64" s="68">
        <f t="shared" si="519"/>
        <v>0</v>
      </c>
      <c r="DT64" s="68">
        <f t="shared" si="519"/>
        <v>0</v>
      </c>
      <c r="DU64" s="68">
        <f t="shared" si="519"/>
        <v>26165.49</v>
      </c>
      <c r="DV64" s="68">
        <f t="shared" si="519"/>
        <v>26100.799999999999</v>
      </c>
      <c r="DW64" s="68">
        <f t="shared" si="519"/>
        <v>64.69</v>
      </c>
      <c r="DX64" s="71">
        <f t="shared" si="243"/>
        <v>-24130.380330663156</v>
      </c>
      <c r="DY64" s="71">
        <f t="shared" si="243"/>
        <v>-24066.085667098174</v>
      </c>
      <c r="DZ64" s="71">
        <f t="shared" si="243"/>
        <v>-64.294663564980283</v>
      </c>
      <c r="EA64" s="73">
        <f t="shared" si="520"/>
        <v>72388.359316806862</v>
      </c>
      <c r="EB64" s="73">
        <f t="shared" si="520"/>
        <v>72198.257001294522</v>
      </c>
      <c r="EC64" s="73">
        <f t="shared" si="520"/>
        <v>190.10231551234139</v>
      </c>
      <c r="ED64" s="68">
        <f t="shared" si="520"/>
        <v>33099.54</v>
      </c>
      <c r="EE64" s="68">
        <f t="shared" si="520"/>
        <v>33037.51</v>
      </c>
      <c r="EF64" s="68">
        <f t="shared" si="520"/>
        <v>62.03</v>
      </c>
      <c r="EG64" s="73">
        <f t="shared" si="520"/>
        <v>69037.88</v>
      </c>
      <c r="EH64" s="73">
        <f t="shared" si="520"/>
        <v>68849.14</v>
      </c>
      <c r="EI64" s="73">
        <f t="shared" si="520"/>
        <v>188.74</v>
      </c>
      <c r="EJ64" s="71">
        <f t="shared" si="245"/>
        <v>-39288.819316806861</v>
      </c>
      <c r="EK64" s="71">
        <f t="shared" si="245"/>
        <v>-39160.74700129452</v>
      </c>
      <c r="EL64" s="71">
        <f t="shared" si="245"/>
        <v>-128.07231551234139</v>
      </c>
      <c r="EM64" s="65">
        <f>SUM(EN64:EO64)</f>
        <v>8043.4601102210518</v>
      </c>
      <c r="EN64" s="65">
        <f t="shared" ref="EN64:EO64" si="597">SUM(EN62:EN63)</f>
        <v>8022.0285556993913</v>
      </c>
      <c r="EO64" s="65">
        <f t="shared" si="597"/>
        <v>21.431554521660093</v>
      </c>
      <c r="EP64" s="65">
        <f>SUM(EQ64:ER64)</f>
        <v>0</v>
      </c>
      <c r="EQ64" s="65">
        <f t="shared" ref="EQ64:ER64" si="598">SUM(EQ62:EQ63)</f>
        <v>0</v>
      </c>
      <c r="ER64" s="65">
        <f t="shared" si="598"/>
        <v>0</v>
      </c>
      <c r="ES64" s="65">
        <f>SUM(ET64:EU64)</f>
        <v>9028.4699999999993</v>
      </c>
      <c r="ET64" s="65">
        <f t="shared" ref="ET64:EU64" si="599">SUM(ET62:ET63)</f>
        <v>9020.73</v>
      </c>
      <c r="EU64" s="65">
        <f t="shared" si="599"/>
        <v>7.74</v>
      </c>
      <c r="EV64" s="65">
        <f>SUM(EW64:EX64)</f>
        <v>8043.4601102210518</v>
      </c>
      <c r="EW64" s="65">
        <f t="shared" ref="EW64:EX64" si="600">SUM(EW62:EW63)</f>
        <v>8022.0285556993913</v>
      </c>
      <c r="EX64" s="65">
        <f t="shared" si="600"/>
        <v>21.431554521660093</v>
      </c>
      <c r="EY64" s="65">
        <f>SUM(EZ64:FA64)</f>
        <v>0</v>
      </c>
      <c r="EZ64" s="65">
        <f t="shared" ref="EZ64:FA64" si="601">SUM(EZ62:EZ63)</f>
        <v>0</v>
      </c>
      <c r="FA64" s="65">
        <f t="shared" si="601"/>
        <v>0</v>
      </c>
      <c r="FB64" s="65">
        <f>SUM(FC64:FD64)</f>
        <v>9041.75</v>
      </c>
      <c r="FC64" s="65">
        <f t="shared" ref="FC64:FD64" si="602">SUM(FC62:FC63)</f>
        <v>9033.9</v>
      </c>
      <c r="FD64" s="65">
        <f t="shared" si="602"/>
        <v>7.85</v>
      </c>
      <c r="FE64" s="65">
        <f>SUM(FF64:FG64)</f>
        <v>8043.4601102210518</v>
      </c>
      <c r="FF64" s="65">
        <f t="shared" ref="FF64:FG64" si="603">SUM(FF62:FF63)</f>
        <v>8022.0285556993913</v>
      </c>
      <c r="FG64" s="65">
        <f t="shared" si="603"/>
        <v>21.431554521660093</v>
      </c>
      <c r="FH64" s="65">
        <f>SUM(FI64:FJ64)</f>
        <v>0</v>
      </c>
      <c r="FI64" s="65">
        <f t="shared" ref="FI64:FJ64" si="604">SUM(FI62:FI63)</f>
        <v>0</v>
      </c>
      <c r="FJ64" s="65">
        <f t="shared" si="604"/>
        <v>0</v>
      </c>
      <c r="FK64" s="65">
        <f>SUM(FL64:FM64)</f>
        <v>8855.09</v>
      </c>
      <c r="FL64" s="65">
        <f t="shared" ref="FL64:FM64" si="605">SUM(FL62:FL63)</f>
        <v>8799.57</v>
      </c>
      <c r="FM64" s="65">
        <f t="shared" si="605"/>
        <v>55.52</v>
      </c>
      <c r="FN64" s="68">
        <f t="shared" si="530"/>
        <v>24130.380330663156</v>
      </c>
      <c r="FO64" s="68">
        <f t="shared" si="530"/>
        <v>24066.085667098174</v>
      </c>
      <c r="FP64" s="68">
        <f t="shared" si="530"/>
        <v>64.294663564980283</v>
      </c>
      <c r="FQ64" s="68">
        <f t="shared" si="530"/>
        <v>0</v>
      </c>
      <c r="FR64" s="68">
        <f t="shared" si="530"/>
        <v>0</v>
      </c>
      <c r="FS64" s="68">
        <f t="shared" si="530"/>
        <v>0</v>
      </c>
      <c r="FT64" s="68">
        <f t="shared" si="530"/>
        <v>26925.31</v>
      </c>
      <c r="FU64" s="68">
        <f t="shared" si="530"/>
        <v>26854.199999999997</v>
      </c>
      <c r="FV64" s="68">
        <f t="shared" si="530"/>
        <v>71.11</v>
      </c>
      <c r="FW64" s="71">
        <f t="shared" si="247"/>
        <v>-24130.380330663156</v>
      </c>
      <c r="FX64" s="71">
        <f t="shared" si="247"/>
        <v>-24066.085667098174</v>
      </c>
      <c r="FY64" s="71">
        <f t="shared" si="247"/>
        <v>-64.294663564980283</v>
      </c>
      <c r="FZ64" s="68">
        <f t="shared" si="531"/>
        <v>96518.739647470022</v>
      </c>
      <c r="GA64" s="68">
        <f t="shared" si="531"/>
        <v>96264.342668392695</v>
      </c>
      <c r="GB64" s="68">
        <f t="shared" si="531"/>
        <v>254.39697907732167</v>
      </c>
      <c r="GC64" s="68">
        <f t="shared" si="531"/>
        <v>33099.54</v>
      </c>
      <c r="GD64" s="68">
        <f t="shared" si="531"/>
        <v>33037.51</v>
      </c>
      <c r="GE64" s="68">
        <f t="shared" si="531"/>
        <v>62.03</v>
      </c>
      <c r="GF64" s="68">
        <f t="shared" si="531"/>
        <v>95963.19</v>
      </c>
      <c r="GG64" s="68">
        <f t="shared" si="531"/>
        <v>95703.34</v>
      </c>
      <c r="GH64" s="68">
        <f t="shared" si="531"/>
        <v>259.85000000000002</v>
      </c>
      <c r="GI64" s="71">
        <f t="shared" si="249"/>
        <v>-63419.199647470021</v>
      </c>
      <c r="GJ64" s="71">
        <f t="shared" si="249"/>
        <v>-63226.832668392693</v>
      </c>
      <c r="GK64" s="71">
        <f t="shared" si="249"/>
        <v>-192.36697907732167</v>
      </c>
    </row>
    <row r="65" spans="1:193" ht="18.75" customHeight="1" x14ac:dyDescent="0.3">
      <c r="A65" s="67" t="s">
        <v>79</v>
      </c>
      <c r="B65" s="65">
        <f>SUM(B64/B58)</f>
        <v>31.958887927485438</v>
      </c>
      <c r="C65" s="65">
        <f t="shared" ref="C65:D65" si="606">SUM(C64/C58)</f>
        <v>32.063137290101388</v>
      </c>
      <c r="D65" s="65">
        <f t="shared" si="606"/>
        <v>14.242375692154086</v>
      </c>
      <c r="E65" s="65">
        <f>SUM(E64/E58)</f>
        <v>32.043955714073974</v>
      </c>
      <c r="F65" s="65">
        <f t="shared" ref="F65:G65" si="607">SUM(F64/F58)</f>
        <v>32.05750808320159</v>
      </c>
      <c r="G65" s="65">
        <f t="shared" si="607"/>
        <v>14.222222222222216</v>
      </c>
      <c r="H65" s="65">
        <f>SUM(H64/H58)</f>
        <v>26.627138054601204</v>
      </c>
      <c r="I65" s="65">
        <f t="shared" ref="I65:J65" si="608">SUM(I64/I58)</f>
        <v>26.63767794416713</v>
      </c>
      <c r="J65" s="65">
        <f t="shared" si="608"/>
        <v>14.75</v>
      </c>
      <c r="K65" s="65">
        <f>SUM(K64/K58)</f>
        <v>31.958887927485438</v>
      </c>
      <c r="L65" s="65">
        <f t="shared" ref="L65:M65" si="609">SUM(L64/L58)</f>
        <v>32.063137290101388</v>
      </c>
      <c r="M65" s="65">
        <f t="shared" si="609"/>
        <v>14.242375692154086</v>
      </c>
      <c r="N65" s="65">
        <f>SUM(N64/N58)</f>
        <v>32.045679773395861</v>
      </c>
      <c r="O65" s="65">
        <f t="shared" ref="O65:P65" si="610">SUM(O64/O58)</f>
        <v>32.057720012649675</v>
      </c>
      <c r="P65" s="65">
        <f t="shared" si="610"/>
        <v>14.219653179190757</v>
      </c>
      <c r="Q65" s="65">
        <f>SUM(Q64/Q58)</f>
        <v>26.628301530323071</v>
      </c>
      <c r="R65" s="65">
        <f t="shared" ref="R65:S65" si="611">SUM(R64/R58)</f>
        <v>26.636693639869922</v>
      </c>
      <c r="S65" s="65">
        <f t="shared" si="611"/>
        <v>14.94736842105263</v>
      </c>
      <c r="T65" s="65">
        <f>SUM(T64/T58)</f>
        <v>31.958887927485438</v>
      </c>
      <c r="U65" s="65">
        <f t="shared" ref="U65:V65" si="612">SUM(U64/U58)</f>
        <v>32.063137290101388</v>
      </c>
      <c r="V65" s="65">
        <f t="shared" si="612"/>
        <v>14.242375692154086</v>
      </c>
      <c r="W65" s="65">
        <f>SUM(W64/W58)</f>
        <v>31.796280793356686</v>
      </c>
      <c r="X65" s="65">
        <f t="shared" ref="X65:Y65" si="613">SUM(X64/X58)</f>
        <v>32.056344946711064</v>
      </c>
      <c r="Y65" s="65">
        <f t="shared" si="613"/>
        <v>14.244565217391305</v>
      </c>
      <c r="Z65" s="65">
        <f>SUM(Z64/Z58)</f>
        <v>26.471324176454836</v>
      </c>
      <c r="AA65" s="65">
        <f t="shared" ref="AA65:AB65" si="614">SUM(AA64/AA58)</f>
        <v>26.637044510846369</v>
      </c>
      <c r="AB65" s="65">
        <f t="shared" si="614"/>
        <v>14.866847826086957</v>
      </c>
      <c r="AC65" s="32">
        <f>SUM(AC64/AC58)</f>
        <v>31.958887927485438</v>
      </c>
      <c r="AD65" s="32">
        <f t="shared" ref="AD65:AE65" si="615">SUM(AD64/AD58)</f>
        <v>32.063137290101388</v>
      </c>
      <c r="AE65" s="32">
        <f t="shared" si="615"/>
        <v>14.242375692154086</v>
      </c>
      <c r="AF65" s="32">
        <f>SUM(AF64/AF58)</f>
        <v>31.963961801367883</v>
      </c>
      <c r="AG65" s="32">
        <f t="shared" ref="AG65:AH65" si="616">SUM(AG64/AG58)</f>
        <v>32.057203722419494</v>
      </c>
      <c r="AH65" s="32">
        <f t="shared" si="616"/>
        <v>14.242386882012083</v>
      </c>
      <c r="AI65" s="32">
        <f>SUM(AI64/AI58)</f>
        <v>26.576407977808746</v>
      </c>
      <c r="AJ65" s="32">
        <f t="shared" ref="AJ65:AK65" si="617">SUM(AJ64/AJ58)</f>
        <v>26.637143578097394</v>
      </c>
      <c r="AK65" s="32">
        <f t="shared" si="617"/>
        <v>14.863746958637469</v>
      </c>
      <c r="AL65" s="71">
        <f t="shared" si="237"/>
        <v>5.073873882444957E-3</v>
      </c>
      <c r="AM65" s="71">
        <f t="shared" si="237"/>
        <v>-5.933567681893237E-3</v>
      </c>
      <c r="AN65" s="71">
        <f t="shared" si="237"/>
        <v>1.118985799664074E-5</v>
      </c>
      <c r="AO65" s="65">
        <f>SUM(AO64/AO58)</f>
        <v>31.958887927485438</v>
      </c>
      <c r="AP65" s="65">
        <f t="shared" ref="AP65:AQ65" si="618">SUM(AP64/AP58)</f>
        <v>32.063137290101388</v>
      </c>
      <c r="AQ65" s="65">
        <f t="shared" si="618"/>
        <v>14.242375692154086</v>
      </c>
      <c r="AR65" s="65">
        <f>SUM(AR64/AR58)</f>
        <v>32.037126038594771</v>
      </c>
      <c r="AS65" s="65">
        <f t="shared" ref="AS65:AT65" si="619">SUM(AS64/AS58)</f>
        <v>32.057685719454781</v>
      </c>
      <c r="AT65" s="65">
        <f t="shared" si="619"/>
        <v>14.233333333333333</v>
      </c>
      <c r="AU65" s="65">
        <f>SUM(AU64/AU58)</f>
        <v>26.615443564573226</v>
      </c>
      <c r="AV65" s="65">
        <f t="shared" ref="AV65:AW65" si="620">SUM(AV64/AV58)</f>
        <v>26.636738868393181</v>
      </c>
      <c r="AW65" s="65">
        <f t="shared" si="620"/>
        <v>4.1923076923076916</v>
      </c>
      <c r="AX65" s="65">
        <f>SUM(AX64/AX58)</f>
        <v>31.958887927485438</v>
      </c>
      <c r="AY65" s="65">
        <f t="shared" ref="AY65:AZ65" si="621">SUM(AY64/AY58)</f>
        <v>32.063137290101388</v>
      </c>
      <c r="AZ65" s="65">
        <f t="shared" si="621"/>
        <v>14.242375692154086</v>
      </c>
      <c r="BA65" s="65" t="e">
        <f>SUM(BA64/BA58)</f>
        <v>#DIV/0!</v>
      </c>
      <c r="BB65" s="65" t="e">
        <f t="shared" ref="BB65:BC65" si="622">SUM(BB64/BB58)</f>
        <v>#DIV/0!</v>
      </c>
      <c r="BC65" s="65" t="e">
        <f t="shared" si="622"/>
        <v>#DIV/0!</v>
      </c>
      <c r="BD65" s="65">
        <f>SUM(BD64/BD58)</f>
        <v>26.609152374040267</v>
      </c>
      <c r="BE65" s="65">
        <f t="shared" ref="BE65:BF65" si="623">SUM(BE64/BE58)</f>
        <v>26.636944869831549</v>
      </c>
      <c r="BF65" s="65">
        <f t="shared" si="623"/>
        <v>14.305084745762711</v>
      </c>
      <c r="BG65" s="65">
        <f>SUM(BG64/BG58)</f>
        <v>31.958887927485438</v>
      </c>
      <c r="BH65" s="65">
        <f t="shared" ref="BH65:BI65" si="624">SUM(BH64/BH58)</f>
        <v>32.063137290101388</v>
      </c>
      <c r="BI65" s="65">
        <f t="shared" si="624"/>
        <v>14.242375692154086</v>
      </c>
      <c r="BJ65" s="65" t="e">
        <f>SUM(BJ64/BJ58)</f>
        <v>#DIV/0!</v>
      </c>
      <c r="BK65" s="65" t="e">
        <f t="shared" ref="BK65:BL65" si="625">SUM(BK64/BK58)</f>
        <v>#DIV/0!</v>
      </c>
      <c r="BL65" s="65" t="e">
        <f t="shared" si="625"/>
        <v>#DIV/0!</v>
      </c>
      <c r="BM65" s="65">
        <f>SUM(BM64/BM58)</f>
        <v>26.471408746397184</v>
      </c>
      <c r="BN65" s="65">
        <f t="shared" ref="BN65:CJ65" si="626">SUM(BN64/BN58)</f>
        <v>26.636721004039241</v>
      </c>
      <c r="BO65" s="65">
        <f t="shared" si="626"/>
        <v>14.247999999999999</v>
      </c>
      <c r="BP65" s="32">
        <f t="shared" si="626"/>
        <v>31.958887927485438</v>
      </c>
      <c r="BQ65" s="32">
        <f t="shared" si="626"/>
        <v>32.063137290101388</v>
      </c>
      <c r="BR65" s="32">
        <f t="shared" si="626"/>
        <v>14.242375692154086</v>
      </c>
      <c r="BS65" s="32">
        <f t="shared" si="626"/>
        <v>32.037126038594771</v>
      </c>
      <c r="BT65" s="32">
        <f t="shared" si="626"/>
        <v>32.057685719454781</v>
      </c>
      <c r="BU65" s="32">
        <f t="shared" si="626"/>
        <v>14.233333333333333</v>
      </c>
      <c r="BV65" s="32">
        <f t="shared" si="626"/>
        <v>26.563873416171884</v>
      </c>
      <c r="BW65" s="32">
        <f t="shared" si="626"/>
        <v>26.636799015081561</v>
      </c>
      <c r="BX65" s="32">
        <f t="shared" si="626"/>
        <v>13.686956521739132</v>
      </c>
      <c r="BY65" s="71">
        <f t="shared" si="239"/>
        <v>7.8238111109332209E-2</v>
      </c>
      <c r="BZ65" s="71">
        <f t="shared" si="239"/>
        <v>-5.4515706466062852E-3</v>
      </c>
      <c r="CA65" s="71">
        <f t="shared" si="239"/>
        <v>-9.0423588207535488E-3</v>
      </c>
      <c r="CB65" s="32">
        <f t="shared" si="626"/>
        <v>31.958887927485438</v>
      </c>
      <c r="CC65" s="32">
        <f t="shared" si="626"/>
        <v>32.063137290101388</v>
      </c>
      <c r="CD65" s="32">
        <f t="shared" si="626"/>
        <v>14.242375692154086</v>
      </c>
      <c r="CE65" s="32">
        <f t="shared" si="626"/>
        <v>31.982348590220703</v>
      </c>
      <c r="CF65" s="32">
        <f t="shared" si="626"/>
        <v>32.057325223952432</v>
      </c>
      <c r="CG65" s="32">
        <f t="shared" si="626"/>
        <v>14.241763287797038</v>
      </c>
      <c r="CH65" s="32">
        <f t="shared" si="626"/>
        <v>26.570062470561989</v>
      </c>
      <c r="CI65" s="32">
        <f t="shared" si="626"/>
        <v>26.636969187151443</v>
      </c>
      <c r="CJ65" s="32">
        <f t="shared" si="626"/>
        <v>14.242250287026406</v>
      </c>
      <c r="CK65" s="71">
        <f t="shared" si="241"/>
        <v>2.3460662735264037E-2</v>
      </c>
      <c r="CL65" s="71">
        <f t="shared" si="241"/>
        <v>-5.8120661489553527E-3</v>
      </c>
      <c r="CM65" s="71">
        <f t="shared" si="241"/>
        <v>-6.1240435704768004E-4</v>
      </c>
      <c r="CN65" s="65">
        <f>SUM(CN64/CN58)</f>
        <v>31.960730094258253</v>
      </c>
      <c r="CO65" s="65">
        <f t="shared" ref="CO65:CP65" si="627">SUM(CO64/CO58)</f>
        <v>32.063137290101388</v>
      </c>
      <c r="CP65" s="65">
        <f t="shared" si="627"/>
        <v>14.557282316599307</v>
      </c>
      <c r="CQ65" s="65" t="e">
        <f>SUM(CQ64/CQ58)</f>
        <v>#DIV/0!</v>
      </c>
      <c r="CR65" s="65" t="e">
        <f t="shared" ref="CR65:CS65" si="628">SUM(CR64/CR58)</f>
        <v>#DIV/0!</v>
      </c>
      <c r="CS65" s="65" t="e">
        <f t="shared" si="628"/>
        <v>#DIV/0!</v>
      </c>
      <c r="CT65" s="65">
        <f>SUM(CT64/CT58)</f>
        <v>34.629122923038771</v>
      </c>
      <c r="CU65" s="65">
        <f t="shared" ref="CU65:CV65" si="629">SUM(CU64/CU58)</f>
        <v>34.657905629139073</v>
      </c>
      <c r="CV65" s="65">
        <f t="shared" si="629"/>
        <v>14.176470588235293</v>
      </c>
      <c r="CW65" s="65">
        <f>SUM(CW64/CW58)</f>
        <v>31.960730094258253</v>
      </c>
      <c r="CX65" s="65">
        <f t="shared" ref="CX65:CY65" si="630">SUM(CX64/CX58)</f>
        <v>32.063137290101388</v>
      </c>
      <c r="CY65" s="65">
        <f t="shared" si="630"/>
        <v>14.557282316599307</v>
      </c>
      <c r="CZ65" s="65" t="e">
        <f>SUM(CZ64/CZ58)</f>
        <v>#DIV/0!</v>
      </c>
      <c r="DA65" s="65" t="e">
        <f t="shared" ref="DA65:DB65" si="631">SUM(DA64/DA58)</f>
        <v>#DIV/0!</v>
      </c>
      <c r="DB65" s="65" t="e">
        <f t="shared" si="631"/>
        <v>#DIV/0!</v>
      </c>
      <c r="DC65" s="65">
        <f>SUM(DC64/DC58)</f>
        <v>34.620880396100887</v>
      </c>
      <c r="DD65" s="65">
        <f t="shared" ref="DD65:DE65" si="632">SUM(DD64/DD58)</f>
        <v>34.662093023255814</v>
      </c>
      <c r="DE65" s="65">
        <f t="shared" si="632"/>
        <v>14.173076923076923</v>
      </c>
      <c r="DF65" s="65">
        <f>SUM(DF64/DF58)</f>
        <v>31.960730094258253</v>
      </c>
      <c r="DG65" s="65">
        <f t="shared" ref="DG65:DH65" si="633">SUM(DG64/DG58)</f>
        <v>32.063137290101388</v>
      </c>
      <c r="DH65" s="65">
        <f t="shared" si="633"/>
        <v>14.557282316599307</v>
      </c>
      <c r="DI65" s="65" t="e">
        <f>SUM(DI64/DI58)</f>
        <v>#DIV/0!</v>
      </c>
      <c r="DJ65" s="65" t="e">
        <f t="shared" ref="DJ65:DK65" si="634">SUM(DJ64/DJ58)</f>
        <v>#DIV/0!</v>
      </c>
      <c r="DK65" s="65" t="e">
        <f t="shared" si="634"/>
        <v>#DIV/0!</v>
      </c>
      <c r="DL65" s="65">
        <f>SUM(DL64/DL58)</f>
        <v>34.368335083420845</v>
      </c>
      <c r="DM65" s="65">
        <f t="shared" ref="DM65:DN65" si="635">SUM(DM64/DM58)</f>
        <v>34.660209114223719</v>
      </c>
      <c r="DN65" s="65">
        <f t="shared" si="635"/>
        <v>14.266304347826086</v>
      </c>
      <c r="DO65" s="32">
        <f>SUM(DO64/DO58)</f>
        <v>31.960730094258253</v>
      </c>
      <c r="DP65" s="32">
        <f t="shared" ref="DP65:DW65" si="636">SUM(DP64/DP58)</f>
        <v>32.063137290101388</v>
      </c>
      <c r="DQ65" s="32">
        <f t="shared" si="636"/>
        <v>14.557282316599307</v>
      </c>
      <c r="DR65" s="32" t="e">
        <f>SUM(DR64/DR58)</f>
        <v>#DIV/0!</v>
      </c>
      <c r="DS65" s="32" t="e">
        <f t="shared" si="636"/>
        <v>#DIV/0!</v>
      </c>
      <c r="DT65" s="32" t="e">
        <f t="shared" si="636"/>
        <v>#DIV/0!</v>
      </c>
      <c r="DU65" s="32">
        <f>SUM(DU64/DU58)</f>
        <v>34.537797489407204</v>
      </c>
      <c r="DV65" s="32">
        <f t="shared" si="636"/>
        <v>34.660115530177279</v>
      </c>
      <c r="DW65" s="32">
        <f t="shared" si="636"/>
        <v>14.248898678414097</v>
      </c>
      <c r="DX65" s="71" t="e">
        <f t="shared" si="243"/>
        <v>#DIV/0!</v>
      </c>
      <c r="DY65" s="71" t="e">
        <f t="shared" si="243"/>
        <v>#DIV/0!</v>
      </c>
      <c r="DZ65" s="71" t="e">
        <f t="shared" si="243"/>
        <v>#DIV/0!</v>
      </c>
      <c r="EA65" s="32">
        <f>SUM(EA64/EA58)</f>
        <v>31.959501983076375</v>
      </c>
      <c r="EB65" s="32">
        <f t="shared" ref="EB65:EI65" si="637">SUM(EB64/EB58)</f>
        <v>32.06313729010138</v>
      </c>
      <c r="EC65" s="32">
        <f t="shared" si="637"/>
        <v>14.347344566969161</v>
      </c>
      <c r="ED65" s="32">
        <f>SUM(ED64/ED58)</f>
        <v>31.982348590220703</v>
      </c>
      <c r="EE65" s="32">
        <f t="shared" si="637"/>
        <v>32.057325223952432</v>
      </c>
      <c r="EF65" s="32">
        <f t="shared" si="637"/>
        <v>14.241763287797038</v>
      </c>
      <c r="EG65" s="32">
        <f>SUM(EG64/EG58)</f>
        <v>29.11577926322671</v>
      </c>
      <c r="EH65" s="32">
        <f t="shared" si="637"/>
        <v>29.199346876457863</v>
      </c>
      <c r="EI65" s="32">
        <f t="shared" si="637"/>
        <v>14.244528301886794</v>
      </c>
      <c r="EJ65" s="71">
        <f t="shared" si="245"/>
        <v>2.284660714432718E-2</v>
      </c>
      <c r="EK65" s="71">
        <f t="shared" si="245"/>
        <v>-5.8120661489482472E-3</v>
      </c>
      <c r="EL65" s="71">
        <f t="shared" si="245"/>
        <v>-0.10558127917212268</v>
      </c>
      <c r="EM65" s="65">
        <f>SUM(EM64/EM58)</f>
        <v>31.960730094258253</v>
      </c>
      <c r="EN65" s="65">
        <f t="shared" ref="EN65:EO65" si="638">SUM(EN64/EN58)</f>
        <v>32.063137290101388</v>
      </c>
      <c r="EO65" s="65">
        <f t="shared" si="638"/>
        <v>14.557282316599307</v>
      </c>
      <c r="EP65" s="65" t="e">
        <f>SUM(EP64/EP58)</f>
        <v>#DIV/0!</v>
      </c>
      <c r="EQ65" s="65" t="e">
        <f t="shared" ref="EQ65:ER65" si="639">SUM(EQ64/EQ58)</f>
        <v>#DIV/0!</v>
      </c>
      <c r="ER65" s="65" t="e">
        <f t="shared" si="639"/>
        <v>#DIV/0!</v>
      </c>
      <c r="ES65" s="65">
        <f>SUM(ES64/ES58)</f>
        <v>34.621021550732422</v>
      </c>
      <c r="ET65" s="65">
        <f t="shared" ref="ET65:EU65" si="640">SUM(ET64/ET58)</f>
        <v>34.663118659698739</v>
      </c>
      <c r="EU65" s="65">
        <f t="shared" si="640"/>
        <v>14.333333333333332</v>
      </c>
      <c r="EV65" s="65">
        <f>SUM(EV64/EV58)</f>
        <v>31.960730094258253</v>
      </c>
      <c r="EW65" s="65">
        <f t="shared" ref="EW65:EX65" si="641">SUM(EW64/EW58)</f>
        <v>32.063137290101388</v>
      </c>
      <c r="EX65" s="65">
        <f t="shared" si="641"/>
        <v>14.557282316599307</v>
      </c>
      <c r="EY65" s="65" t="e">
        <f>SUM(EY64/EY58)</f>
        <v>#DIV/0!</v>
      </c>
      <c r="EZ65" s="65" t="e">
        <f t="shared" ref="EZ65:FA65" si="642">SUM(EZ64/EZ58)</f>
        <v>#DIV/0!</v>
      </c>
      <c r="FA65" s="65" t="e">
        <f t="shared" si="642"/>
        <v>#DIV/0!</v>
      </c>
      <c r="FB65" s="65">
        <f>SUM(FB64/FB58)</f>
        <v>34.617519813162829</v>
      </c>
      <c r="FC65" s="65">
        <f t="shared" ref="FC65:FD65" si="643">SUM(FC64/FC58)</f>
        <v>34.661781068948315</v>
      </c>
      <c r="FD65" s="65">
        <f t="shared" si="643"/>
        <v>14.017857142857141</v>
      </c>
      <c r="FE65" s="65">
        <f>SUM(FE64/FE58)</f>
        <v>31.960730094258253</v>
      </c>
      <c r="FF65" s="65">
        <f t="shared" ref="FF65:FG65" si="644">SUM(FF64/FF58)</f>
        <v>32.063137290101388</v>
      </c>
      <c r="FG65" s="65">
        <f t="shared" si="644"/>
        <v>14.557282316599307</v>
      </c>
      <c r="FH65" s="65" t="e">
        <f>SUM(FH64/FH58)</f>
        <v>#DIV/0!</v>
      </c>
      <c r="FI65" s="65" t="e">
        <f t="shared" ref="FI65:FJ65" si="645">SUM(FI64/FI58)</f>
        <v>#DIV/0!</v>
      </c>
      <c r="FJ65" s="65" t="e">
        <f t="shared" si="645"/>
        <v>#DIV/0!</v>
      </c>
      <c r="FK65" s="65">
        <f>SUM(FK64/FK58)</f>
        <v>34.422118561710398</v>
      </c>
      <c r="FL65" s="65">
        <f t="shared" ref="FL65:FM65" si="646">SUM(FL64/FL58)</f>
        <v>34.732859680284193</v>
      </c>
      <c r="FM65" s="65">
        <f t="shared" si="646"/>
        <v>14.235897435897437</v>
      </c>
      <c r="FN65" s="32">
        <f>SUM(FN64/FN58)</f>
        <v>31.960730094258253</v>
      </c>
      <c r="FO65" s="32">
        <f t="shared" ref="FO65:FV65" si="647">SUM(FO64/FO58)</f>
        <v>32.063137290101388</v>
      </c>
      <c r="FP65" s="32">
        <f t="shared" si="647"/>
        <v>14.557282316599307</v>
      </c>
      <c r="FQ65" s="32" t="e">
        <f>SUM(FQ64/FQ58)</f>
        <v>#DIV/0!</v>
      </c>
      <c r="FR65" s="32" t="e">
        <f t="shared" si="647"/>
        <v>#DIV/0!</v>
      </c>
      <c r="FS65" s="32" t="e">
        <f t="shared" si="647"/>
        <v>#DIV/0!</v>
      </c>
      <c r="FT65" s="32">
        <f>SUM(FT64/FT58)</f>
        <v>34.554182387515723</v>
      </c>
      <c r="FU65" s="32">
        <f t="shared" si="647"/>
        <v>34.68548991242799</v>
      </c>
      <c r="FV65" s="32">
        <f t="shared" si="647"/>
        <v>14.222</v>
      </c>
      <c r="FW65" s="71" t="e">
        <f t="shared" si="247"/>
        <v>#DIV/0!</v>
      </c>
      <c r="FX65" s="71" t="e">
        <f t="shared" si="247"/>
        <v>#DIV/0!</v>
      </c>
      <c r="FY65" s="71" t="e">
        <f t="shared" si="247"/>
        <v>#DIV/0!</v>
      </c>
      <c r="FZ65" s="32">
        <f>SUM(FZ64/FZ58)</f>
        <v>31.959809010871844</v>
      </c>
      <c r="GA65" s="32">
        <f t="shared" ref="GA65:GH65" si="648">SUM(GA64/GA58)</f>
        <v>32.063137290101388</v>
      </c>
      <c r="GB65" s="32">
        <f t="shared" si="648"/>
        <v>14.399829004376697</v>
      </c>
      <c r="GC65" s="32">
        <f>SUM(GC64/GC58)</f>
        <v>31.982348590220703</v>
      </c>
      <c r="GD65" s="32">
        <f t="shared" si="648"/>
        <v>32.057325223952432</v>
      </c>
      <c r="GE65" s="32">
        <f t="shared" si="648"/>
        <v>14.241763287797038</v>
      </c>
      <c r="GF65" s="32">
        <f>SUM(GF64/GF58)</f>
        <v>30.460926811771319</v>
      </c>
      <c r="GG65" s="32">
        <f t="shared" si="648"/>
        <v>30.555451259849558</v>
      </c>
      <c r="GH65" s="32">
        <f t="shared" si="648"/>
        <v>14.238356164383562</v>
      </c>
      <c r="GI65" s="71">
        <f t="shared" si="249"/>
        <v>2.2539579348858751E-2</v>
      </c>
      <c r="GJ65" s="71">
        <f t="shared" si="249"/>
        <v>-5.8120661489553527E-3</v>
      </c>
      <c r="GK65" s="71">
        <f t="shared" si="249"/>
        <v>-0.1580657165796584</v>
      </c>
    </row>
    <row r="66" spans="1:193" ht="18.75" customHeight="1" x14ac:dyDescent="0.3">
      <c r="A66" s="74" t="s">
        <v>80</v>
      </c>
      <c r="B66" s="148">
        <f>SUM(B67:B68)</f>
        <v>0</v>
      </c>
      <c r="C66" s="149"/>
      <c r="D66" s="150"/>
      <c r="E66" s="148">
        <f>SUM(E67:E68)</f>
        <v>185.43</v>
      </c>
      <c r="F66" s="149"/>
      <c r="G66" s="150"/>
      <c r="H66" s="148">
        <f t="shared" ref="H66" si="649">SUM(H67:H68)</f>
        <v>0</v>
      </c>
      <c r="I66" s="149"/>
      <c r="J66" s="150"/>
      <c r="K66" s="148">
        <f t="shared" ref="K66" si="650">SUM(K67:K68)</f>
        <v>0</v>
      </c>
      <c r="L66" s="149"/>
      <c r="M66" s="150"/>
      <c r="N66" s="148">
        <f t="shared" ref="N66" si="651">SUM(N67:N68)</f>
        <v>100.22</v>
      </c>
      <c r="O66" s="149"/>
      <c r="P66" s="150"/>
      <c r="Q66" s="148">
        <f>SUM(Q67:Q68)</f>
        <v>0</v>
      </c>
      <c r="R66" s="149"/>
      <c r="S66" s="150"/>
      <c r="T66" s="148">
        <f>SUM(T67:T68)</f>
        <v>0</v>
      </c>
      <c r="U66" s="149"/>
      <c r="V66" s="150"/>
      <c r="W66" s="148">
        <f t="shared" ref="W66" si="652">SUM(W67:W68)</f>
        <v>106.33</v>
      </c>
      <c r="X66" s="149"/>
      <c r="Y66" s="150"/>
      <c r="Z66" s="148">
        <f t="shared" ref="Z66" si="653">SUM(Z67:Z68)</f>
        <v>0</v>
      </c>
      <c r="AA66" s="149"/>
      <c r="AB66" s="150"/>
      <c r="AC66" s="142">
        <f t="shared" ref="AC66" si="654">SUM(AC67:AC68)</f>
        <v>0</v>
      </c>
      <c r="AD66" s="143"/>
      <c r="AE66" s="144"/>
      <c r="AF66" s="142">
        <f t="shared" ref="AF66" si="655">SUM(AF67:AF68)</f>
        <v>391.97999999999996</v>
      </c>
      <c r="AG66" s="143"/>
      <c r="AH66" s="144"/>
      <c r="AI66" s="142">
        <f t="shared" ref="AI66" si="656">SUM(AI67:AI68)</f>
        <v>0</v>
      </c>
      <c r="AJ66" s="143"/>
      <c r="AK66" s="144"/>
      <c r="AL66" s="142">
        <f>SUM(AF66-AC66)</f>
        <v>391.97999999999996</v>
      </c>
      <c r="AM66" s="143"/>
      <c r="AN66" s="144"/>
      <c r="AO66" s="148">
        <f>SUM(AO67:AO68)</f>
        <v>0</v>
      </c>
      <c r="AP66" s="149"/>
      <c r="AQ66" s="150"/>
      <c r="AR66" s="148">
        <f>SUM(AR67:AR68)</f>
        <v>210.16</v>
      </c>
      <c r="AS66" s="149"/>
      <c r="AT66" s="150"/>
      <c r="AU66" s="148">
        <f t="shared" ref="AU66" si="657">SUM(AU67:AU68)</f>
        <v>0</v>
      </c>
      <c r="AV66" s="149"/>
      <c r="AW66" s="150"/>
      <c r="AX66" s="148">
        <f t="shared" ref="AX66" si="658">SUM(AX67:AX68)</f>
        <v>0</v>
      </c>
      <c r="AY66" s="149"/>
      <c r="AZ66" s="150"/>
      <c r="BA66" s="148">
        <f t="shared" ref="BA66" si="659">SUM(BA67:BA68)</f>
        <v>0</v>
      </c>
      <c r="BB66" s="149"/>
      <c r="BC66" s="150"/>
      <c r="BD66" s="148">
        <f>SUM(BD67:BD68)</f>
        <v>0</v>
      </c>
      <c r="BE66" s="149"/>
      <c r="BF66" s="150"/>
      <c r="BG66" s="148">
        <f>SUM(BG67:BG68)</f>
        <v>0</v>
      </c>
      <c r="BH66" s="149"/>
      <c r="BI66" s="150"/>
      <c r="BJ66" s="148">
        <f t="shared" ref="BJ66" si="660">SUM(BJ67:BJ68)</f>
        <v>0</v>
      </c>
      <c r="BK66" s="149"/>
      <c r="BL66" s="150"/>
      <c r="BM66" s="148">
        <f t="shared" ref="BM66" si="661">SUM(BM67:BM68)</f>
        <v>0</v>
      </c>
      <c r="BN66" s="149"/>
      <c r="BO66" s="150"/>
      <c r="BP66" s="142">
        <f t="shared" ref="BP66" si="662">SUM(BP67:BP68)</f>
        <v>0</v>
      </c>
      <c r="BQ66" s="143"/>
      <c r="BR66" s="144"/>
      <c r="BS66" s="142">
        <f t="shared" ref="BS66" si="663">SUM(BS67:BS68)</f>
        <v>210.16</v>
      </c>
      <c r="BT66" s="143"/>
      <c r="BU66" s="144"/>
      <c r="BV66" s="142">
        <f t="shared" ref="BV66" si="664">SUM(BV67:BV68)</f>
        <v>0</v>
      </c>
      <c r="BW66" s="143"/>
      <c r="BX66" s="144"/>
      <c r="BY66" s="142">
        <f>SUM(BS66-BP66)</f>
        <v>210.16</v>
      </c>
      <c r="BZ66" s="143"/>
      <c r="CA66" s="144"/>
      <c r="CB66" s="142">
        <f t="shared" ref="CB66" si="665">SUM(CB67:CB68)</f>
        <v>0</v>
      </c>
      <c r="CC66" s="143"/>
      <c r="CD66" s="144"/>
      <c r="CE66" s="142">
        <f t="shared" ref="CE66" si="666">SUM(CE67:CE68)</f>
        <v>602.14</v>
      </c>
      <c r="CF66" s="143"/>
      <c r="CG66" s="144"/>
      <c r="CH66" s="142">
        <f t="shared" ref="CH66" si="667">SUM(CH67:CH68)</f>
        <v>0</v>
      </c>
      <c r="CI66" s="143"/>
      <c r="CJ66" s="144"/>
      <c r="CK66" s="142">
        <f>SUM(CE66-CB66)</f>
        <v>602.14</v>
      </c>
      <c r="CL66" s="143"/>
      <c r="CM66" s="144"/>
      <c r="CN66" s="148">
        <f>SUM(CN67:CN68)</f>
        <v>0</v>
      </c>
      <c r="CO66" s="149"/>
      <c r="CP66" s="150"/>
      <c r="CQ66" s="148">
        <f>SUM(CQ67:CQ68)</f>
        <v>0</v>
      </c>
      <c r="CR66" s="149"/>
      <c r="CS66" s="150"/>
      <c r="CT66" s="148">
        <f t="shared" ref="CT66" si="668">SUM(CT67:CT68)</f>
        <v>0</v>
      </c>
      <c r="CU66" s="149"/>
      <c r="CV66" s="150"/>
      <c r="CW66" s="148">
        <f t="shared" ref="CW66" si="669">SUM(CW67:CW68)</f>
        <v>0</v>
      </c>
      <c r="CX66" s="149"/>
      <c r="CY66" s="150"/>
      <c r="CZ66" s="148">
        <f t="shared" ref="CZ66" si="670">SUM(CZ67:CZ68)</f>
        <v>0</v>
      </c>
      <c r="DA66" s="149"/>
      <c r="DB66" s="150"/>
      <c r="DC66" s="148">
        <f>SUM(DC67:DC68)</f>
        <v>0</v>
      </c>
      <c r="DD66" s="149"/>
      <c r="DE66" s="150"/>
      <c r="DF66" s="148">
        <f>SUM(DF67:DF68)</f>
        <v>0</v>
      </c>
      <c r="DG66" s="149"/>
      <c r="DH66" s="150"/>
      <c r="DI66" s="148">
        <f t="shared" ref="DI66" si="671">SUM(DI67:DI68)</f>
        <v>0</v>
      </c>
      <c r="DJ66" s="149"/>
      <c r="DK66" s="150"/>
      <c r="DL66" s="148">
        <f t="shared" ref="DL66" si="672">SUM(DL67:DL68)</f>
        <v>0</v>
      </c>
      <c r="DM66" s="149"/>
      <c r="DN66" s="150"/>
      <c r="DO66" s="142">
        <f t="shared" ref="DO66" si="673">SUM(DO67:DO68)</f>
        <v>0</v>
      </c>
      <c r="DP66" s="143"/>
      <c r="DQ66" s="144"/>
      <c r="DR66" s="142">
        <f t="shared" ref="DR66" si="674">SUM(DR67:DR68)</f>
        <v>0</v>
      </c>
      <c r="DS66" s="143"/>
      <c r="DT66" s="144"/>
      <c r="DU66" s="142">
        <f t="shared" ref="DU66" si="675">SUM(DU67:DU68)</f>
        <v>0</v>
      </c>
      <c r="DV66" s="143"/>
      <c r="DW66" s="144"/>
      <c r="DX66" s="142">
        <f>SUM(DR66-DO66)</f>
        <v>0</v>
      </c>
      <c r="DY66" s="143"/>
      <c r="DZ66" s="144"/>
      <c r="EA66" s="142">
        <f t="shared" ref="EA66" si="676">SUM(EA67:EA68)</f>
        <v>0</v>
      </c>
      <c r="EB66" s="143"/>
      <c r="EC66" s="144"/>
      <c r="ED66" s="142">
        <f t="shared" ref="ED66" si="677">SUM(ED67:ED68)</f>
        <v>602.14</v>
      </c>
      <c r="EE66" s="143"/>
      <c r="EF66" s="144"/>
      <c r="EG66" s="142">
        <f t="shared" ref="EG66" si="678">SUM(EG67:EG68)</f>
        <v>0</v>
      </c>
      <c r="EH66" s="143"/>
      <c r="EI66" s="144"/>
      <c r="EJ66" s="142">
        <f>SUM(ED66-EA66)</f>
        <v>602.14</v>
      </c>
      <c r="EK66" s="143"/>
      <c r="EL66" s="144"/>
      <c r="EM66" s="148">
        <f>SUM(EM67:EM68)</f>
        <v>0</v>
      </c>
      <c r="EN66" s="149"/>
      <c r="EO66" s="150"/>
      <c r="EP66" s="148">
        <f>SUM(EP67:EP68)</f>
        <v>0</v>
      </c>
      <c r="EQ66" s="149"/>
      <c r="ER66" s="150"/>
      <c r="ES66" s="148">
        <f t="shared" ref="ES66" si="679">SUM(ES67:ES68)</f>
        <v>0</v>
      </c>
      <c r="ET66" s="149"/>
      <c r="EU66" s="150"/>
      <c r="EV66" s="148">
        <f t="shared" ref="EV66" si="680">SUM(EV67:EV68)</f>
        <v>0</v>
      </c>
      <c r="EW66" s="149"/>
      <c r="EX66" s="150"/>
      <c r="EY66" s="148">
        <f t="shared" ref="EY66" si="681">SUM(EY67:EY68)</f>
        <v>0</v>
      </c>
      <c r="EZ66" s="149"/>
      <c r="FA66" s="150"/>
      <c r="FB66" s="148">
        <f>SUM(FB67:FB68)</f>
        <v>0</v>
      </c>
      <c r="FC66" s="149"/>
      <c r="FD66" s="150"/>
      <c r="FE66" s="148">
        <f>SUM(FE67:FE68)</f>
        <v>0</v>
      </c>
      <c r="FF66" s="149"/>
      <c r="FG66" s="150"/>
      <c r="FH66" s="148">
        <f t="shared" ref="FH66" si="682">SUM(FH67:FH68)</f>
        <v>0</v>
      </c>
      <c r="FI66" s="149"/>
      <c r="FJ66" s="150"/>
      <c r="FK66" s="148">
        <f t="shared" ref="FK66" si="683">SUM(FK67:FK68)</f>
        <v>0</v>
      </c>
      <c r="FL66" s="149"/>
      <c r="FM66" s="150"/>
      <c r="FN66" s="142">
        <f t="shared" ref="FN66" si="684">SUM(FN67:FN68)</f>
        <v>0</v>
      </c>
      <c r="FO66" s="143"/>
      <c r="FP66" s="144"/>
      <c r="FQ66" s="142">
        <f t="shared" ref="FQ66" si="685">SUM(FQ67:FQ68)</f>
        <v>0</v>
      </c>
      <c r="FR66" s="143"/>
      <c r="FS66" s="144"/>
      <c r="FT66" s="142">
        <f t="shared" ref="FT66" si="686">SUM(FT67:FT68)</f>
        <v>0</v>
      </c>
      <c r="FU66" s="143"/>
      <c r="FV66" s="144"/>
      <c r="FW66" s="142">
        <f>SUM(FQ66-FN66)</f>
        <v>0</v>
      </c>
      <c r="FX66" s="143"/>
      <c r="FY66" s="144"/>
      <c r="FZ66" s="142">
        <f t="shared" ref="FZ66" si="687">SUM(FZ67:FZ68)</f>
        <v>0</v>
      </c>
      <c r="GA66" s="143"/>
      <c r="GB66" s="144"/>
      <c r="GC66" s="142">
        <f t="shared" ref="GC66" si="688">SUM(GC67:GC68)</f>
        <v>602.14</v>
      </c>
      <c r="GD66" s="143"/>
      <c r="GE66" s="144"/>
      <c r="GF66" s="142">
        <f t="shared" ref="GF66" si="689">SUM(GF67:GF68)</f>
        <v>0</v>
      </c>
      <c r="GG66" s="143"/>
      <c r="GH66" s="144"/>
      <c r="GI66" s="142">
        <f>SUM(GC66-FZ66)</f>
        <v>602.14</v>
      </c>
      <c r="GJ66" s="143"/>
      <c r="GK66" s="144"/>
    </row>
    <row r="67" spans="1:193" ht="35.25" customHeight="1" x14ac:dyDescent="0.2">
      <c r="A67" s="60" t="s">
        <v>81</v>
      </c>
      <c r="B67" s="160">
        <f>SUM('[19]ПОЛНАЯ СЕБЕСТОИМОСТЬ СТОКИ 2019'!B176:D176)/3</f>
        <v>0</v>
      </c>
      <c r="C67" s="161"/>
      <c r="D67" s="162"/>
      <c r="E67" s="160">
        <f>SUM('[19]ПОЛНАЯ СЕБЕСТОИМОСТЬ СТОКИ 2019'!E176:G176)</f>
        <v>0</v>
      </c>
      <c r="F67" s="161"/>
      <c r="G67" s="162"/>
      <c r="H67" s="160">
        <v>0</v>
      </c>
      <c r="I67" s="161"/>
      <c r="J67" s="162"/>
      <c r="K67" s="160">
        <f>SUM(B67)</f>
        <v>0</v>
      </c>
      <c r="L67" s="161"/>
      <c r="M67" s="162"/>
      <c r="N67" s="160">
        <f>SUM('[19]ПОЛНАЯ СЕБЕСТОИМОСТЬ СТОКИ 2019'!H176:J176)</f>
        <v>0</v>
      </c>
      <c r="O67" s="161"/>
      <c r="P67" s="162"/>
      <c r="Q67" s="160">
        <v>0</v>
      </c>
      <c r="R67" s="161"/>
      <c r="S67" s="162"/>
      <c r="T67" s="160">
        <f>SUM(K67)</f>
        <v>0</v>
      </c>
      <c r="U67" s="161"/>
      <c r="V67" s="162"/>
      <c r="W67" s="160">
        <f>SUM('[19]ПОЛНАЯ СЕБЕСТОИМОСТЬ СТОКИ 2019'!K176:M176)</f>
        <v>0</v>
      </c>
      <c r="X67" s="161"/>
      <c r="Y67" s="162"/>
      <c r="Z67" s="160">
        <v>0</v>
      </c>
      <c r="AA67" s="161"/>
      <c r="AB67" s="162"/>
      <c r="AC67" s="200">
        <f>SUM(B67+K67+T67)</f>
        <v>0</v>
      </c>
      <c r="AD67" s="201"/>
      <c r="AE67" s="202"/>
      <c r="AF67" s="200">
        <f>SUM(E67+N67+W67)</f>
        <v>0</v>
      </c>
      <c r="AG67" s="201"/>
      <c r="AH67" s="202"/>
      <c r="AI67" s="200">
        <f>SUM(H67+Q67+Z67)</f>
        <v>0</v>
      </c>
      <c r="AJ67" s="201"/>
      <c r="AK67" s="202"/>
      <c r="AL67" s="200">
        <f>SUM(AF67-AC67)</f>
        <v>0</v>
      </c>
      <c r="AM67" s="201"/>
      <c r="AN67" s="202"/>
      <c r="AO67" s="160">
        <f>SUM(T67)</f>
        <v>0</v>
      </c>
      <c r="AP67" s="161"/>
      <c r="AQ67" s="162"/>
      <c r="AR67" s="160">
        <f>SUM('[19]ПОЛНАЯ СЕБЕСТОИМОСТЬ СТОКИ 2019'!T176:V176)</f>
        <v>0</v>
      </c>
      <c r="AS67" s="161"/>
      <c r="AT67" s="162"/>
      <c r="AU67" s="160">
        <v>0</v>
      </c>
      <c r="AV67" s="161"/>
      <c r="AW67" s="162"/>
      <c r="AX67" s="160">
        <f>SUM(AO67)</f>
        <v>0</v>
      </c>
      <c r="AY67" s="161"/>
      <c r="AZ67" s="162"/>
      <c r="BA67" s="160">
        <f>SUM('[19]ПОЛНАЯ СЕБЕСТОИМОСТЬ СТОКИ 2019'!W176:Y176)</f>
        <v>0</v>
      </c>
      <c r="BB67" s="161"/>
      <c r="BC67" s="162"/>
      <c r="BD67" s="160">
        <v>0</v>
      </c>
      <c r="BE67" s="161"/>
      <c r="BF67" s="162"/>
      <c r="BG67" s="160">
        <f>SUM(AX67)</f>
        <v>0</v>
      </c>
      <c r="BH67" s="161"/>
      <c r="BI67" s="162"/>
      <c r="BJ67" s="160">
        <f>SUM('[19]ПОЛНАЯ СЕБЕСТОИМОСТЬ СТОКИ 2019'!Z176:AB176)</f>
        <v>0</v>
      </c>
      <c r="BK67" s="161"/>
      <c r="BL67" s="162"/>
      <c r="BM67" s="160">
        <v>0</v>
      </c>
      <c r="BN67" s="161"/>
      <c r="BO67" s="162"/>
      <c r="BP67" s="200">
        <f>SUM(AO67+AX67+BG67)</f>
        <v>0</v>
      </c>
      <c r="BQ67" s="201"/>
      <c r="BR67" s="202"/>
      <c r="BS67" s="200">
        <f>SUM(AR67+BA67+BJ67)</f>
        <v>0</v>
      </c>
      <c r="BT67" s="201"/>
      <c r="BU67" s="202"/>
      <c r="BV67" s="200">
        <f>SUM(AU67+BD67+BM67)</f>
        <v>0</v>
      </c>
      <c r="BW67" s="201"/>
      <c r="BX67" s="202"/>
      <c r="BY67" s="200">
        <f>SUM(BS67-BP67)</f>
        <v>0</v>
      </c>
      <c r="BZ67" s="201"/>
      <c r="CA67" s="202"/>
      <c r="CB67" s="200">
        <f>SUM(AC67+BP67)</f>
        <v>0</v>
      </c>
      <c r="CC67" s="201"/>
      <c r="CD67" s="202"/>
      <c r="CE67" s="200">
        <f>SUM(AF67+BS67)</f>
        <v>0</v>
      </c>
      <c r="CF67" s="201"/>
      <c r="CG67" s="202"/>
      <c r="CH67" s="200">
        <f>SUM(AI67+BV67)</f>
        <v>0</v>
      </c>
      <c r="CI67" s="201"/>
      <c r="CJ67" s="202"/>
      <c r="CK67" s="200">
        <f>SUM(CE67-CB67)</f>
        <v>0</v>
      </c>
      <c r="CL67" s="201"/>
      <c r="CM67" s="202"/>
      <c r="CN67" s="160">
        <f>SUM(BG67)</f>
        <v>0</v>
      </c>
      <c r="CO67" s="161"/>
      <c r="CP67" s="162"/>
      <c r="CQ67" s="160">
        <f>SUM('[19]ПОЛНАЯ СЕБЕСТОИМОСТЬ СТОКИ 2019'!AR176:AT176)</f>
        <v>0</v>
      </c>
      <c r="CR67" s="161"/>
      <c r="CS67" s="162"/>
      <c r="CT67" s="160">
        <v>0</v>
      </c>
      <c r="CU67" s="161"/>
      <c r="CV67" s="162"/>
      <c r="CW67" s="160">
        <f>SUM(CN67)</f>
        <v>0</v>
      </c>
      <c r="CX67" s="161"/>
      <c r="CY67" s="162"/>
      <c r="CZ67" s="160">
        <f>SUM('[19]ПОЛНАЯ СЕБЕСТОИМОСТЬ СТОКИ 2019'!AU176:AW176)</f>
        <v>0</v>
      </c>
      <c r="DA67" s="161"/>
      <c r="DB67" s="162"/>
      <c r="DC67" s="160">
        <v>0</v>
      </c>
      <c r="DD67" s="161"/>
      <c r="DE67" s="162"/>
      <c r="DF67" s="160">
        <f>SUM(CW67)</f>
        <v>0</v>
      </c>
      <c r="DG67" s="161"/>
      <c r="DH67" s="162"/>
      <c r="DI67" s="160">
        <f>SUM('[19]ПОЛНАЯ СЕБЕСТОИМОСТЬ СТОКИ 2019'!AX176:AZ176)</f>
        <v>0</v>
      </c>
      <c r="DJ67" s="161"/>
      <c r="DK67" s="162"/>
      <c r="DL67" s="160">
        <v>0</v>
      </c>
      <c r="DM67" s="161"/>
      <c r="DN67" s="162"/>
      <c r="DO67" s="200">
        <f>SUM(CN67+CW67+DF67)</f>
        <v>0</v>
      </c>
      <c r="DP67" s="201"/>
      <c r="DQ67" s="202"/>
      <c r="DR67" s="200">
        <f>SUM(CQ67+CZ67+DI67)</f>
        <v>0</v>
      </c>
      <c r="DS67" s="201"/>
      <c r="DT67" s="202"/>
      <c r="DU67" s="200">
        <f>SUM(CT67+DC67+DL67)</f>
        <v>0</v>
      </c>
      <c r="DV67" s="201"/>
      <c r="DW67" s="202"/>
      <c r="DX67" s="200">
        <f>SUM(DR67-DO67)</f>
        <v>0</v>
      </c>
      <c r="DY67" s="201"/>
      <c r="DZ67" s="202"/>
      <c r="EA67" s="200">
        <f>SUM(CB67+DO67)</f>
        <v>0</v>
      </c>
      <c r="EB67" s="201"/>
      <c r="EC67" s="202"/>
      <c r="ED67" s="200">
        <f>SUM(CE67+DR67)</f>
        <v>0</v>
      </c>
      <c r="EE67" s="201"/>
      <c r="EF67" s="202"/>
      <c r="EG67" s="200">
        <f>SUM(CH67+DU67)</f>
        <v>0</v>
      </c>
      <c r="EH67" s="201"/>
      <c r="EI67" s="202"/>
      <c r="EJ67" s="200">
        <f>SUM(ED67-EA67)</f>
        <v>0</v>
      </c>
      <c r="EK67" s="201"/>
      <c r="EL67" s="202"/>
      <c r="EM67" s="160">
        <f>SUM(DF67)</f>
        <v>0</v>
      </c>
      <c r="EN67" s="161"/>
      <c r="EO67" s="162"/>
      <c r="EP67" s="160">
        <f>SUM('[19]ПОЛНАЯ СЕБЕСТОИМОСТЬ СТОКИ 2019'!BP176:BR176)</f>
        <v>0</v>
      </c>
      <c r="EQ67" s="161"/>
      <c r="ER67" s="162"/>
      <c r="ES67" s="160">
        <v>0</v>
      </c>
      <c r="ET67" s="161"/>
      <c r="EU67" s="162"/>
      <c r="EV67" s="160">
        <f>SUM(EM67)</f>
        <v>0</v>
      </c>
      <c r="EW67" s="161"/>
      <c r="EX67" s="162"/>
      <c r="EY67" s="160">
        <f>SUM('[19]ПОЛНАЯ СЕБЕСТОИМОСТЬ СТОКИ 2019'!BS176:BU176)</f>
        <v>0</v>
      </c>
      <c r="EZ67" s="161"/>
      <c r="FA67" s="162"/>
      <c r="FB67" s="160">
        <v>0</v>
      </c>
      <c r="FC67" s="161"/>
      <c r="FD67" s="162"/>
      <c r="FE67" s="160">
        <f>SUM(EV67)</f>
        <v>0</v>
      </c>
      <c r="FF67" s="161"/>
      <c r="FG67" s="162"/>
      <c r="FH67" s="160">
        <f>SUM('[19]ПОЛНАЯ СЕБЕСТОИМОСТЬ СТОКИ 2019'!BV176:BX176)</f>
        <v>0</v>
      </c>
      <c r="FI67" s="161"/>
      <c r="FJ67" s="162"/>
      <c r="FK67" s="160">
        <v>0</v>
      </c>
      <c r="FL67" s="161"/>
      <c r="FM67" s="162"/>
      <c r="FN67" s="200">
        <f>SUM(EM67+EV67+FE67)</f>
        <v>0</v>
      </c>
      <c r="FO67" s="201"/>
      <c r="FP67" s="202"/>
      <c r="FQ67" s="200">
        <f>SUM(EP67+EY67+FH67)</f>
        <v>0</v>
      </c>
      <c r="FR67" s="201"/>
      <c r="FS67" s="202"/>
      <c r="FT67" s="200">
        <f>SUM(ES67+FB67+FK67)</f>
        <v>0</v>
      </c>
      <c r="FU67" s="201"/>
      <c r="FV67" s="202"/>
      <c r="FW67" s="200">
        <f>SUM(FQ67-FN67)</f>
        <v>0</v>
      </c>
      <c r="FX67" s="201"/>
      <c r="FY67" s="202"/>
      <c r="FZ67" s="200">
        <f>SUM(EA67+FN67)</f>
        <v>0</v>
      </c>
      <c r="GA67" s="201"/>
      <c r="GB67" s="202"/>
      <c r="GC67" s="200">
        <f>SUM(ED67+FQ67)</f>
        <v>0</v>
      </c>
      <c r="GD67" s="201"/>
      <c r="GE67" s="202"/>
      <c r="GF67" s="200">
        <f>SUM(EG67+FT67)</f>
        <v>0</v>
      </c>
      <c r="GG67" s="201"/>
      <c r="GH67" s="202"/>
      <c r="GI67" s="200">
        <f>SUM(GC67-FZ67)</f>
        <v>0</v>
      </c>
      <c r="GJ67" s="201"/>
      <c r="GK67" s="202"/>
    </row>
    <row r="68" spans="1:193" ht="36" customHeight="1" x14ac:dyDescent="0.2">
      <c r="A68" s="60" t="s">
        <v>82</v>
      </c>
      <c r="B68" s="160">
        <f>SUM('[19]ПОЛНАЯ СЕБЕСТОИМОСТЬ СТОКИ 2019'!B177:D177)/3</f>
        <v>0</v>
      </c>
      <c r="C68" s="161"/>
      <c r="D68" s="162"/>
      <c r="E68" s="160">
        <f>SUM('[19]ПОЛНАЯ СЕБЕСТОИМОСТЬ СТОКИ 2019'!E177:G177)</f>
        <v>185.43</v>
      </c>
      <c r="F68" s="161"/>
      <c r="G68" s="162"/>
      <c r="H68" s="160">
        <v>0</v>
      </c>
      <c r="I68" s="161"/>
      <c r="J68" s="162"/>
      <c r="K68" s="160">
        <f>SUM(B68)</f>
        <v>0</v>
      </c>
      <c r="L68" s="161"/>
      <c r="M68" s="162"/>
      <c r="N68" s="160">
        <f>SUM('[19]ПОЛНАЯ СЕБЕСТОИМОСТЬ СТОКИ 2019'!H177:J177)</f>
        <v>100.22</v>
      </c>
      <c r="O68" s="161"/>
      <c r="P68" s="162"/>
      <c r="Q68" s="160">
        <v>0</v>
      </c>
      <c r="R68" s="161"/>
      <c r="S68" s="162"/>
      <c r="T68" s="160">
        <f>SUM(K68)</f>
        <v>0</v>
      </c>
      <c r="U68" s="161"/>
      <c r="V68" s="162"/>
      <c r="W68" s="160">
        <f>SUM('[19]ПОЛНАЯ СЕБЕСТОИМОСТЬ СТОКИ 2019'!K177:M177)</f>
        <v>106.33</v>
      </c>
      <c r="X68" s="161"/>
      <c r="Y68" s="162"/>
      <c r="Z68" s="160">
        <v>0</v>
      </c>
      <c r="AA68" s="161"/>
      <c r="AB68" s="162"/>
      <c r="AC68" s="200">
        <f>SUM(B68+K68+T68)</f>
        <v>0</v>
      </c>
      <c r="AD68" s="201"/>
      <c r="AE68" s="202"/>
      <c r="AF68" s="200">
        <f>SUM(E68+N68+W68)</f>
        <v>391.97999999999996</v>
      </c>
      <c r="AG68" s="201"/>
      <c r="AH68" s="202"/>
      <c r="AI68" s="200">
        <f>SUM(H68+Q68+Z68)</f>
        <v>0</v>
      </c>
      <c r="AJ68" s="201"/>
      <c r="AK68" s="202"/>
      <c r="AL68" s="200">
        <f>SUM(AF68-AC68)</f>
        <v>391.97999999999996</v>
      </c>
      <c r="AM68" s="201"/>
      <c r="AN68" s="202"/>
      <c r="AO68" s="160">
        <f>SUM(T68)</f>
        <v>0</v>
      </c>
      <c r="AP68" s="161"/>
      <c r="AQ68" s="162"/>
      <c r="AR68" s="160">
        <f>SUM('[19]ПОЛНАЯ СЕБЕСТОИМОСТЬ СТОКИ 2019'!T177:V177)</f>
        <v>210.16</v>
      </c>
      <c r="AS68" s="161"/>
      <c r="AT68" s="162"/>
      <c r="AU68" s="160">
        <v>0</v>
      </c>
      <c r="AV68" s="161"/>
      <c r="AW68" s="162"/>
      <c r="AX68" s="160">
        <f>SUM(AO68)</f>
        <v>0</v>
      </c>
      <c r="AY68" s="161"/>
      <c r="AZ68" s="162"/>
      <c r="BA68" s="160">
        <f>SUM('[19]ПОЛНАЯ СЕБЕСТОИМОСТЬ СТОКИ 2019'!W177:Y177)</f>
        <v>0</v>
      </c>
      <c r="BB68" s="161"/>
      <c r="BC68" s="162"/>
      <c r="BD68" s="160">
        <v>0</v>
      </c>
      <c r="BE68" s="161"/>
      <c r="BF68" s="162"/>
      <c r="BG68" s="160">
        <f>SUM(AX68)</f>
        <v>0</v>
      </c>
      <c r="BH68" s="161"/>
      <c r="BI68" s="162"/>
      <c r="BJ68" s="160">
        <f>SUM('[19]ПОЛНАЯ СЕБЕСТОИМОСТЬ СТОКИ 2019'!Z177:AB177)</f>
        <v>0</v>
      </c>
      <c r="BK68" s="161"/>
      <c r="BL68" s="162"/>
      <c r="BM68" s="160">
        <v>0</v>
      </c>
      <c r="BN68" s="161"/>
      <c r="BO68" s="162"/>
      <c r="BP68" s="200">
        <f>SUM(AO68+AX68+BG68)</f>
        <v>0</v>
      </c>
      <c r="BQ68" s="201"/>
      <c r="BR68" s="202"/>
      <c r="BS68" s="200">
        <f>SUM(AR68+BA68+BJ68)</f>
        <v>210.16</v>
      </c>
      <c r="BT68" s="201"/>
      <c r="BU68" s="202"/>
      <c r="BV68" s="200">
        <f>SUM(AU68+BD68+BM68)</f>
        <v>0</v>
      </c>
      <c r="BW68" s="201"/>
      <c r="BX68" s="202"/>
      <c r="BY68" s="200">
        <f>SUM(BS68-BP68)</f>
        <v>210.16</v>
      </c>
      <c r="BZ68" s="201"/>
      <c r="CA68" s="202"/>
      <c r="CB68" s="200">
        <f>SUM(AC68+BP68)</f>
        <v>0</v>
      </c>
      <c r="CC68" s="201"/>
      <c r="CD68" s="202"/>
      <c r="CE68" s="200">
        <f>SUM(AF68+BS68)</f>
        <v>602.14</v>
      </c>
      <c r="CF68" s="201"/>
      <c r="CG68" s="202"/>
      <c r="CH68" s="200">
        <f>SUM(AI68+BV68)</f>
        <v>0</v>
      </c>
      <c r="CI68" s="201"/>
      <c r="CJ68" s="202"/>
      <c r="CK68" s="200">
        <f>SUM(CE68-CB68)</f>
        <v>602.14</v>
      </c>
      <c r="CL68" s="201"/>
      <c r="CM68" s="202"/>
      <c r="CN68" s="160">
        <f>SUM(BG68)</f>
        <v>0</v>
      </c>
      <c r="CO68" s="161"/>
      <c r="CP68" s="162"/>
      <c r="CQ68" s="160">
        <f>SUM('[19]ПОЛНАЯ СЕБЕСТОИМОСТЬ СТОКИ 2019'!AR177:AT177)</f>
        <v>0</v>
      </c>
      <c r="CR68" s="161"/>
      <c r="CS68" s="162"/>
      <c r="CT68" s="160">
        <v>0</v>
      </c>
      <c r="CU68" s="161"/>
      <c r="CV68" s="162"/>
      <c r="CW68" s="160">
        <f>SUM(CN68)</f>
        <v>0</v>
      </c>
      <c r="CX68" s="161"/>
      <c r="CY68" s="162"/>
      <c r="CZ68" s="160">
        <f>SUM('[19]ПОЛНАЯ СЕБЕСТОИМОСТЬ СТОКИ 2019'!AU177:AW177)</f>
        <v>0</v>
      </c>
      <c r="DA68" s="161"/>
      <c r="DB68" s="162"/>
      <c r="DC68" s="160">
        <v>0</v>
      </c>
      <c r="DD68" s="161"/>
      <c r="DE68" s="162"/>
      <c r="DF68" s="160">
        <f>SUM(CW68)</f>
        <v>0</v>
      </c>
      <c r="DG68" s="161"/>
      <c r="DH68" s="162"/>
      <c r="DI68" s="160">
        <f>SUM('[19]ПОЛНАЯ СЕБЕСТОИМОСТЬ СТОКИ 2019'!AX177:AZ177)</f>
        <v>0</v>
      </c>
      <c r="DJ68" s="161"/>
      <c r="DK68" s="162"/>
      <c r="DL68" s="160">
        <v>0</v>
      </c>
      <c r="DM68" s="161"/>
      <c r="DN68" s="162"/>
      <c r="DO68" s="200">
        <f>SUM(CN68+CW68+DF68)</f>
        <v>0</v>
      </c>
      <c r="DP68" s="201"/>
      <c r="DQ68" s="202"/>
      <c r="DR68" s="200">
        <f>SUM(CQ68+CZ68+DI68)</f>
        <v>0</v>
      </c>
      <c r="DS68" s="201"/>
      <c r="DT68" s="202"/>
      <c r="DU68" s="200">
        <f>SUM(CT68+DC68+DL68)</f>
        <v>0</v>
      </c>
      <c r="DV68" s="201"/>
      <c r="DW68" s="202"/>
      <c r="DX68" s="200">
        <f>SUM(DR68-DO68)</f>
        <v>0</v>
      </c>
      <c r="DY68" s="201"/>
      <c r="DZ68" s="202"/>
      <c r="EA68" s="200">
        <f>SUM(CB68+DO68)</f>
        <v>0</v>
      </c>
      <c r="EB68" s="201"/>
      <c r="EC68" s="202"/>
      <c r="ED68" s="200">
        <f>SUM(CE68+DR68)</f>
        <v>602.14</v>
      </c>
      <c r="EE68" s="201"/>
      <c r="EF68" s="202"/>
      <c r="EG68" s="200">
        <f>SUM(CH68+DU68)</f>
        <v>0</v>
      </c>
      <c r="EH68" s="201"/>
      <c r="EI68" s="202"/>
      <c r="EJ68" s="200">
        <f>SUM(ED68-EA68)</f>
        <v>602.14</v>
      </c>
      <c r="EK68" s="201"/>
      <c r="EL68" s="202"/>
      <c r="EM68" s="160">
        <f>SUM(DF68)</f>
        <v>0</v>
      </c>
      <c r="EN68" s="161"/>
      <c r="EO68" s="162"/>
      <c r="EP68" s="160">
        <f>SUM('[19]ПОЛНАЯ СЕБЕСТОИМОСТЬ СТОКИ 2019'!BP177:BR177)</f>
        <v>0</v>
      </c>
      <c r="EQ68" s="161"/>
      <c r="ER68" s="162"/>
      <c r="ES68" s="160">
        <v>0</v>
      </c>
      <c r="ET68" s="161"/>
      <c r="EU68" s="162"/>
      <c r="EV68" s="160">
        <f>SUM(EM68)</f>
        <v>0</v>
      </c>
      <c r="EW68" s="161"/>
      <c r="EX68" s="162"/>
      <c r="EY68" s="160">
        <f>SUM('[19]ПОЛНАЯ СЕБЕСТОИМОСТЬ СТОКИ 2019'!BS177:BU177)</f>
        <v>0</v>
      </c>
      <c r="EZ68" s="161"/>
      <c r="FA68" s="162"/>
      <c r="FB68" s="160">
        <v>0</v>
      </c>
      <c r="FC68" s="161"/>
      <c r="FD68" s="162"/>
      <c r="FE68" s="160">
        <f>SUM(EV68)</f>
        <v>0</v>
      </c>
      <c r="FF68" s="161"/>
      <c r="FG68" s="162"/>
      <c r="FH68" s="160">
        <f>SUM('[19]ПОЛНАЯ СЕБЕСТОИМОСТЬ СТОКИ 2019'!BV177:BX177)</f>
        <v>0</v>
      </c>
      <c r="FI68" s="161"/>
      <c r="FJ68" s="162"/>
      <c r="FK68" s="160">
        <v>0</v>
      </c>
      <c r="FL68" s="161"/>
      <c r="FM68" s="162"/>
      <c r="FN68" s="200">
        <f>SUM(EM68+EV68+FE68)</f>
        <v>0</v>
      </c>
      <c r="FO68" s="201"/>
      <c r="FP68" s="202"/>
      <c r="FQ68" s="200">
        <f>SUM(EP68+EY68+FH68)</f>
        <v>0</v>
      </c>
      <c r="FR68" s="201"/>
      <c r="FS68" s="202"/>
      <c r="FT68" s="200">
        <f>SUM(ES68+FB68+FK68)</f>
        <v>0</v>
      </c>
      <c r="FU68" s="201"/>
      <c r="FV68" s="202"/>
      <c r="FW68" s="200">
        <f>SUM(FQ68-FN68)</f>
        <v>0</v>
      </c>
      <c r="FX68" s="201"/>
      <c r="FY68" s="202"/>
      <c r="FZ68" s="200">
        <f>SUM(EA68+FN68)</f>
        <v>0</v>
      </c>
      <c r="GA68" s="201"/>
      <c r="GB68" s="202"/>
      <c r="GC68" s="200">
        <f>SUM(ED68+FQ68)</f>
        <v>602.14</v>
      </c>
      <c r="GD68" s="201"/>
      <c r="GE68" s="202"/>
      <c r="GF68" s="200">
        <f>SUM(EG68+FT68)</f>
        <v>0</v>
      </c>
      <c r="GG68" s="201"/>
      <c r="GH68" s="202"/>
      <c r="GI68" s="200">
        <f>SUM(GC68-FZ68)</f>
        <v>602.14</v>
      </c>
      <c r="GJ68" s="201"/>
      <c r="GK68" s="202"/>
    </row>
    <row r="69" spans="1:193" ht="18.75" customHeight="1" x14ac:dyDescent="0.3">
      <c r="A69" s="13" t="s">
        <v>83</v>
      </c>
      <c r="B69" s="148">
        <f>SUM(B57+B66)</f>
        <v>8022.7364006009084</v>
      </c>
      <c r="C69" s="149"/>
      <c r="D69" s="150"/>
      <c r="E69" s="148">
        <f>SUM(E57+E66)</f>
        <v>6547.5820000000003</v>
      </c>
      <c r="F69" s="149"/>
      <c r="G69" s="150"/>
      <c r="H69" s="148">
        <f t="shared" ref="H69" si="690">SUM(H57+H66)</f>
        <v>6173.19</v>
      </c>
      <c r="I69" s="149"/>
      <c r="J69" s="150"/>
      <c r="K69" s="148">
        <f t="shared" ref="K69" si="691">SUM(K57+K66)</f>
        <v>8022.7364006009084</v>
      </c>
      <c r="L69" s="149"/>
      <c r="M69" s="150"/>
      <c r="N69" s="148">
        <f t="shared" ref="N69" si="692">SUM(N57+N66)</f>
        <v>6122.3070000000007</v>
      </c>
      <c r="O69" s="149"/>
      <c r="P69" s="150"/>
      <c r="Q69" s="148">
        <f t="shared" ref="Q69:Z69" si="693">SUM(Q57+Q66)</f>
        <v>5859.82</v>
      </c>
      <c r="R69" s="149"/>
      <c r="S69" s="150"/>
      <c r="T69" s="148">
        <f t="shared" si="693"/>
        <v>8022.7364006009084</v>
      </c>
      <c r="U69" s="149"/>
      <c r="V69" s="150"/>
      <c r="W69" s="148">
        <f t="shared" si="693"/>
        <v>6987.5310000000009</v>
      </c>
      <c r="X69" s="149"/>
      <c r="Y69" s="150"/>
      <c r="Z69" s="148">
        <f t="shared" si="693"/>
        <v>7630.9999999999991</v>
      </c>
      <c r="AA69" s="149"/>
      <c r="AB69" s="150"/>
      <c r="AC69" s="142">
        <f t="shared" ref="AC69:AI69" si="694">SUM(AC57+AC66)</f>
        <v>24068.209201802725</v>
      </c>
      <c r="AD69" s="143"/>
      <c r="AE69" s="144"/>
      <c r="AF69" s="142">
        <f t="shared" si="694"/>
        <v>19657.420000000002</v>
      </c>
      <c r="AG69" s="143"/>
      <c r="AH69" s="144"/>
      <c r="AI69" s="142">
        <f t="shared" si="694"/>
        <v>19664.009999999998</v>
      </c>
      <c r="AJ69" s="143"/>
      <c r="AK69" s="144"/>
      <c r="AL69" s="197">
        <f>SUM(AF69-AC69)</f>
        <v>-4410.7892018027233</v>
      </c>
      <c r="AM69" s="198"/>
      <c r="AN69" s="199"/>
      <c r="AO69" s="148">
        <f t="shared" ref="AO69:BM69" si="695">SUM(AO57+AO66)</f>
        <v>8022.7364006009084</v>
      </c>
      <c r="AP69" s="149"/>
      <c r="AQ69" s="150"/>
      <c r="AR69" s="148">
        <f t="shared" si="695"/>
        <v>7299.6519999999991</v>
      </c>
      <c r="AS69" s="149"/>
      <c r="AT69" s="150"/>
      <c r="AU69" s="148">
        <f t="shared" si="695"/>
        <v>6737.2</v>
      </c>
      <c r="AV69" s="149"/>
      <c r="AW69" s="150"/>
      <c r="AX69" s="148">
        <f t="shared" si="695"/>
        <v>8022.7364006009084</v>
      </c>
      <c r="AY69" s="149"/>
      <c r="AZ69" s="150"/>
      <c r="BA69" s="148">
        <f t="shared" si="695"/>
        <v>0</v>
      </c>
      <c r="BB69" s="149"/>
      <c r="BC69" s="150"/>
      <c r="BD69" s="148">
        <f t="shared" si="695"/>
        <v>6494.0300000000007</v>
      </c>
      <c r="BE69" s="149"/>
      <c r="BF69" s="150"/>
      <c r="BG69" s="148">
        <f t="shared" si="695"/>
        <v>8022.7364006009084</v>
      </c>
      <c r="BH69" s="149"/>
      <c r="BI69" s="150"/>
      <c r="BJ69" s="148">
        <f t="shared" si="695"/>
        <v>0</v>
      </c>
      <c r="BK69" s="149"/>
      <c r="BL69" s="150"/>
      <c r="BM69" s="148">
        <f t="shared" si="695"/>
        <v>7100.3099999999995</v>
      </c>
      <c r="BN69" s="149"/>
      <c r="BO69" s="150"/>
      <c r="BP69" s="142">
        <f t="shared" ref="BP69:BS69" si="696">SUM(BP57+BP66)</f>
        <v>24068.209201802725</v>
      </c>
      <c r="BQ69" s="143"/>
      <c r="BR69" s="144"/>
      <c r="BS69" s="142">
        <f t="shared" si="696"/>
        <v>7299.6519999999991</v>
      </c>
      <c r="BT69" s="143"/>
      <c r="BU69" s="144"/>
      <c r="BV69" s="142">
        <f>SUM(BV64-BV66)</f>
        <v>21698.7</v>
      </c>
      <c r="BW69" s="143"/>
      <c r="BX69" s="144"/>
      <c r="BY69" s="197">
        <f>SUM(BS69-BP69)</f>
        <v>-16768.557201802727</v>
      </c>
      <c r="BZ69" s="198"/>
      <c r="CA69" s="199"/>
      <c r="CB69" s="142">
        <f t="shared" ref="CB69:CH69" si="697">SUM(CB57+CB66)</f>
        <v>48136.41840360545</v>
      </c>
      <c r="CC69" s="143"/>
      <c r="CD69" s="144"/>
      <c r="CE69" s="142">
        <f t="shared" si="697"/>
        <v>26957.072</v>
      </c>
      <c r="CF69" s="143"/>
      <c r="CG69" s="144"/>
      <c r="CH69" s="142">
        <f t="shared" si="697"/>
        <v>39995.550000000003</v>
      </c>
      <c r="CI69" s="143"/>
      <c r="CJ69" s="144"/>
      <c r="CK69" s="197">
        <f>SUM(CE69-CB69)</f>
        <v>-21179.34640360545</v>
      </c>
      <c r="CL69" s="198"/>
      <c r="CM69" s="199"/>
      <c r="CN69" s="148">
        <f t="shared" ref="CN69:DU69" si="698">SUM(CN57+CN66)</f>
        <v>8065.3567598536101</v>
      </c>
      <c r="CO69" s="149"/>
      <c r="CP69" s="150"/>
      <c r="CQ69" s="148">
        <f t="shared" si="698"/>
        <v>0</v>
      </c>
      <c r="CR69" s="149"/>
      <c r="CS69" s="150"/>
      <c r="CT69" s="148">
        <f t="shared" si="698"/>
        <v>7081.82</v>
      </c>
      <c r="CU69" s="149"/>
      <c r="CV69" s="150"/>
      <c r="CW69" s="148">
        <f t="shared" si="698"/>
        <v>8065.3567598536101</v>
      </c>
      <c r="CX69" s="149"/>
      <c r="CY69" s="150"/>
      <c r="CZ69" s="148">
        <f t="shared" si="698"/>
        <v>0</v>
      </c>
      <c r="DA69" s="149"/>
      <c r="DB69" s="150"/>
      <c r="DC69" s="148">
        <f t="shared" si="698"/>
        <v>6792.37</v>
      </c>
      <c r="DD69" s="149"/>
      <c r="DE69" s="150"/>
      <c r="DF69" s="148">
        <f t="shared" si="698"/>
        <v>8065.3567598536101</v>
      </c>
      <c r="DG69" s="149"/>
      <c r="DH69" s="150"/>
      <c r="DI69" s="148">
        <f t="shared" si="698"/>
        <v>0</v>
      </c>
      <c r="DJ69" s="149"/>
      <c r="DK69" s="150"/>
      <c r="DL69" s="148">
        <f t="shared" si="698"/>
        <v>6664.42</v>
      </c>
      <c r="DM69" s="149"/>
      <c r="DN69" s="150"/>
      <c r="DO69" s="142">
        <f t="shared" si="698"/>
        <v>24196.07027956083</v>
      </c>
      <c r="DP69" s="143"/>
      <c r="DQ69" s="144"/>
      <c r="DR69" s="142">
        <f t="shared" si="698"/>
        <v>0</v>
      </c>
      <c r="DS69" s="143"/>
      <c r="DT69" s="144"/>
      <c r="DU69" s="142">
        <f t="shared" si="698"/>
        <v>20538.61</v>
      </c>
      <c r="DV69" s="143"/>
      <c r="DW69" s="144"/>
      <c r="DX69" s="197">
        <f>SUM(DR69-DO69)</f>
        <v>-24196.07027956083</v>
      </c>
      <c r="DY69" s="198"/>
      <c r="DZ69" s="199"/>
      <c r="EA69" s="142">
        <f t="shared" ref="EA69:EG69" si="699">SUM(EA57+EA66)</f>
        <v>72332.488683166273</v>
      </c>
      <c r="EB69" s="143"/>
      <c r="EC69" s="144"/>
      <c r="ED69" s="142">
        <f t="shared" si="699"/>
        <v>26957.072</v>
      </c>
      <c r="EE69" s="143"/>
      <c r="EF69" s="144"/>
      <c r="EG69" s="142">
        <f t="shared" si="699"/>
        <v>60534.16</v>
      </c>
      <c r="EH69" s="143"/>
      <c r="EI69" s="144"/>
      <c r="EJ69" s="197">
        <f>SUM(ED69-EA69)</f>
        <v>-45375.416683166273</v>
      </c>
      <c r="EK69" s="198"/>
      <c r="EL69" s="199"/>
      <c r="EM69" s="148">
        <f t="shared" ref="EM69:FT69" si="700">SUM(EM57+EM66)</f>
        <v>8065.3567598536101</v>
      </c>
      <c r="EN69" s="149"/>
      <c r="EO69" s="150"/>
      <c r="EP69" s="148">
        <f t="shared" si="700"/>
        <v>0</v>
      </c>
      <c r="EQ69" s="149"/>
      <c r="ER69" s="150"/>
      <c r="ES69" s="148">
        <f t="shared" si="700"/>
        <v>6749.0399999999991</v>
      </c>
      <c r="ET69" s="149"/>
      <c r="EU69" s="150"/>
      <c r="EV69" s="148">
        <f t="shared" si="700"/>
        <v>8065.3567598536101</v>
      </c>
      <c r="EW69" s="149"/>
      <c r="EX69" s="150"/>
      <c r="EY69" s="148">
        <f t="shared" si="700"/>
        <v>0</v>
      </c>
      <c r="EZ69" s="149"/>
      <c r="FA69" s="150"/>
      <c r="FB69" s="148">
        <f t="shared" si="700"/>
        <v>6465.6800000000012</v>
      </c>
      <c r="FC69" s="149"/>
      <c r="FD69" s="150"/>
      <c r="FE69" s="148">
        <f t="shared" si="700"/>
        <v>8065.3567598536101</v>
      </c>
      <c r="FF69" s="149"/>
      <c r="FG69" s="150"/>
      <c r="FH69" s="148">
        <f t="shared" si="700"/>
        <v>0</v>
      </c>
      <c r="FI69" s="149"/>
      <c r="FJ69" s="150"/>
      <c r="FK69" s="148">
        <f t="shared" si="700"/>
        <v>6605.9199999999992</v>
      </c>
      <c r="FL69" s="149"/>
      <c r="FM69" s="150"/>
      <c r="FN69" s="142">
        <f t="shared" si="700"/>
        <v>24196.07027956083</v>
      </c>
      <c r="FO69" s="143"/>
      <c r="FP69" s="144"/>
      <c r="FQ69" s="142">
        <f t="shared" si="700"/>
        <v>0</v>
      </c>
      <c r="FR69" s="143"/>
      <c r="FS69" s="144"/>
      <c r="FT69" s="142">
        <f t="shared" si="700"/>
        <v>19820.64</v>
      </c>
      <c r="FU69" s="143"/>
      <c r="FV69" s="144"/>
      <c r="FW69" s="197">
        <f>SUM(FQ69-FN69)</f>
        <v>-24196.07027956083</v>
      </c>
      <c r="FX69" s="198"/>
      <c r="FY69" s="199"/>
      <c r="FZ69" s="142">
        <f t="shared" ref="FZ69:GF69" si="701">SUM(FZ57+FZ66)</f>
        <v>96528.558962727111</v>
      </c>
      <c r="GA69" s="143"/>
      <c r="GB69" s="144"/>
      <c r="GC69" s="142">
        <f t="shared" si="701"/>
        <v>26957.072</v>
      </c>
      <c r="GD69" s="143"/>
      <c r="GE69" s="144"/>
      <c r="GF69" s="142">
        <f t="shared" si="701"/>
        <v>80354.8</v>
      </c>
      <c r="GG69" s="143"/>
      <c r="GH69" s="144"/>
      <c r="GI69" s="197">
        <f>SUM(GC69-FZ69)</f>
        <v>-69571.486962727111</v>
      </c>
      <c r="GJ69" s="198"/>
      <c r="GK69" s="199"/>
    </row>
    <row r="70" spans="1:193" ht="18.75" customHeight="1" x14ac:dyDescent="0.3">
      <c r="A70" s="75"/>
      <c r="B70" s="76"/>
      <c r="C70" s="76"/>
      <c r="D70" s="76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</row>
    <row r="71" spans="1:193" ht="18.75" customHeight="1" x14ac:dyDescent="0.3">
      <c r="B71" s="76"/>
      <c r="C71" s="76"/>
      <c r="D71" s="76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</row>
    <row r="72" spans="1:193" ht="18.75" customHeight="1" x14ac:dyDescent="0.3">
      <c r="B72" s="76"/>
      <c r="C72" s="76"/>
      <c r="D72" s="76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</row>
    <row r="73" spans="1:193" ht="18.75" customHeight="1" x14ac:dyDescent="0.3">
      <c r="A73" s="206" t="s">
        <v>113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 t="s">
        <v>111</v>
      </c>
      <c r="O73" s="207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9" t="s">
        <v>115</v>
      </c>
      <c r="AE73" s="206"/>
      <c r="AF73" s="206"/>
      <c r="AG73" s="206"/>
      <c r="AH73" s="206"/>
      <c r="AI73" s="208"/>
      <c r="AJ73" s="208"/>
      <c r="AK73" s="206"/>
      <c r="AL73" s="208"/>
      <c r="AM73" s="208"/>
      <c r="AN73" s="208"/>
      <c r="AO73" s="208"/>
      <c r="AP73" s="208"/>
      <c r="AQ73" s="208"/>
      <c r="AR73" s="206"/>
      <c r="AS73" s="206"/>
      <c r="AT73" s="206"/>
      <c r="AU73" s="206"/>
      <c r="AV73" s="206"/>
      <c r="AW73" s="206"/>
      <c r="AX73" s="206"/>
      <c r="AY73" s="206"/>
      <c r="AZ73" s="206" t="s">
        <v>114</v>
      </c>
      <c r="BA73" s="206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6"/>
      <c r="CB73" s="206"/>
      <c r="CC73" s="206"/>
      <c r="CD73" s="206"/>
      <c r="CE73" s="206"/>
      <c r="CF73" s="206"/>
      <c r="CG73" s="206"/>
      <c r="CH73" s="206"/>
      <c r="CI73" s="206" t="s">
        <v>115</v>
      </c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</row>
    <row r="74" spans="1:193" ht="18.75" customHeight="1" x14ac:dyDescent="0.3">
      <c r="A74" s="206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8"/>
      <c r="AJ74" s="208"/>
      <c r="AK74" s="206"/>
      <c r="AL74" s="208"/>
      <c r="AM74" s="208"/>
      <c r="AN74" s="208"/>
      <c r="AO74" s="208"/>
      <c r="AP74" s="208"/>
      <c r="AQ74" s="208"/>
      <c r="AR74" s="206"/>
      <c r="AS74" s="206"/>
      <c r="AT74" s="206"/>
      <c r="AU74" s="206"/>
      <c r="AV74" s="206"/>
      <c r="AW74" s="206"/>
      <c r="AX74" s="206"/>
      <c r="AY74" s="206"/>
      <c r="AZ74" s="206" t="s">
        <v>112</v>
      </c>
      <c r="BA74" s="206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6"/>
      <c r="CB74" s="206"/>
      <c r="CC74" s="206"/>
      <c r="CD74" s="206"/>
      <c r="CE74" s="206"/>
      <c r="CF74" s="206"/>
      <c r="CG74" s="206"/>
      <c r="CH74" s="206"/>
      <c r="CI74" s="206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</row>
    <row r="75" spans="1:193" ht="18.75" customHeight="1" x14ac:dyDescent="0.3">
      <c r="A75" s="206" t="s">
        <v>116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 t="s">
        <v>111</v>
      </c>
      <c r="O75" s="207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10" t="s">
        <v>117</v>
      </c>
      <c r="AE75" s="206"/>
      <c r="AF75" s="206"/>
      <c r="AG75" s="206"/>
      <c r="AH75" s="206"/>
      <c r="AI75" s="208"/>
      <c r="AJ75" s="208"/>
      <c r="AK75" s="206"/>
      <c r="AL75" s="208"/>
      <c r="AM75" s="208"/>
      <c r="AN75" s="208"/>
      <c r="AO75" s="208"/>
      <c r="AP75" s="208"/>
      <c r="AQ75" s="208"/>
      <c r="AR75" s="206"/>
      <c r="AS75" s="206"/>
      <c r="AT75" s="206"/>
      <c r="AU75" s="206"/>
      <c r="AV75" s="206"/>
      <c r="AW75" s="206"/>
      <c r="AX75" s="206"/>
      <c r="AY75" s="206"/>
      <c r="AZ75" s="206" t="s">
        <v>114</v>
      </c>
      <c r="BA75" s="206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6"/>
      <c r="CB75" s="206"/>
      <c r="CC75" s="206"/>
      <c r="CD75" s="206"/>
      <c r="CE75" s="206"/>
      <c r="CF75" s="206"/>
      <c r="CG75" s="206"/>
      <c r="CH75" s="206"/>
      <c r="CI75" s="206" t="s">
        <v>117</v>
      </c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</row>
    <row r="76" spans="1:193" ht="18.75" customHeight="1" x14ac:dyDescent="0.3">
      <c r="B76" s="76"/>
      <c r="C76" s="76"/>
      <c r="D76" s="76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</row>
    <row r="77" spans="1:193" ht="18.75" customHeight="1" x14ac:dyDescent="0.3">
      <c r="B77" s="76"/>
      <c r="C77" s="76"/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</row>
    <row r="78" spans="1:193" ht="18.75" customHeight="1" x14ac:dyDescent="0.3">
      <c r="B78" s="76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</row>
    <row r="79" spans="1:193" ht="18.75" customHeight="1" x14ac:dyDescent="0.3">
      <c r="B79" s="76"/>
      <c r="C79" s="76"/>
      <c r="D79" s="76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</row>
    <row r="80" spans="1:193" ht="18.75" customHeight="1" x14ac:dyDescent="0.3">
      <c r="B80" s="76"/>
      <c r="C80" s="76"/>
      <c r="D80" s="76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</row>
    <row r="81" spans="2:193" ht="18.75" customHeight="1" x14ac:dyDescent="0.3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</row>
    <row r="82" spans="2:193" ht="18.75" customHeight="1" x14ac:dyDescent="0.3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</row>
    <row r="83" spans="2:193" ht="18.75" customHeight="1" x14ac:dyDescent="0.3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</row>
    <row r="84" spans="2:193" ht="18.75" customHeight="1" x14ac:dyDescent="0.3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</row>
    <row r="85" spans="2:193" ht="18.75" customHeight="1" x14ac:dyDescent="0.3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</row>
    <row r="86" spans="2:193" ht="18.75" customHeight="1" x14ac:dyDescent="0.3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</row>
    <row r="87" spans="2:193" ht="18.75" customHeight="1" x14ac:dyDescent="0.3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</row>
    <row r="88" spans="2:193" ht="18.75" customHeight="1" x14ac:dyDescent="0.3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9"/>
      <c r="GA88" s="79"/>
      <c r="GB88" s="79"/>
      <c r="GC88" s="79"/>
      <c r="GD88" s="79"/>
      <c r="GE88" s="79"/>
      <c r="GF88" s="79"/>
      <c r="GG88" s="79"/>
      <c r="GH88" s="79"/>
      <c r="GI88" s="79"/>
      <c r="GJ88" s="79"/>
      <c r="GK88" s="79"/>
    </row>
    <row r="89" spans="2:193" ht="18.75" customHeight="1" x14ac:dyDescent="0.3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</row>
    <row r="90" spans="2:193" ht="18.75" customHeight="1" x14ac:dyDescent="0.3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9"/>
      <c r="GA90" s="79"/>
      <c r="GB90" s="79"/>
      <c r="GC90" s="79"/>
      <c r="GD90" s="79"/>
      <c r="GE90" s="79"/>
      <c r="GF90" s="79"/>
      <c r="GG90" s="79"/>
      <c r="GH90" s="79"/>
      <c r="GI90" s="79"/>
      <c r="GJ90" s="79"/>
      <c r="GK90" s="79"/>
    </row>
    <row r="91" spans="2:193" ht="18.75" customHeight="1" x14ac:dyDescent="0.3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9"/>
      <c r="GA91" s="79"/>
      <c r="GB91" s="79"/>
      <c r="GC91" s="79"/>
      <c r="GD91" s="79"/>
      <c r="GE91" s="79"/>
      <c r="GF91" s="79"/>
      <c r="GG91" s="79"/>
      <c r="GH91" s="79"/>
      <c r="GI91" s="79"/>
      <c r="GJ91" s="79"/>
      <c r="GK91" s="79"/>
    </row>
    <row r="92" spans="2:193" ht="18.75" customHeight="1" x14ac:dyDescent="0.3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</row>
    <row r="93" spans="2:193" ht="18.75" customHeight="1" x14ac:dyDescent="0.3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</row>
    <row r="94" spans="2:193" ht="18.75" customHeight="1" x14ac:dyDescent="0.3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</row>
    <row r="95" spans="2:193" ht="18.75" customHeight="1" x14ac:dyDescent="0.3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</row>
    <row r="96" spans="2:193" ht="18.75" customHeight="1" x14ac:dyDescent="0.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</row>
    <row r="97" spans="2:193" ht="18.75" customHeight="1" x14ac:dyDescent="0.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</row>
    <row r="98" spans="2:193" ht="18.75" customHeight="1" x14ac:dyDescent="0.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0"/>
      <c r="FL98" s="80"/>
      <c r="FM98" s="80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</row>
    <row r="99" spans="2:193" ht="18.75" customHeight="1" x14ac:dyDescent="0.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</row>
    <row r="100" spans="2:193" ht="18.75" customHeight="1" x14ac:dyDescent="0.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</row>
    <row r="101" spans="2:193" ht="18.75" customHeight="1" x14ac:dyDescent="0.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</row>
    <row r="102" spans="2:193" ht="18.75" customHeight="1" x14ac:dyDescent="0.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</row>
    <row r="103" spans="2:193" ht="18.75" customHeight="1" x14ac:dyDescent="0.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</row>
    <row r="104" spans="2:193" ht="18.75" customHeight="1" x14ac:dyDescent="0.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</row>
    <row r="105" spans="2:193" ht="18.75" customHeight="1" x14ac:dyDescent="0.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</row>
    <row r="106" spans="2:193" ht="18.75" customHeight="1" x14ac:dyDescent="0.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0"/>
      <c r="FL106" s="80"/>
      <c r="FM106" s="80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</row>
    <row r="107" spans="2:193" ht="18.75" customHeight="1" x14ac:dyDescent="0.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0"/>
      <c r="FM107" s="80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</row>
    <row r="108" spans="2:193" ht="18.75" customHeight="1" x14ac:dyDescent="0.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0"/>
      <c r="FM108" s="80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</row>
    <row r="109" spans="2:193" ht="18.75" customHeight="1" x14ac:dyDescent="0.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</row>
    <row r="110" spans="2:193" ht="18.75" customHeight="1" x14ac:dyDescent="0.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</row>
    <row r="111" spans="2:193" ht="18.75" customHeight="1" x14ac:dyDescent="0.3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</row>
    <row r="112" spans="2:193" ht="18.75" customHeight="1" x14ac:dyDescent="0.3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</row>
    <row r="113" spans="2:193" ht="18.75" customHeight="1" x14ac:dyDescent="0.3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</row>
    <row r="114" spans="2:193" ht="18.75" customHeight="1" x14ac:dyDescent="0.3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  <c r="FL114" s="80"/>
      <c r="FM114" s="80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</row>
    <row r="115" spans="2:193" ht="18.75" customHeight="1" x14ac:dyDescent="0.3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0"/>
      <c r="FL115" s="80"/>
      <c r="FM115" s="80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</row>
    <row r="116" spans="2:193" ht="18.75" customHeight="1" x14ac:dyDescent="0.3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</row>
    <row r="117" spans="2:193" ht="18.75" customHeight="1" x14ac:dyDescent="0.3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</row>
    <row r="118" spans="2:193" ht="18.75" customHeight="1" x14ac:dyDescent="0.3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</row>
    <row r="119" spans="2:193" ht="18.75" customHeight="1" x14ac:dyDescent="0.3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</row>
    <row r="120" spans="2:193" ht="18.75" customHeight="1" x14ac:dyDescent="0.3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0"/>
      <c r="FL120" s="80"/>
      <c r="FM120" s="80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  <c r="GB120" s="79"/>
      <c r="GC120" s="79"/>
      <c r="GD120" s="79"/>
      <c r="GE120" s="79"/>
      <c r="GF120" s="79"/>
      <c r="GG120" s="79"/>
      <c r="GH120" s="79"/>
      <c r="GI120" s="79"/>
      <c r="GJ120" s="79"/>
      <c r="GK120" s="79"/>
    </row>
    <row r="121" spans="2:193" ht="18.75" customHeight="1" x14ac:dyDescent="0.3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</row>
    <row r="122" spans="2:193" ht="18.75" customHeight="1" x14ac:dyDescent="0.3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/>
      <c r="GK122" s="79"/>
    </row>
    <row r="123" spans="2:193" ht="18.75" customHeight="1" x14ac:dyDescent="0.3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0"/>
      <c r="FL123" s="80"/>
      <c r="FM123" s="80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</row>
    <row r="124" spans="2:193" ht="18.75" customHeight="1" x14ac:dyDescent="0.3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</row>
    <row r="125" spans="2:193" ht="18.75" customHeight="1" x14ac:dyDescent="0.3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</row>
    <row r="126" spans="2:193" ht="18.75" customHeight="1" x14ac:dyDescent="0.3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</row>
    <row r="127" spans="2:193" ht="18.75" customHeight="1" x14ac:dyDescent="0.3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</row>
    <row r="128" spans="2:193" ht="18.75" customHeight="1" x14ac:dyDescent="0.3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</row>
    <row r="129" spans="2:193" ht="18.75" customHeight="1" x14ac:dyDescent="0.3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  <c r="FK129" s="80"/>
      <c r="FL129" s="80"/>
      <c r="FM129" s="80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</row>
    <row r="130" spans="2:193" ht="18.75" customHeight="1" x14ac:dyDescent="0.3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  <c r="FI130" s="80"/>
      <c r="FJ130" s="80"/>
      <c r="FK130" s="80"/>
      <c r="FL130" s="80"/>
      <c r="FM130" s="80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</row>
    <row r="131" spans="2:193" ht="18.75" customHeight="1" x14ac:dyDescent="0.3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/>
      <c r="GK131" s="79"/>
    </row>
    <row r="132" spans="2:193" ht="18.75" customHeight="1" x14ac:dyDescent="0.3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  <c r="GB132" s="79"/>
      <c r="GC132" s="79"/>
      <c r="GD132" s="79"/>
      <c r="GE132" s="79"/>
      <c r="GF132" s="79"/>
      <c r="GG132" s="79"/>
      <c r="GH132" s="79"/>
      <c r="GI132" s="79"/>
      <c r="GJ132" s="79"/>
      <c r="GK132" s="79"/>
    </row>
    <row r="133" spans="2:193" ht="18.75" customHeight="1" x14ac:dyDescent="0.3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  <c r="GB133" s="79"/>
      <c r="GC133" s="79"/>
      <c r="GD133" s="79"/>
      <c r="GE133" s="79"/>
      <c r="GF133" s="79"/>
      <c r="GG133" s="79"/>
      <c r="GH133" s="79"/>
      <c r="GI133" s="79"/>
      <c r="GJ133" s="79"/>
      <c r="GK133" s="79"/>
    </row>
    <row r="134" spans="2:193" ht="18.75" customHeight="1" x14ac:dyDescent="0.3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</row>
    <row r="135" spans="2:193" ht="18.75" customHeight="1" x14ac:dyDescent="0.3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</row>
    <row r="136" spans="2:193" ht="18.75" customHeight="1" x14ac:dyDescent="0.3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</row>
    <row r="137" spans="2:193" ht="18.75" customHeight="1" x14ac:dyDescent="0.3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</row>
    <row r="138" spans="2:193" ht="18.75" customHeight="1" x14ac:dyDescent="0.3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</row>
    <row r="139" spans="2:193" ht="18.75" customHeight="1" x14ac:dyDescent="0.3"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</row>
    <row r="140" spans="2:193" ht="18.75" customHeight="1" x14ac:dyDescent="0.3"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</row>
    <row r="141" spans="2:193" ht="18.75" customHeight="1" x14ac:dyDescent="0.3"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</row>
    <row r="142" spans="2:193" ht="18.75" customHeight="1" x14ac:dyDescent="0.3"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</row>
    <row r="143" spans="2:193" ht="18.75" customHeight="1" x14ac:dyDescent="0.3"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</row>
    <row r="144" spans="2:193" ht="18.75" customHeight="1" x14ac:dyDescent="0.3"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</row>
    <row r="145" spans="41:169" ht="18.75" customHeight="1" x14ac:dyDescent="0.3"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</row>
    <row r="146" spans="41:169" ht="18.75" customHeight="1" x14ac:dyDescent="0.3"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</row>
    <row r="147" spans="41:169" ht="18.75" customHeight="1" x14ac:dyDescent="0.3"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</row>
    <row r="148" spans="41:169" ht="18.75" customHeight="1" x14ac:dyDescent="0.3"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</row>
    <row r="149" spans="41:169" ht="18.75" customHeight="1" x14ac:dyDescent="0.3"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</row>
    <row r="150" spans="41:169" ht="18.75" customHeight="1" x14ac:dyDescent="0.3"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</row>
    <row r="151" spans="41:169" ht="18.75" customHeight="1" x14ac:dyDescent="0.3"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</row>
    <row r="152" spans="41:169" ht="18.75" customHeight="1" x14ac:dyDescent="0.3"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</row>
    <row r="153" spans="41:169" ht="18.75" customHeight="1" x14ac:dyDescent="0.3"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</row>
    <row r="154" spans="41:169" ht="18.75" customHeight="1" x14ac:dyDescent="0.3"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</row>
    <row r="155" spans="41:169" ht="18.75" customHeight="1" x14ac:dyDescent="0.3"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</row>
    <row r="156" spans="41:169" ht="18.75" customHeight="1" x14ac:dyDescent="0.3"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</row>
    <row r="157" spans="41:169" ht="18.75" customHeight="1" x14ac:dyDescent="0.3"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</row>
    <row r="158" spans="41:169" ht="18.75" customHeight="1" x14ac:dyDescent="0.3"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</row>
    <row r="159" spans="41:169" ht="18.75" customHeight="1" x14ac:dyDescent="0.3"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</row>
    <row r="160" spans="41:169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</sheetData>
  <mergeCells count="509">
    <mergeCell ref="A4:GK4"/>
    <mergeCell ref="A5:A7"/>
    <mergeCell ref="B5:J5"/>
    <mergeCell ref="K5:S5"/>
    <mergeCell ref="T5:AB5"/>
    <mergeCell ref="AC5:AN5"/>
    <mergeCell ref="AO5:AW5"/>
    <mergeCell ref="AX5:BF5"/>
    <mergeCell ref="BG5:BO5"/>
    <mergeCell ref="BP5:CA5"/>
    <mergeCell ref="FN5:FY5"/>
    <mergeCell ref="FZ5:GK5"/>
    <mergeCell ref="B6:D6"/>
    <mergeCell ref="E6:G6"/>
    <mergeCell ref="H6:J6"/>
    <mergeCell ref="K6:M6"/>
    <mergeCell ref="N6:P6"/>
    <mergeCell ref="CB5:CM5"/>
    <mergeCell ref="CN5:CV5"/>
    <mergeCell ref="CW5:DE5"/>
    <mergeCell ref="DF5:DN5"/>
    <mergeCell ref="DO5:DZ5"/>
    <mergeCell ref="EA5:EL5"/>
    <mergeCell ref="Q6:S6"/>
    <mergeCell ref="T6:V6"/>
    <mergeCell ref="W6:Y6"/>
    <mergeCell ref="Z6:AB6"/>
    <mergeCell ref="AC6:AE6"/>
    <mergeCell ref="AF6:AH6"/>
    <mergeCell ref="EM5:EU5"/>
    <mergeCell ref="EV5:FD5"/>
    <mergeCell ref="FE5:FM5"/>
    <mergeCell ref="BA6:BC6"/>
    <mergeCell ref="BD6:BF6"/>
    <mergeCell ref="BG6:BI6"/>
    <mergeCell ref="BJ6:BL6"/>
    <mergeCell ref="BM6:BO6"/>
    <mergeCell ref="BP6:BR6"/>
    <mergeCell ref="AI6:AK6"/>
    <mergeCell ref="AL6:AN6"/>
    <mergeCell ref="AO6:AQ6"/>
    <mergeCell ref="AR6:AT6"/>
    <mergeCell ref="AU6:AW6"/>
    <mergeCell ref="AX6:AZ6"/>
    <mergeCell ref="CK6:CM6"/>
    <mergeCell ref="CN6:CP6"/>
    <mergeCell ref="CQ6:CS6"/>
    <mergeCell ref="CT6:CV6"/>
    <mergeCell ref="CW6:CY6"/>
    <mergeCell ref="CZ6:DB6"/>
    <mergeCell ref="BS6:BU6"/>
    <mergeCell ref="BV6:BX6"/>
    <mergeCell ref="BY6:CA6"/>
    <mergeCell ref="CB6:CD6"/>
    <mergeCell ref="CE6:CG6"/>
    <mergeCell ref="CH6:CJ6"/>
    <mergeCell ref="EA6:EC6"/>
    <mergeCell ref="ED6:EF6"/>
    <mergeCell ref="EG6:EI6"/>
    <mergeCell ref="EJ6:EL6"/>
    <mergeCell ref="DC6:DE6"/>
    <mergeCell ref="DF6:DH6"/>
    <mergeCell ref="DI6:DK6"/>
    <mergeCell ref="DL6:DN6"/>
    <mergeCell ref="DO6:DQ6"/>
    <mergeCell ref="DR6:DT6"/>
    <mergeCell ref="FW6:FY6"/>
    <mergeCell ref="FZ6:GB6"/>
    <mergeCell ref="GC6:GE6"/>
    <mergeCell ref="GF6:GH6"/>
    <mergeCell ref="GI6:GK6"/>
    <mergeCell ref="A14:A16"/>
    <mergeCell ref="B14:J14"/>
    <mergeCell ref="K14:S14"/>
    <mergeCell ref="T14:AB14"/>
    <mergeCell ref="AC14:AN14"/>
    <mergeCell ref="FE6:FG6"/>
    <mergeCell ref="FH6:FJ6"/>
    <mergeCell ref="FK6:FM6"/>
    <mergeCell ref="FN6:FP6"/>
    <mergeCell ref="FQ6:FS6"/>
    <mergeCell ref="FT6:FV6"/>
    <mergeCell ref="EM6:EO6"/>
    <mergeCell ref="EP6:ER6"/>
    <mergeCell ref="ES6:EU6"/>
    <mergeCell ref="EV6:EX6"/>
    <mergeCell ref="EY6:FA6"/>
    <mergeCell ref="FB6:FD6"/>
    <mergeCell ref="DU6:DW6"/>
    <mergeCell ref="DX6:DZ6"/>
    <mergeCell ref="B15:D15"/>
    <mergeCell ref="E15:G15"/>
    <mergeCell ref="H15:J15"/>
    <mergeCell ref="K15:M15"/>
    <mergeCell ref="N15:P15"/>
    <mergeCell ref="Q15:S15"/>
    <mergeCell ref="T15:V15"/>
    <mergeCell ref="CW14:DE14"/>
    <mergeCell ref="DF14:DN14"/>
    <mergeCell ref="AO14:AW14"/>
    <mergeCell ref="AX14:BF14"/>
    <mergeCell ref="BG14:BO14"/>
    <mergeCell ref="BP14:CA14"/>
    <mergeCell ref="CB14:CM14"/>
    <mergeCell ref="CN14:CV14"/>
    <mergeCell ref="W15:Y15"/>
    <mergeCell ref="Z15:AB15"/>
    <mergeCell ref="AC15:AE15"/>
    <mergeCell ref="AF15:AH15"/>
    <mergeCell ref="AI15:AK15"/>
    <mergeCell ref="AL15:AN15"/>
    <mergeCell ref="FE14:FM14"/>
    <mergeCell ref="FN14:FY14"/>
    <mergeCell ref="FZ14:GK14"/>
    <mergeCell ref="DO14:DZ14"/>
    <mergeCell ref="EA14:EL14"/>
    <mergeCell ref="EM14:EU14"/>
    <mergeCell ref="EV14:FD14"/>
    <mergeCell ref="BG15:BI15"/>
    <mergeCell ref="BJ15:BL15"/>
    <mergeCell ref="BM15:BO15"/>
    <mergeCell ref="BP15:BR15"/>
    <mergeCell ref="BS15:BU15"/>
    <mergeCell ref="BV15:BX15"/>
    <mergeCell ref="AO15:AQ15"/>
    <mergeCell ref="AR15:AT15"/>
    <mergeCell ref="AU15:AW15"/>
    <mergeCell ref="AX15:AZ15"/>
    <mergeCell ref="BA15:BC15"/>
    <mergeCell ref="BD15:BF15"/>
    <mergeCell ref="CQ15:CS15"/>
    <mergeCell ref="CT15:CV15"/>
    <mergeCell ref="CW15:CY15"/>
    <mergeCell ref="CZ15:DB15"/>
    <mergeCell ref="DC15:DE15"/>
    <mergeCell ref="DF15:DH15"/>
    <mergeCell ref="BY15:CA15"/>
    <mergeCell ref="CB15:CD15"/>
    <mergeCell ref="CE15:CG15"/>
    <mergeCell ref="CH15:CJ15"/>
    <mergeCell ref="CK15:CM15"/>
    <mergeCell ref="CN15:CP15"/>
    <mergeCell ref="FE15:FG15"/>
    <mergeCell ref="FH15:FJ15"/>
    <mergeCell ref="EA15:EC15"/>
    <mergeCell ref="ED15:EF15"/>
    <mergeCell ref="EG15:EI15"/>
    <mergeCell ref="EJ15:EL15"/>
    <mergeCell ref="EM15:EO15"/>
    <mergeCell ref="EP15:ER15"/>
    <mergeCell ref="DI15:DK15"/>
    <mergeCell ref="DL15:DN15"/>
    <mergeCell ref="DO15:DQ15"/>
    <mergeCell ref="DR15:DT15"/>
    <mergeCell ref="DU15:DW15"/>
    <mergeCell ref="DX15:DZ15"/>
    <mergeCell ref="CB28:CM28"/>
    <mergeCell ref="CN28:CV28"/>
    <mergeCell ref="CW28:DE28"/>
    <mergeCell ref="DF28:DN28"/>
    <mergeCell ref="GC15:GE15"/>
    <mergeCell ref="GF15:GH15"/>
    <mergeCell ref="GI15:GK15"/>
    <mergeCell ref="A28:A30"/>
    <mergeCell ref="B28:J28"/>
    <mergeCell ref="K28:S28"/>
    <mergeCell ref="T28:AB28"/>
    <mergeCell ref="AC28:AN28"/>
    <mergeCell ref="AO28:AW28"/>
    <mergeCell ref="AX28:BF28"/>
    <mergeCell ref="FK15:FM15"/>
    <mergeCell ref="FN15:FP15"/>
    <mergeCell ref="FQ15:FS15"/>
    <mergeCell ref="FT15:FV15"/>
    <mergeCell ref="FW15:FY15"/>
    <mergeCell ref="FZ15:GB15"/>
    <mergeCell ref="ES15:EU15"/>
    <mergeCell ref="EV15:EX15"/>
    <mergeCell ref="EY15:FA15"/>
    <mergeCell ref="FB15:FD15"/>
    <mergeCell ref="AC29:AE29"/>
    <mergeCell ref="AF29:AH29"/>
    <mergeCell ref="AI29:AK29"/>
    <mergeCell ref="AL29:AN29"/>
    <mergeCell ref="AO29:AQ29"/>
    <mergeCell ref="AR29:AT29"/>
    <mergeCell ref="FZ28:GK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DO28:DZ28"/>
    <mergeCell ref="EA28:EL28"/>
    <mergeCell ref="EM28:EU28"/>
    <mergeCell ref="EV28:FD28"/>
    <mergeCell ref="FE28:FM28"/>
    <mergeCell ref="FN28:FY28"/>
    <mergeCell ref="BG28:BO28"/>
    <mergeCell ref="BP28:CA28"/>
    <mergeCell ref="BM29:BO29"/>
    <mergeCell ref="BP29:BR29"/>
    <mergeCell ref="BS29:BU29"/>
    <mergeCell ref="BV29:BX29"/>
    <mergeCell ref="BY29:CA29"/>
    <mergeCell ref="CB29:CD29"/>
    <mergeCell ref="AU29:AW29"/>
    <mergeCell ref="AX29:AZ29"/>
    <mergeCell ref="BA29:BC29"/>
    <mergeCell ref="BD29:BF29"/>
    <mergeCell ref="BG29:BI29"/>
    <mergeCell ref="BJ29:BL29"/>
    <mergeCell ref="CW29:CY29"/>
    <mergeCell ref="CZ29:DB29"/>
    <mergeCell ref="DC29:DE29"/>
    <mergeCell ref="DF29:DH29"/>
    <mergeCell ref="DI29:DK29"/>
    <mergeCell ref="DL29:DN29"/>
    <mergeCell ref="CE29:CG29"/>
    <mergeCell ref="CH29:CJ29"/>
    <mergeCell ref="CK29:CM29"/>
    <mergeCell ref="CN29:CP29"/>
    <mergeCell ref="CQ29:CS29"/>
    <mergeCell ref="CT29:CV29"/>
    <mergeCell ref="EM29:EO29"/>
    <mergeCell ref="EP29:ER29"/>
    <mergeCell ref="ES29:EU29"/>
    <mergeCell ref="EV29:EX29"/>
    <mergeCell ref="DO29:DQ29"/>
    <mergeCell ref="DR29:DT29"/>
    <mergeCell ref="DU29:DW29"/>
    <mergeCell ref="DX29:DZ29"/>
    <mergeCell ref="EA29:EC29"/>
    <mergeCell ref="ED29:EF29"/>
    <mergeCell ref="GI29:GK29"/>
    <mergeCell ref="B66:D66"/>
    <mergeCell ref="E66:G66"/>
    <mergeCell ref="H66:J66"/>
    <mergeCell ref="K66:M66"/>
    <mergeCell ref="N66:P66"/>
    <mergeCell ref="Q66:S66"/>
    <mergeCell ref="T66:V66"/>
    <mergeCell ref="W66:Y66"/>
    <mergeCell ref="Z66:AB66"/>
    <mergeCell ref="FQ29:FS29"/>
    <mergeCell ref="FT29:FV29"/>
    <mergeCell ref="FW29:FY29"/>
    <mergeCell ref="FZ29:GB29"/>
    <mergeCell ref="GC29:GE29"/>
    <mergeCell ref="GF29:GH29"/>
    <mergeCell ref="EY29:FA29"/>
    <mergeCell ref="FB29:FD29"/>
    <mergeCell ref="FE29:FG29"/>
    <mergeCell ref="FH29:FJ29"/>
    <mergeCell ref="FK29:FM29"/>
    <mergeCell ref="FN29:FP29"/>
    <mergeCell ref="EG29:EI29"/>
    <mergeCell ref="EJ29:EL29"/>
    <mergeCell ref="AU66:AW66"/>
    <mergeCell ref="AX66:AZ66"/>
    <mergeCell ref="BA66:BC66"/>
    <mergeCell ref="BD66:BF66"/>
    <mergeCell ref="BG66:BI66"/>
    <mergeCell ref="BJ66:BL66"/>
    <mergeCell ref="AC66:AE66"/>
    <mergeCell ref="AF66:AH66"/>
    <mergeCell ref="AI66:AK66"/>
    <mergeCell ref="AL66:AN66"/>
    <mergeCell ref="AO66:AQ66"/>
    <mergeCell ref="AR66:AT66"/>
    <mergeCell ref="CE66:CG66"/>
    <mergeCell ref="CH66:CJ66"/>
    <mergeCell ref="CK66:CM66"/>
    <mergeCell ref="CN66:CP66"/>
    <mergeCell ref="CQ66:CS66"/>
    <mergeCell ref="CT66:CV66"/>
    <mergeCell ref="BM66:BO66"/>
    <mergeCell ref="BP66:BR66"/>
    <mergeCell ref="BS66:BU66"/>
    <mergeCell ref="BV66:BX66"/>
    <mergeCell ref="BY66:CA66"/>
    <mergeCell ref="CB66:CD66"/>
    <mergeCell ref="DO66:DQ66"/>
    <mergeCell ref="DR66:DT66"/>
    <mergeCell ref="DU66:DW66"/>
    <mergeCell ref="DX66:DZ66"/>
    <mergeCell ref="EA66:EC66"/>
    <mergeCell ref="ED66:EF66"/>
    <mergeCell ref="CW66:CY66"/>
    <mergeCell ref="CZ66:DB66"/>
    <mergeCell ref="DC66:DE66"/>
    <mergeCell ref="DF66:DH66"/>
    <mergeCell ref="DI66:DK66"/>
    <mergeCell ref="DL66:DN66"/>
    <mergeCell ref="FE66:FG66"/>
    <mergeCell ref="FH66:FJ66"/>
    <mergeCell ref="FK66:FM66"/>
    <mergeCell ref="FN66:FP66"/>
    <mergeCell ref="EG66:EI66"/>
    <mergeCell ref="EJ66:EL66"/>
    <mergeCell ref="EM66:EO66"/>
    <mergeCell ref="EP66:ER66"/>
    <mergeCell ref="ES66:EU66"/>
    <mergeCell ref="EV66:EX66"/>
    <mergeCell ref="AC67:AE67"/>
    <mergeCell ref="AF67:AH67"/>
    <mergeCell ref="AI67:AK67"/>
    <mergeCell ref="AL67:AN67"/>
    <mergeCell ref="AO67:AQ67"/>
    <mergeCell ref="AR67:AT67"/>
    <mergeCell ref="GI66:GK66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FQ66:FS66"/>
    <mergeCell ref="FT66:FV66"/>
    <mergeCell ref="FW66:FY66"/>
    <mergeCell ref="FZ66:GB66"/>
    <mergeCell ref="GC66:GE66"/>
    <mergeCell ref="GF66:GH66"/>
    <mergeCell ref="EY66:FA66"/>
    <mergeCell ref="FB66:FD66"/>
    <mergeCell ref="BM67:BO67"/>
    <mergeCell ref="BP67:BR67"/>
    <mergeCell ref="BS67:BU67"/>
    <mergeCell ref="BV67:BX67"/>
    <mergeCell ref="BY67:CA67"/>
    <mergeCell ref="CB67:CD67"/>
    <mergeCell ref="AU67:AW67"/>
    <mergeCell ref="AX67:AZ67"/>
    <mergeCell ref="BA67:BC67"/>
    <mergeCell ref="BD67:BF67"/>
    <mergeCell ref="BG67:BI67"/>
    <mergeCell ref="BJ67:BL67"/>
    <mergeCell ref="CW67:CY67"/>
    <mergeCell ref="CZ67:DB67"/>
    <mergeCell ref="DC67:DE67"/>
    <mergeCell ref="DF67:DH67"/>
    <mergeCell ref="DI67:DK67"/>
    <mergeCell ref="DL67:DN67"/>
    <mergeCell ref="CE67:CG67"/>
    <mergeCell ref="CH67:CJ67"/>
    <mergeCell ref="CK67:CM67"/>
    <mergeCell ref="CN67:CP67"/>
    <mergeCell ref="CQ67:CS67"/>
    <mergeCell ref="CT67:CV67"/>
    <mergeCell ref="EM67:EO67"/>
    <mergeCell ref="EP67:ER67"/>
    <mergeCell ref="ES67:EU67"/>
    <mergeCell ref="EV67:EX67"/>
    <mergeCell ref="DO67:DQ67"/>
    <mergeCell ref="DR67:DT67"/>
    <mergeCell ref="DU67:DW67"/>
    <mergeCell ref="DX67:DZ67"/>
    <mergeCell ref="EA67:EC67"/>
    <mergeCell ref="ED67:EF67"/>
    <mergeCell ref="GI67:GK67"/>
    <mergeCell ref="B68:D68"/>
    <mergeCell ref="E68:G68"/>
    <mergeCell ref="H68:J68"/>
    <mergeCell ref="K68:M68"/>
    <mergeCell ref="N68:P68"/>
    <mergeCell ref="Q68:S68"/>
    <mergeCell ref="T68:V68"/>
    <mergeCell ref="W68:Y68"/>
    <mergeCell ref="Z68:AB68"/>
    <mergeCell ref="FQ67:FS67"/>
    <mergeCell ref="FT67:FV67"/>
    <mergeCell ref="FW67:FY67"/>
    <mergeCell ref="FZ67:GB67"/>
    <mergeCell ref="GC67:GE67"/>
    <mergeCell ref="GF67:GH67"/>
    <mergeCell ref="EY67:FA67"/>
    <mergeCell ref="FB67:FD67"/>
    <mergeCell ref="FE67:FG67"/>
    <mergeCell ref="FH67:FJ67"/>
    <mergeCell ref="FK67:FM67"/>
    <mergeCell ref="FN67:FP67"/>
    <mergeCell ref="EG67:EI67"/>
    <mergeCell ref="EJ67:EL67"/>
    <mergeCell ref="AU68:AW68"/>
    <mergeCell ref="AX68:AZ68"/>
    <mergeCell ref="BA68:BC68"/>
    <mergeCell ref="BD68:BF68"/>
    <mergeCell ref="BG68:BI68"/>
    <mergeCell ref="BJ68:BL68"/>
    <mergeCell ref="AC68:AE68"/>
    <mergeCell ref="AF68:AH68"/>
    <mergeCell ref="AI68:AK68"/>
    <mergeCell ref="AL68:AN68"/>
    <mergeCell ref="AO68:AQ68"/>
    <mergeCell ref="AR68:AT68"/>
    <mergeCell ref="CE68:CG68"/>
    <mergeCell ref="CH68:CJ68"/>
    <mergeCell ref="CK68:CM68"/>
    <mergeCell ref="CN68:CP68"/>
    <mergeCell ref="CQ68:CS68"/>
    <mergeCell ref="CT68:CV68"/>
    <mergeCell ref="BM68:BO68"/>
    <mergeCell ref="BP68:BR68"/>
    <mergeCell ref="BS68:BU68"/>
    <mergeCell ref="BV68:BX68"/>
    <mergeCell ref="BY68:CA68"/>
    <mergeCell ref="CB68:CD68"/>
    <mergeCell ref="DO68:DQ68"/>
    <mergeCell ref="DR68:DT68"/>
    <mergeCell ref="DU68:DW68"/>
    <mergeCell ref="DX68:DZ68"/>
    <mergeCell ref="EA68:EC68"/>
    <mergeCell ref="ED68:EF68"/>
    <mergeCell ref="CW68:CY68"/>
    <mergeCell ref="CZ68:DB68"/>
    <mergeCell ref="DC68:DE68"/>
    <mergeCell ref="DF68:DH68"/>
    <mergeCell ref="DI68:DK68"/>
    <mergeCell ref="DL68:DN68"/>
    <mergeCell ref="FE68:FG68"/>
    <mergeCell ref="FH68:FJ68"/>
    <mergeCell ref="FK68:FM68"/>
    <mergeCell ref="FN68:FP68"/>
    <mergeCell ref="EG68:EI68"/>
    <mergeCell ref="EJ68:EL68"/>
    <mergeCell ref="EM68:EO68"/>
    <mergeCell ref="EP68:ER68"/>
    <mergeCell ref="ES68:EU68"/>
    <mergeCell ref="EV68:EX68"/>
    <mergeCell ref="AC69:AE69"/>
    <mergeCell ref="AF69:AH69"/>
    <mergeCell ref="AI69:AK69"/>
    <mergeCell ref="AL69:AN69"/>
    <mergeCell ref="AO69:AQ69"/>
    <mergeCell ref="AR69:AT69"/>
    <mergeCell ref="GI68:GK68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FQ68:FS68"/>
    <mergeCell ref="FT68:FV68"/>
    <mergeCell ref="FW68:FY68"/>
    <mergeCell ref="FZ68:GB68"/>
    <mergeCell ref="GC68:GE68"/>
    <mergeCell ref="GF68:GH68"/>
    <mergeCell ref="EY68:FA68"/>
    <mergeCell ref="FB68:FD68"/>
    <mergeCell ref="BM69:BO69"/>
    <mergeCell ref="BP69:BR69"/>
    <mergeCell ref="BS69:BU69"/>
    <mergeCell ref="BV69:BX69"/>
    <mergeCell ref="BY69:CA69"/>
    <mergeCell ref="CB69:CD69"/>
    <mergeCell ref="AU69:AW69"/>
    <mergeCell ref="AX69:AZ69"/>
    <mergeCell ref="BA69:BC69"/>
    <mergeCell ref="BD69:BF69"/>
    <mergeCell ref="BG69:BI69"/>
    <mergeCell ref="BJ69:BL69"/>
    <mergeCell ref="CW69:CY69"/>
    <mergeCell ref="CZ69:DB69"/>
    <mergeCell ref="DC69:DE69"/>
    <mergeCell ref="DF69:DH69"/>
    <mergeCell ref="DI69:DK69"/>
    <mergeCell ref="DL69:DN69"/>
    <mergeCell ref="CE69:CG69"/>
    <mergeCell ref="CH69:CJ69"/>
    <mergeCell ref="CK69:CM69"/>
    <mergeCell ref="CN69:CP69"/>
    <mergeCell ref="CQ69:CS69"/>
    <mergeCell ref="CT69:CV69"/>
    <mergeCell ref="EG69:EI69"/>
    <mergeCell ref="EJ69:EL69"/>
    <mergeCell ref="EM69:EO69"/>
    <mergeCell ref="EP69:ER69"/>
    <mergeCell ref="ES69:EU69"/>
    <mergeCell ref="EV69:EX69"/>
    <mergeCell ref="DO69:DQ69"/>
    <mergeCell ref="DR69:DT69"/>
    <mergeCell ref="DU69:DW69"/>
    <mergeCell ref="DX69:DZ69"/>
    <mergeCell ref="EA69:EC69"/>
    <mergeCell ref="ED69:EF69"/>
    <mergeCell ref="GI69:GK69"/>
    <mergeCell ref="FQ69:FS69"/>
    <mergeCell ref="FT69:FV69"/>
    <mergeCell ref="FW69:FY69"/>
    <mergeCell ref="FZ69:GB69"/>
    <mergeCell ref="GC69:GE69"/>
    <mergeCell ref="GF69:GH69"/>
    <mergeCell ref="EY69:FA69"/>
    <mergeCell ref="FB69:FD69"/>
    <mergeCell ref="FE69:FG69"/>
    <mergeCell ref="FH69:FJ69"/>
    <mergeCell ref="FK69:FM69"/>
    <mergeCell ref="FN69:FP69"/>
  </mergeCells>
  <printOptions horizontalCentered="1"/>
  <pageMargins left="0.39370078740157483" right="0" top="0.19685039370078741" bottom="0.19685039370078741" header="0.11811023622047245" footer="0.11811023622047245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ФАКТИЧЕСКАЯ СЕБЕСТ ВОДА 2019</vt:lpstr>
      <vt:lpstr>ФАКТИЧЕСКАЯ СЕБЕСТ. СТОКИ 2019</vt:lpstr>
      <vt:lpstr>'ФАКТИЧЕСКАЯ СЕБЕСТ ВОДА 2019'!Область_печати</vt:lpstr>
      <vt:lpstr>'ФАКТИЧЕСКАЯ СЕБЕСТ. СТОКИ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2019-06-03T12:34:34Z</dcterms:modified>
</cp:coreProperties>
</file>