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АКТИЧЕСКАЯ СЕБЕСТ. СТОКИ 2018" sheetId="5" r:id="rId1"/>
    <sheet name="ФАКТИЧЕСКАЯ СЕБЕСТ ВОДА 2018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4Excel_BuiltIn_Print_Area_59_67_1">#REF!</definedName>
    <definedName name="_8Excel_BuiltIn_Print_Area_59_74_1">#REF!</definedName>
    <definedName name="_Pi1" localSheetId="1">#N/A</definedName>
    <definedName name="_Pi1" localSheetId="0">#N/A</definedName>
    <definedName name="_Pi1">#N/A</definedName>
    <definedName name="_Pi2" localSheetId="1">#N/A</definedName>
    <definedName name="_Pi2" localSheetId="0">#N/A</definedName>
    <definedName name="_Pi2">#N/A</definedName>
    <definedName name="_Pi3" localSheetId="1">#N/A</definedName>
    <definedName name="_Pi3" localSheetId="0">#N/A</definedName>
    <definedName name="_Pi3">#N/A</definedName>
    <definedName name="_Pi4" localSheetId="1">#N/A</definedName>
    <definedName name="_Pi4" localSheetId="0">#N/A</definedName>
    <definedName name="_Pi4">#N/A</definedName>
    <definedName name="_Pi5" localSheetId="1">#N/A</definedName>
    <definedName name="_Pi5" localSheetId="0">#N/A</definedName>
    <definedName name="_Pi5">#N/A</definedName>
    <definedName name="asds" localSheetId="1">#N/A</definedName>
    <definedName name="asds" localSheetId="0">#N/A</definedName>
    <definedName name="asds">#N/A</definedName>
    <definedName name="asds_10" localSheetId="1">'ФАКТИЧЕСКАЯ СЕБЕСТ ВОДА 2018'!asds</definedName>
    <definedName name="asds_10" localSheetId="0">'ФАКТИЧЕСКАЯ СЕБЕСТ. СТОКИ 2018'!asds</definedName>
    <definedName name="asds_10">[0]!asds</definedName>
    <definedName name="asds_14" localSheetId="1">'ФАКТИЧЕСКАЯ СЕБЕСТ ВОДА 2018'!asds</definedName>
    <definedName name="asds_14" localSheetId="0">'ФАКТИЧЕСКАЯ СЕБЕСТ. СТОКИ 2018'!asds</definedName>
    <definedName name="asds_14">[0]!asds</definedName>
    <definedName name="asds_15" localSheetId="1">'ФАКТИЧЕСКАЯ СЕБЕСТ ВОДА 2018'!asds</definedName>
    <definedName name="asds_15" localSheetId="0">'ФАКТИЧЕСКАЯ СЕБЕСТ. СТОКИ 2018'!asds</definedName>
    <definedName name="asds_15">[0]!asds</definedName>
    <definedName name="asds_16" localSheetId="1">'ФАКТИЧЕСКАЯ СЕБЕСТ ВОДА 2018'!asds</definedName>
    <definedName name="asds_16" localSheetId="0">'ФАКТИЧЕСКАЯ СЕБЕСТ. СТОКИ 2018'!asds</definedName>
    <definedName name="asds_16">[0]!asds</definedName>
    <definedName name="asds_2" localSheetId="1">'ФАКТИЧЕСКАЯ СЕБЕСТ ВОДА 2018'!asds</definedName>
    <definedName name="asds_2" localSheetId="0">'ФАКТИЧЕСКАЯ СЕБЕСТ. СТОКИ 2018'!asds</definedName>
    <definedName name="asds_2">[0]!asds</definedName>
    <definedName name="CY" localSheetId="1">[1]Титул!$M$2</definedName>
    <definedName name="CY" localSheetId="0">[1]Титул!$M$2</definedName>
    <definedName name="CY">[1]Титул!$M$2</definedName>
    <definedName name="CY_10">[2]Титул!$M$2</definedName>
    <definedName name="CY_14">[2]Титул!$M$2</definedName>
    <definedName name="CY_15">[2]Титул!$M$2</definedName>
    <definedName name="CY_16">[2]Титул!$M$2</definedName>
    <definedName name="CY_2">[2]Титул!$M$2</definedName>
    <definedName name="CY_74" localSheetId="1">[3]Список!$J$2</definedName>
    <definedName name="CY_74" localSheetId="0">[3]Список!$J$2</definedName>
    <definedName name="CY_74">[3]Список!$J$2</definedName>
    <definedName name="CY_75" localSheetId="1">[3]Список!$J$2</definedName>
    <definedName name="CY_75" localSheetId="0">[3]Список!$J$2</definedName>
    <definedName name="CY_75">[3]Список!$J$2</definedName>
    <definedName name="dfhf" localSheetId="1">[3]Список!$J$2</definedName>
    <definedName name="dfhf" localSheetId="0">[3]Список!$J$2</definedName>
    <definedName name="dfhf">[3]Список!$J$2</definedName>
    <definedName name="end_chart" localSheetId="1">#N/A</definedName>
    <definedName name="end_chart" localSheetId="0">#N/A</definedName>
    <definedName name="end_chart">#N/A</definedName>
    <definedName name="end_chart_10" localSheetId="1">'ФАКТИЧЕСКАЯ СЕБЕСТ ВОДА 2018'!end_chart</definedName>
    <definedName name="end_chart_10" localSheetId="0">'ФАКТИЧЕСКАЯ СЕБЕСТ. СТОКИ 2018'!end_chart</definedName>
    <definedName name="end_chart_10">[0]!end_chart</definedName>
    <definedName name="end_chart_14" localSheetId="1">'ФАКТИЧЕСКАЯ СЕБЕСТ ВОДА 2018'!end_chart</definedName>
    <definedName name="end_chart_14" localSheetId="0">'ФАКТИЧЕСКАЯ СЕБЕСТ. СТОКИ 2018'!end_chart</definedName>
    <definedName name="end_chart_14">[0]!end_chart</definedName>
    <definedName name="end_chart_15" localSheetId="1">'ФАКТИЧЕСКАЯ СЕБЕСТ ВОДА 2018'!end_chart</definedName>
    <definedName name="end_chart_15" localSheetId="0">'ФАКТИЧЕСКАЯ СЕБЕСТ. СТОКИ 2018'!end_chart</definedName>
    <definedName name="end_chart_15">[0]!end_chart</definedName>
    <definedName name="end_chart_16" localSheetId="1">'ФАКТИЧЕСКАЯ СЕБЕСТ ВОДА 2018'!end_chart</definedName>
    <definedName name="end_chart_16" localSheetId="0">'ФАКТИЧЕСКАЯ СЕБЕСТ. СТОКИ 2018'!end_chart</definedName>
    <definedName name="end_chart_16">[0]!end_chart</definedName>
    <definedName name="end_chart_2" localSheetId="1">'ФАКТИЧЕСКАЯ СЕБЕСТ ВОДА 2018'!end_chart</definedName>
    <definedName name="end_chart_2" localSheetId="0">'ФАКТИЧЕСКАЯ СЕБЕСТ. СТОКИ 2018'!end_chart</definedName>
    <definedName name="end_chart_2">[0]!end_chart</definedName>
    <definedName name="end_tabl" localSheetId="1">#N/A</definedName>
    <definedName name="end_tabl" localSheetId="0">#N/A</definedName>
    <definedName name="end_tabl">#N/A</definedName>
    <definedName name="end_tabl_10" localSheetId="1">'ФАКТИЧЕСКАЯ СЕБЕСТ ВОДА 2018'!end_tabl</definedName>
    <definedName name="end_tabl_10" localSheetId="0">'ФАКТИЧЕСКАЯ СЕБЕСТ. СТОКИ 2018'!end_tabl</definedName>
    <definedName name="end_tabl_10">[0]!end_tabl</definedName>
    <definedName name="end_tabl_14" localSheetId="1">'ФАКТИЧЕСКАЯ СЕБЕСТ ВОДА 2018'!end_tabl</definedName>
    <definedName name="end_tabl_14" localSheetId="0">'ФАКТИЧЕСКАЯ СЕБЕСТ. СТОКИ 2018'!end_tabl</definedName>
    <definedName name="end_tabl_14">[0]!end_tabl</definedName>
    <definedName name="end_tabl_15" localSheetId="1">'ФАКТИЧЕСКАЯ СЕБЕСТ ВОДА 2018'!end_tabl</definedName>
    <definedName name="end_tabl_15" localSheetId="0">'ФАКТИЧЕСКАЯ СЕБЕСТ. СТОКИ 2018'!end_tabl</definedName>
    <definedName name="end_tabl_15">[0]!end_tabl</definedName>
    <definedName name="end_tabl_16" localSheetId="1">'ФАКТИЧЕСКАЯ СЕБЕСТ ВОДА 2018'!end_tabl</definedName>
    <definedName name="end_tabl_16" localSheetId="0">'ФАКТИЧЕСКАЯ СЕБЕСТ. СТОКИ 2018'!end_tabl</definedName>
    <definedName name="end_tabl_16">[0]!end_tabl</definedName>
    <definedName name="end_tabl_2" localSheetId="1">'ФАКТИЧЕСКАЯ СЕБЕСТ ВОДА 2018'!end_tabl</definedName>
    <definedName name="end_tabl_2" localSheetId="0">'ФАКТИЧЕСКАЯ СЕБЕСТ. СТОКИ 2018'!end_tabl</definedName>
    <definedName name="end_tabl_2">[0]!end_tabl</definedName>
    <definedName name="Excel_BuiltIn__FilterDatabase">#REF!</definedName>
    <definedName name="Excel_BuiltIn_Print_Area_15" localSheetId="1">'[4]распределение январь по бухг.'!#REF!</definedName>
    <definedName name="Excel_BuiltIn_Print_Area_15" localSheetId="0">'[4]распределение январь по бухг.'!#REF!</definedName>
    <definedName name="Excel_BuiltIn_Print_Area_15">'[4]распределение январь по бухг.'!#REF!</definedName>
    <definedName name="Excel_BuiltIn_Print_Area_21" localSheetId="1">[4]расшифровка!#REF!</definedName>
    <definedName name="Excel_BuiltIn_Print_Area_21" localSheetId="0">[4]расшифровка!#REF!</definedName>
    <definedName name="Excel_BuiltIn_Print_Area_21">[4]расшифровка!#REF!</definedName>
    <definedName name="Excel_BuiltIn_Print_Area_22" localSheetId="1">'[4]ЗП и резервы'!#REF!</definedName>
    <definedName name="Excel_BuiltIn_Print_Area_22" localSheetId="0">'[4]ЗП и резервы'!#REF!</definedName>
    <definedName name="Excel_BuiltIn_Print_Area_22">'[4]ЗП и резервы'!#REF!</definedName>
    <definedName name="Excel_BuiltIn_Print_Area_4" localSheetId="1">[5]Прибыль1!#REF!</definedName>
    <definedName name="Excel_BuiltIn_Print_Area_4" localSheetId="0">[5]Прибыль1!#REF!</definedName>
    <definedName name="Excel_BuiltIn_Print_Area_4">[5]Прибыль1!#REF!</definedName>
    <definedName name="Excel_BuiltIn_Print_Area_5">#REF!</definedName>
    <definedName name="Excel_BuiltIn_Print_Area_59">#REF!</definedName>
    <definedName name="Excel_BuiltIn_Print_Area_59_1">#REF!</definedName>
    <definedName name="Excel_BuiltIn_Print_Area_59_10">#REF!</definedName>
    <definedName name="Excel_BuiltIn_Print_Area_59_11">#REF!</definedName>
    <definedName name="Excel_BuiltIn_Print_Area_59_13">#REF!</definedName>
    <definedName name="Excel_BuiltIn_Print_Area_59_14">#REF!</definedName>
    <definedName name="Excel_BuiltIn_Print_Area_59_15">#REF!</definedName>
    <definedName name="Excel_BuiltIn_Print_Area_59_16">#REF!</definedName>
    <definedName name="Excel_BuiltIn_Print_Area_59_2">#REF!</definedName>
    <definedName name="Excel_BuiltIn_Print_Area_59_22">#REF!</definedName>
    <definedName name="Excel_BuiltIn_Print_Area_59_25">#REF!</definedName>
    <definedName name="Excel_BuiltIn_Print_Area_59_3">#REF!</definedName>
    <definedName name="Excel_BuiltIn_Print_Area_59_4">#REF!</definedName>
    <definedName name="Excel_BuiltIn_Print_Area_59_56">#REF!</definedName>
    <definedName name="Excel_BuiltIn_Print_Area_59_6">#REF!</definedName>
    <definedName name="Excel_BuiltIn_Print_Area_59_66">#REF!</definedName>
    <definedName name="Excel_BuiltIn_Print_Area_59_67">#REF!</definedName>
    <definedName name="Excel_BuiltIn_Print_Area_59_67_1">#REF!</definedName>
    <definedName name="Excel_BuiltIn_Print_Area_59_67_10">#REF!</definedName>
    <definedName name="Excel_BuiltIn_Print_Area_59_67_11">#REF!</definedName>
    <definedName name="Excel_BuiltIn_Print_Area_59_67_13">#REF!</definedName>
    <definedName name="Excel_BuiltIn_Print_Area_59_67_14">#REF!</definedName>
    <definedName name="Excel_BuiltIn_Print_Area_59_67_15">#REF!</definedName>
    <definedName name="Excel_BuiltIn_Print_Area_59_67_16">#REF!</definedName>
    <definedName name="Excel_BuiltIn_Print_Area_59_67_2">#REF!</definedName>
    <definedName name="Excel_BuiltIn_Print_Area_59_67_22">#REF!</definedName>
    <definedName name="Excel_BuiltIn_Print_Area_59_67_25">#REF!</definedName>
    <definedName name="Excel_BuiltIn_Print_Area_59_67_3">#REF!</definedName>
    <definedName name="Excel_BuiltIn_Print_Area_59_67_4">#REF!</definedName>
    <definedName name="Excel_BuiltIn_Print_Area_59_67_56">#REF!</definedName>
    <definedName name="Excel_BuiltIn_Print_Area_59_67_6">#REF!</definedName>
    <definedName name="Excel_BuiltIn_Print_Area_59_67_66">#REF!</definedName>
    <definedName name="Excel_BuiltIn_Print_Area_59_67_67">#REF!</definedName>
    <definedName name="Excel_BuiltIn_Print_Area_59_67_70">#REF!</definedName>
    <definedName name="Excel_BuiltIn_Print_Area_59_67_71">#REF!</definedName>
    <definedName name="Excel_BuiltIn_Print_Area_59_67_72">#REF!</definedName>
    <definedName name="Excel_BuiltIn_Print_Area_59_67_74">#REF!</definedName>
    <definedName name="Excel_BuiltIn_Print_Area_59_67_9">#REF!</definedName>
    <definedName name="Excel_BuiltIn_Print_Area_59_70">#REF!</definedName>
    <definedName name="Excel_BuiltIn_Print_Area_59_71">#REF!</definedName>
    <definedName name="Excel_BuiltIn_Print_Area_59_72">#REF!</definedName>
    <definedName name="Excel_BuiltIn_Print_Area_59_74">#REF!</definedName>
    <definedName name="Excel_BuiltIn_Print_Area_59_74_1">#REF!</definedName>
    <definedName name="Excel_BuiltIn_Print_Area_59_74_10">#REF!</definedName>
    <definedName name="Excel_BuiltIn_Print_Area_59_74_11">#REF!</definedName>
    <definedName name="Excel_BuiltIn_Print_Area_59_74_13">#REF!</definedName>
    <definedName name="Excel_BuiltIn_Print_Area_59_74_14">#REF!</definedName>
    <definedName name="Excel_BuiltIn_Print_Area_59_74_15">#REF!</definedName>
    <definedName name="Excel_BuiltIn_Print_Area_59_74_16">#REF!</definedName>
    <definedName name="Excel_BuiltIn_Print_Area_59_74_2">#REF!</definedName>
    <definedName name="Excel_BuiltIn_Print_Area_59_74_22">#REF!</definedName>
    <definedName name="Excel_BuiltIn_Print_Area_59_74_25">#REF!</definedName>
    <definedName name="Excel_BuiltIn_Print_Area_59_74_3">#REF!</definedName>
    <definedName name="Excel_BuiltIn_Print_Area_59_74_4">#REF!</definedName>
    <definedName name="Excel_BuiltIn_Print_Area_59_74_56">#REF!</definedName>
    <definedName name="Excel_BuiltIn_Print_Area_59_74_6">#REF!</definedName>
    <definedName name="Excel_BuiltIn_Print_Area_59_74_66">#REF!</definedName>
    <definedName name="Excel_BuiltIn_Print_Area_59_74_67">#REF!</definedName>
    <definedName name="Excel_BuiltIn_Print_Area_59_74_70">#REF!</definedName>
    <definedName name="Excel_BuiltIn_Print_Area_59_74_71">#REF!</definedName>
    <definedName name="Excel_BuiltIn_Print_Area_59_74_72">#REF!</definedName>
    <definedName name="Excel_BuiltIn_Print_Area_59_74_74">#REF!</definedName>
    <definedName name="Excel_BuiltIn_Print_Area_59_74_9">#REF!</definedName>
    <definedName name="Excel_BuiltIn_Print_Area_59_9">#REF!</definedName>
    <definedName name="ff" localSheetId="1">#N/A</definedName>
    <definedName name="ff" localSheetId="0">#N/A</definedName>
    <definedName name="ff">#N/A</definedName>
    <definedName name="ff_10" localSheetId="1">'ФАКТИЧЕСКАЯ СЕБЕСТ ВОДА 2018'!ff</definedName>
    <definedName name="ff_10" localSheetId="0">'ФАКТИЧЕСКАЯ СЕБЕСТ. СТОКИ 2018'!ff</definedName>
    <definedName name="ff_10">[0]!ff</definedName>
    <definedName name="ff_14" localSheetId="1">'ФАКТИЧЕСКАЯ СЕБЕСТ ВОДА 2018'!ff</definedName>
    <definedName name="ff_14" localSheetId="0">'ФАКТИЧЕСКАЯ СЕБЕСТ. СТОКИ 2018'!ff</definedName>
    <definedName name="ff_14">[0]!ff</definedName>
    <definedName name="ff_15" localSheetId="1">'ФАКТИЧЕСКАЯ СЕБЕСТ ВОДА 2018'!ff</definedName>
    <definedName name="ff_15" localSheetId="0">'ФАКТИЧЕСКАЯ СЕБЕСТ. СТОКИ 2018'!ff</definedName>
    <definedName name="ff_15">[0]!ff</definedName>
    <definedName name="ff_16" localSheetId="1">'ФАКТИЧЕСКАЯ СЕБЕСТ ВОДА 2018'!ff</definedName>
    <definedName name="ff_16" localSheetId="0">'ФАКТИЧЕСКАЯ СЕБЕСТ. СТОКИ 2018'!ff</definedName>
    <definedName name="ff_16">[0]!ff</definedName>
    <definedName name="ff_2" localSheetId="1">'ФАКТИЧЕСКАЯ СЕБЕСТ ВОДА 2018'!ff</definedName>
    <definedName name="ff_2" localSheetId="0">'ФАКТИЧЕСКАЯ СЕБЕСТ. СТОКИ 2018'!ff</definedName>
    <definedName name="ff_2">[0]!ff</definedName>
    <definedName name="fsF" localSheetId="1">[3]Список!$J$2</definedName>
    <definedName name="fsF" localSheetId="0">[3]Список!$J$2</definedName>
    <definedName name="fsF">[3]Список!$J$2</definedName>
    <definedName name="ggg" localSheetId="1">#N/A</definedName>
    <definedName name="ggg" localSheetId="0">#N/A</definedName>
    <definedName name="ggg">#N/A</definedName>
    <definedName name="ggg_10" localSheetId="1">'ФАКТИЧЕСКАЯ СЕБЕСТ ВОДА 2018'!ggg</definedName>
    <definedName name="ggg_10" localSheetId="0">'ФАКТИЧЕСКАЯ СЕБЕСТ. СТОКИ 2018'!ggg</definedName>
    <definedName name="ggg_10">[0]!ggg</definedName>
    <definedName name="ggg_14" localSheetId="1">'ФАКТИЧЕСКАЯ СЕБЕСТ ВОДА 2018'!ggg</definedName>
    <definedName name="ggg_14" localSheetId="0">'ФАКТИЧЕСКАЯ СЕБЕСТ. СТОКИ 2018'!ggg</definedName>
    <definedName name="ggg_14">[0]!ggg</definedName>
    <definedName name="ggg_15" localSheetId="1">'ФАКТИЧЕСКАЯ СЕБЕСТ ВОДА 2018'!ggg</definedName>
    <definedName name="ggg_15" localSheetId="0">'ФАКТИЧЕСКАЯ СЕБЕСТ. СТОКИ 2018'!ggg</definedName>
    <definedName name="ggg_15">[0]!ggg</definedName>
    <definedName name="ggg_16" localSheetId="1">'ФАКТИЧЕСКАЯ СЕБЕСТ ВОДА 2018'!ggg</definedName>
    <definedName name="ggg_16" localSheetId="0">'ФАКТИЧЕСКАЯ СЕБЕСТ. СТОКИ 2018'!ggg</definedName>
    <definedName name="ggg_16">[0]!ggg</definedName>
    <definedName name="ggg_2" localSheetId="1">'ФАКТИЧЕСКАЯ СЕБЕСТ ВОДА 2018'!ggg</definedName>
    <definedName name="ggg_2" localSheetId="0">'ФАКТИЧЕСКАЯ СЕБЕСТ. СТОКИ 2018'!ggg</definedName>
    <definedName name="ggg_2">[0]!ggg</definedName>
    <definedName name="kind_of_activity">[6]TEHSHEET!$B$19:$B$23</definedName>
    <definedName name="Pi1_1" localSheetId="1">'ФАКТИЧЕСКАЯ СЕБЕСТ ВОДА 2018'!_Pi1</definedName>
    <definedName name="Pi1_1" localSheetId="0">'ФАКТИЧЕСКАЯ СЕБЕСТ. СТОКИ 2018'!_Pi1</definedName>
    <definedName name="Pi1_1">[0]!_Pi1</definedName>
    <definedName name="Pi1_10" localSheetId="1">'ФАКТИЧЕСКАЯ СЕБЕСТ ВОДА 2018'!_Pi1</definedName>
    <definedName name="Pi1_10" localSheetId="0">'ФАКТИЧЕСКАЯ СЕБЕСТ. СТОКИ 2018'!_Pi1</definedName>
    <definedName name="Pi1_10">[0]!_Pi1</definedName>
    <definedName name="Pi1_11" localSheetId="1">'ФАКТИЧЕСКАЯ СЕБЕСТ ВОДА 2018'!_Pi1</definedName>
    <definedName name="Pi1_11" localSheetId="0">'ФАКТИЧЕСКАЯ СЕБЕСТ. СТОКИ 2018'!_Pi1</definedName>
    <definedName name="Pi1_11">[0]!_Pi1</definedName>
    <definedName name="Pi1_13" localSheetId="1">'ФАКТИЧЕСКАЯ СЕБЕСТ ВОДА 2018'!_Pi1</definedName>
    <definedName name="Pi1_13" localSheetId="0">'ФАКТИЧЕСКАЯ СЕБЕСТ. СТОКИ 2018'!_Pi1</definedName>
    <definedName name="Pi1_13">[0]!_Pi1</definedName>
    <definedName name="Pi1_14" localSheetId="1">'ФАКТИЧЕСКАЯ СЕБЕСТ ВОДА 2018'!_Pi1</definedName>
    <definedName name="Pi1_14" localSheetId="0">'ФАКТИЧЕСКАЯ СЕБЕСТ. СТОКИ 2018'!_Pi1</definedName>
    <definedName name="Pi1_14">[0]!_Pi1</definedName>
    <definedName name="Pi1_15" localSheetId="1">'ФАКТИЧЕСКАЯ СЕБЕСТ ВОДА 2018'!_Pi1</definedName>
    <definedName name="Pi1_15" localSheetId="0">'ФАКТИЧЕСКАЯ СЕБЕСТ. СТОКИ 2018'!_Pi1</definedName>
    <definedName name="Pi1_15">_Pi1</definedName>
    <definedName name="Pi1_16" localSheetId="1">'ФАКТИЧЕСКАЯ СЕБЕСТ ВОДА 2018'!_Pi1</definedName>
    <definedName name="Pi1_16" localSheetId="0">'ФАКТИЧЕСКАЯ СЕБЕСТ. СТОКИ 2018'!_Pi1</definedName>
    <definedName name="Pi1_16">[0]!_Pi1</definedName>
    <definedName name="Pi1_2" localSheetId="1">'ФАКТИЧЕСКАЯ СЕБЕСТ ВОДА 2018'!_Pi1</definedName>
    <definedName name="Pi1_2" localSheetId="0">'ФАКТИЧЕСКАЯ СЕБЕСТ. СТОКИ 2018'!_Pi1</definedName>
    <definedName name="Pi1_2">[0]!_Pi1</definedName>
    <definedName name="Pi1_22" localSheetId="1">'ФАКТИЧЕСКАЯ СЕБЕСТ ВОДА 2018'!_Pi1</definedName>
    <definedName name="Pi1_22" localSheetId="0">'ФАКТИЧЕСКАЯ СЕБЕСТ. СТОКИ 2018'!_Pi1</definedName>
    <definedName name="Pi1_22">_Pi1</definedName>
    <definedName name="Pi1_3" localSheetId="1">'ФАКТИЧЕСКАЯ СЕБЕСТ ВОДА 2018'!_Pi1</definedName>
    <definedName name="Pi1_3" localSheetId="0">'ФАКТИЧЕСКАЯ СЕБЕСТ. СТОКИ 2018'!_Pi1</definedName>
    <definedName name="Pi1_3">[0]!_Pi1</definedName>
    <definedName name="Pi1_4" localSheetId="1">'ФАКТИЧЕСКАЯ СЕБЕСТ ВОДА 2018'!_Pi1</definedName>
    <definedName name="Pi1_4" localSheetId="0">'ФАКТИЧЕСКАЯ СЕБЕСТ. СТОКИ 2018'!_Pi1</definedName>
    <definedName name="Pi1_4">_Pi1</definedName>
    <definedName name="Pi1_67" localSheetId="1">'ФАКТИЧЕСКАЯ СЕБЕСТ ВОДА 2018'!_Pi1</definedName>
    <definedName name="Pi1_67" localSheetId="0">'ФАКТИЧЕСКАЯ СЕБЕСТ. СТОКИ 2018'!_Pi1</definedName>
    <definedName name="Pi1_67">_Pi1</definedName>
    <definedName name="Pi1_70" localSheetId="1">'ФАКТИЧЕСКАЯ СЕБЕСТ ВОДА 2018'!_Pi1</definedName>
    <definedName name="Pi1_70" localSheetId="0">'ФАКТИЧЕСКАЯ СЕБЕСТ. СТОКИ 2018'!_Pi1</definedName>
    <definedName name="Pi1_70">_Pi1</definedName>
    <definedName name="Pi1_71" localSheetId="1">'ФАКТИЧЕСКАЯ СЕБЕСТ ВОДА 2018'!_Pi1</definedName>
    <definedName name="Pi1_71" localSheetId="0">'ФАКТИЧЕСКАЯ СЕБЕСТ. СТОКИ 2018'!_Pi1</definedName>
    <definedName name="Pi1_71">_Pi1</definedName>
    <definedName name="Pi1_72" localSheetId="1">'ФАКТИЧЕСКАЯ СЕБЕСТ ВОДА 2018'!_Pi1</definedName>
    <definedName name="Pi1_72" localSheetId="0">'ФАКТИЧЕСКАЯ СЕБЕСТ. СТОКИ 2018'!_Pi1</definedName>
    <definedName name="Pi1_72">_Pi1</definedName>
    <definedName name="Pi1_74" localSheetId="1">'ФАКТИЧЕСКАЯ СЕБЕСТ ВОДА 2018'!_Pi1</definedName>
    <definedName name="Pi1_74" localSheetId="0">'ФАКТИЧЕСКАЯ СЕБЕСТ. СТОКИ 2018'!_Pi1</definedName>
    <definedName name="Pi1_74">_Pi1</definedName>
    <definedName name="Pi1_9" localSheetId="1">'ФАКТИЧЕСКАЯ СЕБЕСТ ВОДА 2018'!_Pi1</definedName>
    <definedName name="Pi1_9" localSheetId="0">'ФАКТИЧЕСКАЯ СЕБЕСТ. СТОКИ 2018'!_Pi1</definedName>
    <definedName name="Pi1_9">_Pi1</definedName>
    <definedName name="Pi2_1" localSheetId="1">'ФАКТИЧЕСКАЯ СЕБЕСТ ВОДА 2018'!_Pi2</definedName>
    <definedName name="Pi2_1" localSheetId="0">'ФАКТИЧЕСКАЯ СЕБЕСТ. СТОКИ 2018'!_Pi2</definedName>
    <definedName name="Pi2_1">[0]!_Pi2</definedName>
    <definedName name="Pi2_10" localSheetId="1">'ФАКТИЧЕСКАЯ СЕБЕСТ ВОДА 2018'!_Pi2</definedName>
    <definedName name="Pi2_10" localSheetId="0">'ФАКТИЧЕСКАЯ СЕБЕСТ. СТОКИ 2018'!_Pi2</definedName>
    <definedName name="Pi2_10">[0]!_Pi2</definedName>
    <definedName name="Pi2_11" localSheetId="1">'ФАКТИЧЕСКАЯ СЕБЕСТ ВОДА 2018'!_Pi2</definedName>
    <definedName name="Pi2_11" localSheetId="0">'ФАКТИЧЕСКАЯ СЕБЕСТ. СТОКИ 2018'!_Pi2</definedName>
    <definedName name="Pi2_11">[0]!_Pi2</definedName>
    <definedName name="Pi2_13" localSheetId="1">'ФАКТИЧЕСКАЯ СЕБЕСТ ВОДА 2018'!_Pi2</definedName>
    <definedName name="Pi2_13" localSheetId="0">'ФАКТИЧЕСКАЯ СЕБЕСТ. СТОКИ 2018'!_Pi2</definedName>
    <definedName name="Pi2_13">[0]!_Pi2</definedName>
    <definedName name="Pi2_14" localSheetId="1">'ФАКТИЧЕСКАЯ СЕБЕСТ ВОДА 2018'!_Pi2</definedName>
    <definedName name="Pi2_14" localSheetId="0">'ФАКТИЧЕСКАЯ СЕБЕСТ. СТОКИ 2018'!_Pi2</definedName>
    <definedName name="Pi2_14">[0]!_Pi2</definedName>
    <definedName name="Pi2_15" localSheetId="1">'ФАКТИЧЕСКАЯ СЕБЕСТ ВОДА 2018'!_Pi2</definedName>
    <definedName name="Pi2_15" localSheetId="0">'ФАКТИЧЕСКАЯ СЕБЕСТ. СТОКИ 2018'!_Pi2</definedName>
    <definedName name="Pi2_15">_Pi2</definedName>
    <definedName name="Pi2_16" localSheetId="1">'ФАКТИЧЕСКАЯ СЕБЕСТ ВОДА 2018'!_Pi2</definedName>
    <definedName name="Pi2_16" localSheetId="0">'ФАКТИЧЕСКАЯ СЕБЕСТ. СТОКИ 2018'!_Pi2</definedName>
    <definedName name="Pi2_16">[0]!_Pi2</definedName>
    <definedName name="Pi2_2" localSheetId="1">'ФАКТИЧЕСКАЯ СЕБЕСТ ВОДА 2018'!_Pi2</definedName>
    <definedName name="Pi2_2" localSheetId="0">'ФАКТИЧЕСКАЯ СЕБЕСТ. СТОКИ 2018'!_Pi2</definedName>
    <definedName name="Pi2_2">[0]!_Pi2</definedName>
    <definedName name="Pi2_22" localSheetId="1">'ФАКТИЧЕСКАЯ СЕБЕСТ ВОДА 2018'!_Pi2</definedName>
    <definedName name="Pi2_22" localSheetId="0">'ФАКТИЧЕСКАЯ СЕБЕСТ. СТОКИ 2018'!_Pi2</definedName>
    <definedName name="Pi2_22">_Pi2</definedName>
    <definedName name="Pi2_3" localSheetId="1">'ФАКТИЧЕСКАЯ СЕБЕСТ ВОДА 2018'!_Pi2</definedName>
    <definedName name="Pi2_3" localSheetId="0">'ФАКТИЧЕСКАЯ СЕБЕСТ. СТОКИ 2018'!_Pi2</definedName>
    <definedName name="Pi2_3">[0]!_Pi2</definedName>
    <definedName name="Pi2_4" localSheetId="1">'ФАКТИЧЕСКАЯ СЕБЕСТ ВОДА 2018'!_Pi2</definedName>
    <definedName name="Pi2_4" localSheetId="0">'ФАКТИЧЕСКАЯ СЕБЕСТ. СТОКИ 2018'!_Pi2</definedName>
    <definedName name="Pi2_4">_Pi2</definedName>
    <definedName name="Pi2_67" localSheetId="1">'ФАКТИЧЕСКАЯ СЕБЕСТ ВОДА 2018'!_Pi2</definedName>
    <definedName name="Pi2_67" localSheetId="0">'ФАКТИЧЕСКАЯ СЕБЕСТ. СТОКИ 2018'!_Pi2</definedName>
    <definedName name="Pi2_67">_Pi2</definedName>
    <definedName name="Pi2_70" localSheetId="1">'ФАКТИЧЕСКАЯ СЕБЕСТ ВОДА 2018'!_Pi2</definedName>
    <definedName name="Pi2_70" localSheetId="0">'ФАКТИЧЕСКАЯ СЕБЕСТ. СТОКИ 2018'!_Pi2</definedName>
    <definedName name="Pi2_70">_Pi2</definedName>
    <definedName name="Pi2_71" localSheetId="1">'ФАКТИЧЕСКАЯ СЕБЕСТ ВОДА 2018'!_Pi2</definedName>
    <definedName name="Pi2_71" localSheetId="0">'ФАКТИЧЕСКАЯ СЕБЕСТ. СТОКИ 2018'!_Pi2</definedName>
    <definedName name="Pi2_71">_Pi2</definedName>
    <definedName name="Pi2_72" localSheetId="1">'ФАКТИЧЕСКАЯ СЕБЕСТ ВОДА 2018'!_Pi2</definedName>
    <definedName name="Pi2_72" localSheetId="0">'ФАКТИЧЕСКАЯ СЕБЕСТ. СТОКИ 2018'!_Pi2</definedName>
    <definedName name="Pi2_72">_Pi2</definedName>
    <definedName name="Pi2_74" localSheetId="1">'ФАКТИЧЕСКАЯ СЕБЕСТ ВОДА 2018'!_Pi2</definedName>
    <definedName name="Pi2_74" localSheetId="0">'ФАКТИЧЕСКАЯ СЕБЕСТ. СТОКИ 2018'!_Pi2</definedName>
    <definedName name="Pi2_74">_Pi2</definedName>
    <definedName name="Pi2_9" localSheetId="1">'ФАКТИЧЕСКАЯ СЕБЕСТ ВОДА 2018'!_Pi2</definedName>
    <definedName name="Pi2_9" localSheetId="0">'ФАКТИЧЕСКАЯ СЕБЕСТ. СТОКИ 2018'!_Pi2</definedName>
    <definedName name="Pi2_9">_Pi2</definedName>
    <definedName name="Pi3_1" localSheetId="1">'ФАКТИЧЕСКАЯ СЕБЕСТ ВОДА 2018'!_Pi3</definedName>
    <definedName name="Pi3_1" localSheetId="0">'ФАКТИЧЕСКАЯ СЕБЕСТ. СТОКИ 2018'!_Pi3</definedName>
    <definedName name="Pi3_1">[0]!_Pi3</definedName>
    <definedName name="Pi3_10" localSheetId="1">'ФАКТИЧЕСКАЯ СЕБЕСТ ВОДА 2018'!_Pi3</definedName>
    <definedName name="Pi3_10" localSheetId="0">'ФАКТИЧЕСКАЯ СЕБЕСТ. СТОКИ 2018'!_Pi3</definedName>
    <definedName name="Pi3_10">[0]!_Pi3</definedName>
    <definedName name="Pi3_11" localSheetId="1">'ФАКТИЧЕСКАЯ СЕБЕСТ ВОДА 2018'!_Pi3</definedName>
    <definedName name="Pi3_11" localSheetId="0">'ФАКТИЧЕСКАЯ СЕБЕСТ. СТОКИ 2018'!_Pi3</definedName>
    <definedName name="Pi3_11">[0]!_Pi3</definedName>
    <definedName name="Pi3_13" localSheetId="1">'ФАКТИЧЕСКАЯ СЕБЕСТ ВОДА 2018'!_Pi3</definedName>
    <definedName name="Pi3_13" localSheetId="0">'ФАКТИЧЕСКАЯ СЕБЕСТ. СТОКИ 2018'!_Pi3</definedName>
    <definedName name="Pi3_13">[0]!_Pi3</definedName>
    <definedName name="Pi3_14" localSheetId="1">'ФАКТИЧЕСКАЯ СЕБЕСТ ВОДА 2018'!_Pi3</definedName>
    <definedName name="Pi3_14" localSheetId="0">'ФАКТИЧЕСКАЯ СЕБЕСТ. СТОКИ 2018'!_Pi3</definedName>
    <definedName name="Pi3_14">[0]!_Pi3</definedName>
    <definedName name="Pi3_15" localSheetId="1">'ФАКТИЧЕСКАЯ СЕБЕСТ ВОДА 2018'!_Pi3</definedName>
    <definedName name="Pi3_15" localSheetId="0">'ФАКТИЧЕСКАЯ СЕБЕСТ. СТОКИ 2018'!_Pi3</definedName>
    <definedName name="Pi3_15">_Pi3</definedName>
    <definedName name="Pi3_16" localSheetId="1">'ФАКТИЧЕСКАЯ СЕБЕСТ ВОДА 2018'!_Pi3</definedName>
    <definedName name="Pi3_16" localSheetId="0">'ФАКТИЧЕСКАЯ СЕБЕСТ. СТОКИ 2018'!_Pi3</definedName>
    <definedName name="Pi3_16">[0]!_Pi3</definedName>
    <definedName name="Pi3_2" localSheetId="1">'ФАКТИЧЕСКАЯ СЕБЕСТ ВОДА 2018'!_Pi3</definedName>
    <definedName name="Pi3_2" localSheetId="0">'ФАКТИЧЕСКАЯ СЕБЕСТ. СТОКИ 2018'!_Pi3</definedName>
    <definedName name="Pi3_2">[0]!_Pi3</definedName>
    <definedName name="Pi3_22" localSheetId="1">'ФАКТИЧЕСКАЯ СЕБЕСТ ВОДА 2018'!_Pi3</definedName>
    <definedName name="Pi3_22" localSheetId="0">'ФАКТИЧЕСКАЯ СЕБЕСТ. СТОКИ 2018'!_Pi3</definedName>
    <definedName name="Pi3_22">_Pi3</definedName>
    <definedName name="Pi3_3" localSheetId="1">'ФАКТИЧЕСКАЯ СЕБЕСТ ВОДА 2018'!_Pi3</definedName>
    <definedName name="Pi3_3" localSheetId="0">'ФАКТИЧЕСКАЯ СЕБЕСТ. СТОКИ 2018'!_Pi3</definedName>
    <definedName name="Pi3_3">[0]!_Pi3</definedName>
    <definedName name="Pi3_4" localSheetId="1">'ФАКТИЧЕСКАЯ СЕБЕСТ ВОДА 2018'!_Pi3</definedName>
    <definedName name="Pi3_4" localSheetId="0">'ФАКТИЧЕСКАЯ СЕБЕСТ. СТОКИ 2018'!_Pi3</definedName>
    <definedName name="Pi3_4">_Pi3</definedName>
    <definedName name="Pi3_67" localSheetId="1">'ФАКТИЧЕСКАЯ СЕБЕСТ ВОДА 2018'!_Pi3</definedName>
    <definedName name="Pi3_67" localSheetId="0">'ФАКТИЧЕСКАЯ СЕБЕСТ. СТОКИ 2018'!_Pi3</definedName>
    <definedName name="Pi3_67">_Pi3</definedName>
    <definedName name="Pi3_70" localSheetId="1">'ФАКТИЧЕСКАЯ СЕБЕСТ ВОДА 2018'!_Pi3</definedName>
    <definedName name="Pi3_70" localSheetId="0">'ФАКТИЧЕСКАЯ СЕБЕСТ. СТОКИ 2018'!_Pi3</definedName>
    <definedName name="Pi3_70">_Pi3</definedName>
    <definedName name="Pi3_71" localSheetId="1">'ФАКТИЧЕСКАЯ СЕБЕСТ ВОДА 2018'!_Pi3</definedName>
    <definedName name="Pi3_71" localSheetId="0">'ФАКТИЧЕСКАЯ СЕБЕСТ. СТОКИ 2018'!_Pi3</definedName>
    <definedName name="Pi3_71">_Pi3</definedName>
    <definedName name="Pi3_72" localSheetId="1">'ФАКТИЧЕСКАЯ СЕБЕСТ ВОДА 2018'!_Pi3</definedName>
    <definedName name="Pi3_72" localSheetId="0">'ФАКТИЧЕСКАЯ СЕБЕСТ. СТОКИ 2018'!_Pi3</definedName>
    <definedName name="Pi3_72">_Pi3</definedName>
    <definedName name="Pi3_74" localSheetId="1">'ФАКТИЧЕСКАЯ СЕБЕСТ ВОДА 2018'!_Pi3</definedName>
    <definedName name="Pi3_74" localSheetId="0">'ФАКТИЧЕСКАЯ СЕБЕСТ. СТОКИ 2018'!_Pi3</definedName>
    <definedName name="Pi3_74">_Pi3</definedName>
    <definedName name="Pi3_9" localSheetId="1">'ФАКТИЧЕСКАЯ СЕБЕСТ ВОДА 2018'!_Pi3</definedName>
    <definedName name="Pi3_9" localSheetId="0">'ФАКТИЧЕСКАЯ СЕБЕСТ. СТОКИ 2018'!_Pi3</definedName>
    <definedName name="Pi3_9">_Pi3</definedName>
    <definedName name="Pi4_1" localSheetId="1">'ФАКТИЧЕСКАЯ СЕБЕСТ ВОДА 2018'!_Pi4</definedName>
    <definedName name="Pi4_1" localSheetId="0">'ФАКТИЧЕСКАЯ СЕБЕСТ. СТОКИ 2018'!_Pi4</definedName>
    <definedName name="Pi4_1">[0]!_Pi4</definedName>
    <definedName name="Pi4_10" localSheetId="1">'ФАКТИЧЕСКАЯ СЕБЕСТ ВОДА 2018'!_Pi4</definedName>
    <definedName name="Pi4_10" localSheetId="0">'ФАКТИЧЕСКАЯ СЕБЕСТ. СТОКИ 2018'!_Pi4</definedName>
    <definedName name="Pi4_10">[0]!_Pi4</definedName>
    <definedName name="Pi4_11" localSheetId="1">'ФАКТИЧЕСКАЯ СЕБЕСТ ВОДА 2018'!_Pi4</definedName>
    <definedName name="Pi4_11" localSheetId="0">'ФАКТИЧЕСКАЯ СЕБЕСТ. СТОКИ 2018'!_Pi4</definedName>
    <definedName name="Pi4_11">[0]!_Pi4</definedName>
    <definedName name="Pi4_13" localSheetId="1">'ФАКТИЧЕСКАЯ СЕБЕСТ ВОДА 2018'!_Pi4</definedName>
    <definedName name="Pi4_13" localSheetId="0">'ФАКТИЧЕСКАЯ СЕБЕСТ. СТОКИ 2018'!_Pi4</definedName>
    <definedName name="Pi4_13">[0]!_Pi4</definedName>
    <definedName name="Pi4_14" localSheetId="1">'ФАКТИЧЕСКАЯ СЕБЕСТ ВОДА 2018'!_Pi4</definedName>
    <definedName name="Pi4_14" localSheetId="0">'ФАКТИЧЕСКАЯ СЕБЕСТ. СТОКИ 2018'!_Pi4</definedName>
    <definedName name="Pi4_14">[0]!_Pi4</definedName>
    <definedName name="Pi4_15" localSheetId="1">'ФАКТИЧЕСКАЯ СЕБЕСТ ВОДА 2018'!_Pi4</definedName>
    <definedName name="Pi4_15" localSheetId="0">'ФАКТИЧЕСКАЯ СЕБЕСТ. СТОКИ 2018'!_Pi4</definedName>
    <definedName name="Pi4_15">_Pi4</definedName>
    <definedName name="Pi4_16" localSheetId="1">'ФАКТИЧЕСКАЯ СЕБЕСТ ВОДА 2018'!_Pi4</definedName>
    <definedName name="Pi4_16" localSheetId="0">'ФАКТИЧЕСКАЯ СЕБЕСТ. СТОКИ 2018'!_Pi4</definedName>
    <definedName name="Pi4_16">[0]!_Pi4</definedName>
    <definedName name="Pi4_2" localSheetId="1">'ФАКТИЧЕСКАЯ СЕБЕСТ ВОДА 2018'!_Pi4</definedName>
    <definedName name="Pi4_2" localSheetId="0">'ФАКТИЧЕСКАЯ СЕБЕСТ. СТОКИ 2018'!_Pi4</definedName>
    <definedName name="Pi4_2">[0]!_Pi4</definedName>
    <definedName name="Pi4_22" localSheetId="1">'ФАКТИЧЕСКАЯ СЕБЕСТ ВОДА 2018'!_Pi4</definedName>
    <definedName name="Pi4_22" localSheetId="0">'ФАКТИЧЕСКАЯ СЕБЕСТ. СТОКИ 2018'!_Pi4</definedName>
    <definedName name="Pi4_22">_Pi4</definedName>
    <definedName name="Pi4_3" localSheetId="1">'ФАКТИЧЕСКАЯ СЕБЕСТ ВОДА 2018'!_Pi4</definedName>
    <definedName name="Pi4_3" localSheetId="0">'ФАКТИЧЕСКАЯ СЕБЕСТ. СТОКИ 2018'!_Pi4</definedName>
    <definedName name="Pi4_3">[0]!_Pi4</definedName>
    <definedName name="Pi4_4" localSheetId="1">'ФАКТИЧЕСКАЯ СЕБЕСТ ВОДА 2018'!_Pi4</definedName>
    <definedName name="Pi4_4" localSheetId="0">'ФАКТИЧЕСКАЯ СЕБЕСТ. СТОКИ 2018'!_Pi4</definedName>
    <definedName name="Pi4_4">_Pi4</definedName>
    <definedName name="Pi4_67" localSheetId="1">'ФАКТИЧЕСКАЯ СЕБЕСТ ВОДА 2018'!_Pi4</definedName>
    <definedName name="Pi4_67" localSheetId="0">'ФАКТИЧЕСКАЯ СЕБЕСТ. СТОКИ 2018'!_Pi4</definedName>
    <definedName name="Pi4_67">_Pi4</definedName>
    <definedName name="Pi4_70" localSheetId="1">'ФАКТИЧЕСКАЯ СЕБЕСТ ВОДА 2018'!_Pi4</definedName>
    <definedName name="Pi4_70" localSheetId="0">'ФАКТИЧЕСКАЯ СЕБЕСТ. СТОКИ 2018'!_Pi4</definedName>
    <definedName name="Pi4_70">_Pi4</definedName>
    <definedName name="Pi4_71" localSheetId="1">'ФАКТИЧЕСКАЯ СЕБЕСТ ВОДА 2018'!_Pi4</definedName>
    <definedName name="Pi4_71" localSheetId="0">'ФАКТИЧЕСКАЯ СЕБЕСТ. СТОКИ 2018'!_Pi4</definedName>
    <definedName name="Pi4_71">_Pi4</definedName>
    <definedName name="Pi4_72" localSheetId="1">'ФАКТИЧЕСКАЯ СЕБЕСТ ВОДА 2018'!_Pi4</definedName>
    <definedName name="Pi4_72" localSheetId="0">'ФАКТИЧЕСКАЯ СЕБЕСТ. СТОКИ 2018'!_Pi4</definedName>
    <definedName name="Pi4_72">_Pi4</definedName>
    <definedName name="Pi4_74" localSheetId="1">'ФАКТИЧЕСКАЯ СЕБЕСТ ВОДА 2018'!_Pi4</definedName>
    <definedName name="Pi4_74" localSheetId="0">'ФАКТИЧЕСКАЯ СЕБЕСТ. СТОКИ 2018'!_Pi4</definedName>
    <definedName name="Pi4_74">_Pi4</definedName>
    <definedName name="Pi4_9" localSheetId="1">'ФАКТИЧЕСКАЯ СЕБЕСТ ВОДА 2018'!_Pi4</definedName>
    <definedName name="Pi4_9" localSheetId="0">'ФАКТИЧЕСКАЯ СЕБЕСТ. СТОКИ 2018'!_Pi4</definedName>
    <definedName name="Pi4_9">_Pi4</definedName>
    <definedName name="Pi5_1" localSheetId="1">'ФАКТИЧЕСКАЯ СЕБЕСТ ВОДА 2018'!_Pi5</definedName>
    <definedName name="Pi5_1" localSheetId="0">'ФАКТИЧЕСКАЯ СЕБЕСТ. СТОКИ 2018'!_Pi5</definedName>
    <definedName name="Pi5_1">[0]!_Pi5</definedName>
    <definedName name="Pi5_10" localSheetId="1">'ФАКТИЧЕСКАЯ СЕБЕСТ ВОДА 2018'!_Pi5</definedName>
    <definedName name="Pi5_10" localSheetId="0">'ФАКТИЧЕСКАЯ СЕБЕСТ. СТОКИ 2018'!_Pi5</definedName>
    <definedName name="Pi5_10">[0]!_Pi5</definedName>
    <definedName name="Pi5_11" localSheetId="1">'ФАКТИЧЕСКАЯ СЕБЕСТ ВОДА 2018'!_Pi5</definedName>
    <definedName name="Pi5_11" localSheetId="0">'ФАКТИЧЕСКАЯ СЕБЕСТ. СТОКИ 2018'!_Pi5</definedName>
    <definedName name="Pi5_11">[0]!_Pi5</definedName>
    <definedName name="Pi5_13" localSheetId="1">'ФАКТИЧЕСКАЯ СЕБЕСТ ВОДА 2018'!_Pi5</definedName>
    <definedName name="Pi5_13" localSheetId="0">'ФАКТИЧЕСКАЯ СЕБЕСТ. СТОКИ 2018'!_Pi5</definedName>
    <definedName name="Pi5_13">[0]!_Pi5</definedName>
    <definedName name="Pi5_14" localSheetId="1">'ФАКТИЧЕСКАЯ СЕБЕСТ ВОДА 2018'!_Pi5</definedName>
    <definedName name="Pi5_14" localSheetId="0">'ФАКТИЧЕСКАЯ СЕБЕСТ. СТОКИ 2018'!_Pi5</definedName>
    <definedName name="Pi5_14">[0]!_Pi5</definedName>
    <definedName name="Pi5_15" localSheetId="1">'ФАКТИЧЕСКАЯ СЕБЕСТ ВОДА 2018'!_Pi5</definedName>
    <definedName name="Pi5_15" localSheetId="0">'ФАКТИЧЕСКАЯ СЕБЕСТ. СТОКИ 2018'!_Pi5</definedName>
    <definedName name="Pi5_15">_Pi5</definedName>
    <definedName name="Pi5_16" localSheetId="1">'ФАКТИЧЕСКАЯ СЕБЕСТ ВОДА 2018'!_Pi5</definedName>
    <definedName name="Pi5_16" localSheetId="0">'ФАКТИЧЕСКАЯ СЕБЕСТ. СТОКИ 2018'!_Pi5</definedName>
    <definedName name="Pi5_16">[0]!_Pi5</definedName>
    <definedName name="Pi5_2" localSheetId="1">'ФАКТИЧЕСКАЯ СЕБЕСТ ВОДА 2018'!_Pi5</definedName>
    <definedName name="Pi5_2" localSheetId="0">'ФАКТИЧЕСКАЯ СЕБЕСТ. СТОКИ 2018'!_Pi5</definedName>
    <definedName name="Pi5_2">[0]!_Pi5</definedName>
    <definedName name="Pi5_22" localSheetId="1">'ФАКТИЧЕСКАЯ СЕБЕСТ ВОДА 2018'!_Pi5</definedName>
    <definedName name="Pi5_22" localSheetId="0">'ФАКТИЧЕСКАЯ СЕБЕСТ. СТОКИ 2018'!_Pi5</definedName>
    <definedName name="Pi5_22">_Pi5</definedName>
    <definedName name="Pi5_3" localSheetId="1">'ФАКТИЧЕСКАЯ СЕБЕСТ ВОДА 2018'!_Pi5</definedName>
    <definedName name="Pi5_3" localSheetId="0">'ФАКТИЧЕСКАЯ СЕБЕСТ. СТОКИ 2018'!_Pi5</definedName>
    <definedName name="Pi5_3">[0]!_Pi5</definedName>
    <definedName name="Pi5_4" localSheetId="1">'ФАКТИЧЕСКАЯ СЕБЕСТ ВОДА 2018'!_Pi5</definedName>
    <definedName name="Pi5_4" localSheetId="0">'ФАКТИЧЕСКАЯ СЕБЕСТ. СТОКИ 2018'!_Pi5</definedName>
    <definedName name="Pi5_4">_Pi5</definedName>
    <definedName name="Pi5_67" localSheetId="1">'ФАКТИЧЕСКАЯ СЕБЕСТ ВОДА 2018'!_Pi5</definedName>
    <definedName name="Pi5_67" localSheetId="0">'ФАКТИЧЕСКАЯ СЕБЕСТ. СТОКИ 2018'!_Pi5</definedName>
    <definedName name="Pi5_67">_Pi5</definedName>
    <definedName name="Pi5_70" localSheetId="1">'ФАКТИЧЕСКАЯ СЕБЕСТ ВОДА 2018'!_Pi5</definedName>
    <definedName name="Pi5_70" localSheetId="0">'ФАКТИЧЕСКАЯ СЕБЕСТ. СТОКИ 2018'!_Pi5</definedName>
    <definedName name="Pi5_70">_Pi5</definedName>
    <definedName name="Pi5_71" localSheetId="1">'ФАКТИЧЕСКАЯ СЕБЕСТ ВОДА 2018'!_Pi5</definedName>
    <definedName name="Pi5_71" localSheetId="0">'ФАКТИЧЕСКАЯ СЕБЕСТ. СТОКИ 2018'!_Pi5</definedName>
    <definedName name="Pi5_71">_Pi5</definedName>
    <definedName name="Pi5_72" localSheetId="1">'ФАКТИЧЕСКАЯ СЕБЕСТ ВОДА 2018'!_Pi5</definedName>
    <definedName name="Pi5_72" localSheetId="0">'ФАКТИЧЕСКАЯ СЕБЕСТ. СТОКИ 2018'!_Pi5</definedName>
    <definedName name="Pi5_72">_Pi5</definedName>
    <definedName name="Pi5_74" localSheetId="1">'ФАКТИЧЕСКАЯ СЕБЕСТ ВОДА 2018'!_Pi5</definedName>
    <definedName name="Pi5_74" localSheetId="0">'ФАКТИЧЕСКАЯ СЕБЕСТ. СТОКИ 2018'!_Pi5</definedName>
    <definedName name="Pi5_74">_Pi5</definedName>
    <definedName name="Pi5_9" localSheetId="1">'ФАКТИЧЕСКАЯ СЕБЕСТ ВОДА 2018'!_Pi5</definedName>
    <definedName name="Pi5_9" localSheetId="0">'ФАКТИЧЕСКАЯ СЕБЕСТ. СТОКИ 2018'!_Pi5</definedName>
    <definedName name="Pi5_9">_Pi5</definedName>
    <definedName name="TEMPLATE_SPHERE">[7]TECHSHEET!$G$2</definedName>
    <definedName name="TEMPLATE_SPHERE_CODE">[7]TECHSHEET!$G$37</definedName>
    <definedName name="аа" localSheetId="1">#N/A</definedName>
    <definedName name="аа" localSheetId="0">#N/A</definedName>
    <definedName name="аа">#N/A</definedName>
    <definedName name="аа_10" localSheetId="1">'ФАКТИЧЕСКАЯ СЕБЕСТ ВОДА 2018'!аа</definedName>
    <definedName name="аа_10" localSheetId="0">'ФАКТИЧЕСКАЯ СЕБЕСТ. СТОКИ 2018'!аа</definedName>
    <definedName name="аа_10">[0]!аа</definedName>
    <definedName name="аа_14" localSheetId="1">'ФАКТИЧЕСКАЯ СЕБЕСТ ВОДА 2018'!аа</definedName>
    <definedName name="аа_14" localSheetId="0">'ФАКТИЧЕСКАЯ СЕБЕСТ. СТОКИ 2018'!аа</definedName>
    <definedName name="аа_14">[0]!аа</definedName>
    <definedName name="аа_15" localSheetId="1">'ФАКТИЧЕСКАЯ СЕБЕСТ ВОДА 2018'!аа</definedName>
    <definedName name="аа_15" localSheetId="0">'ФАКТИЧЕСКАЯ СЕБЕСТ. СТОКИ 2018'!аа</definedName>
    <definedName name="аа_15">[0]!аа</definedName>
    <definedName name="аа_16" localSheetId="1">'ФАКТИЧЕСКАЯ СЕБЕСТ ВОДА 2018'!аа</definedName>
    <definedName name="аа_16" localSheetId="0">'ФАКТИЧЕСКАЯ СЕБЕСТ. СТОКИ 2018'!аа</definedName>
    <definedName name="аа_16">[0]!аа</definedName>
    <definedName name="аа_2" localSheetId="1">'ФАКТИЧЕСКАЯ СЕБЕСТ ВОДА 2018'!аа</definedName>
    <definedName name="аа_2" localSheetId="0">'ФАКТИЧЕСКАЯ СЕБЕСТ. СТОКИ 2018'!аа</definedName>
    <definedName name="аа_2">[0]!аа</definedName>
    <definedName name="апапа" localSheetId="1">'ФАКТИЧЕСКАЯ СЕБЕСТ ВОДА 2018'!_Pi4</definedName>
    <definedName name="апапа" localSheetId="0">'ФАКТИЧЕСКАЯ СЕБЕСТ. СТОКИ 2018'!_Pi4</definedName>
    <definedName name="апапа">[0]!_Pi4</definedName>
    <definedName name="апапа_1" localSheetId="1">'ФАКТИЧЕСКАЯ СЕБЕСТ ВОДА 2018'!_Pi4</definedName>
    <definedName name="апапа_1" localSheetId="0">'ФАКТИЧЕСКАЯ СЕБЕСТ. СТОКИ 2018'!_Pi4</definedName>
    <definedName name="апапа_1">[0]!_Pi4</definedName>
    <definedName name="апапа_13" localSheetId="1">'ФАКТИЧЕСКАЯ СЕБЕСТ ВОДА 2018'!_Pi4</definedName>
    <definedName name="апапа_13" localSheetId="0">'ФАКТИЧЕСКАЯ СЕБЕСТ. СТОКИ 2018'!_Pi4</definedName>
    <definedName name="апапа_13">[0]!_Pi4</definedName>
    <definedName name="апапа_2" localSheetId="1">'ФАКТИЧЕСКАЯ СЕБЕСТ ВОДА 2018'!_Pi4</definedName>
    <definedName name="апапа_2" localSheetId="0">'ФАКТИЧЕСКАЯ СЕБЕСТ. СТОКИ 2018'!_Pi4</definedName>
    <definedName name="апапа_2">[0]!_Pi4</definedName>
    <definedName name="апквуцыыыыы">#N/A</definedName>
    <definedName name="б" localSheetId="1">#N/A</definedName>
    <definedName name="б" localSheetId="0">#N/A</definedName>
    <definedName name="б">#N/A</definedName>
    <definedName name="б_10" localSheetId="1">'ФАКТИЧЕСКАЯ СЕБЕСТ ВОДА 2018'!б</definedName>
    <definedName name="б_10" localSheetId="0">'ФАКТИЧЕСКАЯ СЕБЕСТ. СТОКИ 2018'!б</definedName>
    <definedName name="б_10">[0]!б</definedName>
    <definedName name="б_14" localSheetId="1">'ФАКТИЧЕСКАЯ СЕБЕСТ ВОДА 2018'!б</definedName>
    <definedName name="б_14" localSheetId="0">'ФАКТИЧЕСКАЯ СЕБЕСТ. СТОКИ 2018'!б</definedName>
    <definedName name="б_14">[0]!б</definedName>
    <definedName name="б_15" localSheetId="1">'ФАКТИЧЕСКАЯ СЕБЕСТ ВОДА 2018'!б</definedName>
    <definedName name="б_15" localSheetId="0">'ФАКТИЧЕСКАЯ СЕБЕСТ. СТОКИ 2018'!б</definedName>
    <definedName name="б_15">[0]!б</definedName>
    <definedName name="б_16" localSheetId="1">'ФАКТИЧЕСКАЯ СЕБЕСТ ВОДА 2018'!б</definedName>
    <definedName name="б_16" localSheetId="0">'ФАКТИЧЕСКАЯ СЕБЕСТ. СТОКИ 2018'!б</definedName>
    <definedName name="б_16">[0]!б</definedName>
    <definedName name="б_2" localSheetId="1">'ФАКТИЧЕСКАЯ СЕБЕСТ ВОДА 2018'!б</definedName>
    <definedName name="б_2" localSheetId="0">'ФАКТИЧЕСКАЯ СЕБЕСТ. СТОКИ 2018'!б</definedName>
    <definedName name="б_2">[0]!б</definedName>
    <definedName name="бдлшщззж">#N/A</definedName>
    <definedName name="бмипнеггоотббббббббб">#N/A</definedName>
    <definedName name="бсмчакуее">#N/A</definedName>
    <definedName name="в" localSheetId="1">#N/A</definedName>
    <definedName name="в" localSheetId="0">#N/A</definedName>
    <definedName name="в">#N/A</definedName>
    <definedName name="в_10" localSheetId="1">'ФАКТИЧЕСКАЯ СЕБЕСТ ВОДА 2018'!в</definedName>
    <definedName name="в_10" localSheetId="0">'ФАКТИЧЕСКАЯ СЕБЕСТ. СТОКИ 2018'!в</definedName>
    <definedName name="в_10">[0]!в</definedName>
    <definedName name="в_14" localSheetId="1">'ФАКТИЧЕСКАЯ СЕБЕСТ ВОДА 2018'!в</definedName>
    <definedName name="в_14" localSheetId="0">'ФАКТИЧЕСКАЯ СЕБЕСТ. СТОКИ 2018'!в</definedName>
    <definedName name="в_14">[0]!в</definedName>
    <definedName name="в_15" localSheetId="1">'ФАКТИЧЕСКАЯ СЕБЕСТ ВОДА 2018'!в</definedName>
    <definedName name="в_15" localSheetId="0">'ФАКТИЧЕСКАЯ СЕБЕСТ. СТОКИ 2018'!в</definedName>
    <definedName name="в_15">[0]!в</definedName>
    <definedName name="в_16" localSheetId="1">'ФАКТИЧЕСКАЯ СЕБЕСТ ВОДА 2018'!в</definedName>
    <definedName name="в_16" localSheetId="0">'ФАКТИЧЕСКАЯ СЕБЕСТ. СТОКИ 2018'!в</definedName>
    <definedName name="в_16">[0]!в</definedName>
    <definedName name="в_2" localSheetId="1">'ФАКТИЧЕСКАЯ СЕБЕСТ ВОДА 2018'!в</definedName>
    <definedName name="в_2" localSheetId="0">'ФАКТИЧЕСКАЯ СЕБЕСТ. СТОКИ 2018'!в</definedName>
    <definedName name="в_2">[0]!в</definedName>
    <definedName name="вааитььбблдшщщ">#N/A</definedName>
    <definedName name="вапроолдджюююююю">#N/A</definedName>
    <definedName name="выкапфвап">#REF!</definedName>
    <definedName name="гггггг" localSheetId="1">'[4]распределение январь по бухг.'!#REF!</definedName>
    <definedName name="гггггг" localSheetId="0">'[4]распределение январь по бухг.'!#REF!</definedName>
    <definedName name="гггггг">'[4]распределение январь по бухг.'!#REF!</definedName>
    <definedName name="гггггггггггггггггг" localSheetId="1">[4]расшифровка!#REF!</definedName>
    <definedName name="гггггггггггггггггг" localSheetId="0">[4]расшифровка!#REF!</definedName>
    <definedName name="гггггггггггггггггг">[4]расшифровка!#REF!</definedName>
    <definedName name="дапвеункее">#N/A</definedName>
    <definedName name="дголь" localSheetId="1">'ФАКТИЧЕСКАЯ СЕБЕСТ ВОДА 2018'!_Pi3</definedName>
    <definedName name="дголь" localSheetId="0">'ФАКТИЧЕСКАЯ СЕБЕСТ. СТОКИ 2018'!_Pi3</definedName>
    <definedName name="дголь">[0]!_Pi3</definedName>
    <definedName name="дголь_13" localSheetId="1">'ФАКТИЧЕСКАЯ СЕБЕСТ ВОДА 2018'!_Pi3</definedName>
    <definedName name="дголь_13" localSheetId="0">'ФАКТИЧЕСКАЯ СЕБЕСТ. СТОКИ 2018'!_Pi3</definedName>
    <definedName name="дголь_13">[0]!_Pi3</definedName>
    <definedName name="ддллоогггггггггггг">#N/A</definedName>
    <definedName name="длгоор" localSheetId="1">'ФАКТИЧЕСКАЯ СЕБЕСТ ВОДА 2018'!_Pi5</definedName>
    <definedName name="длгоор" localSheetId="0">'ФАКТИЧЕСКАЯ СЕБЕСТ. СТОКИ 2018'!_Pi5</definedName>
    <definedName name="длгоор">[0]!_Pi5</definedName>
    <definedName name="длгоор_13" localSheetId="1">'ФАКТИЧЕСКАЯ СЕБЕСТ ВОДА 2018'!_Pi5</definedName>
    <definedName name="длгоор_13" localSheetId="0">'ФАКТИЧЕСКАЯ СЕБЕСТ. СТОКИ 2018'!_Pi5</definedName>
    <definedName name="длгоор_13">[0]!_Pi5</definedName>
    <definedName name="длгоор_2" localSheetId="1">'ФАКТИЧЕСКАЯ СЕБЕСТ ВОДА 2018'!_Pi5</definedName>
    <definedName name="длгоор_2" localSheetId="0">'ФАКТИЧЕСКАЯ СЕБЕСТ. СТОКИ 2018'!_Pi5</definedName>
    <definedName name="длгоор_2">[0]!_Pi5</definedName>
    <definedName name="дллллл" localSheetId="1">'ФАКТИЧЕСКАЯ СЕБЕСТ ВОДА 2018'!_Pi3</definedName>
    <definedName name="дллллл" localSheetId="0">'ФАКТИЧЕСКАЯ СЕБЕСТ. СТОКИ 2018'!_Pi3</definedName>
    <definedName name="дллллл">[0]!_Pi3</definedName>
    <definedName name="дллллл_13" localSheetId="1">'ФАКТИЧЕСКАЯ СЕБЕСТ ВОДА 2018'!_Pi3</definedName>
    <definedName name="дллллл_13" localSheetId="0">'ФАКТИЧЕСКАЯ СЕБЕСТ. СТОКИ 2018'!_Pi3</definedName>
    <definedName name="дллллл_13">[0]!_Pi3</definedName>
    <definedName name="дллллл_2" localSheetId="1">'ФАКТИЧЕСКАЯ СЕБЕСТ ВОДА 2018'!_Pi3</definedName>
    <definedName name="дллллл_2" localSheetId="0">'ФАКТИЧЕСКАЯ СЕБЕСТ. СТОКИ 2018'!_Pi3</definedName>
    <definedName name="дллллл_2">[0]!_Pi3</definedName>
    <definedName name="длллоо">#REF!</definedName>
    <definedName name="длллоо_13">#REF!</definedName>
    <definedName name="_xlnm.Print_Titles" localSheetId="1">'ФАКТИЧЕСКАЯ СЕБЕСТ ВОДА 2018'!$40:$42</definedName>
    <definedName name="_xlnm.Print_Titles" localSheetId="0">'ФАКТИЧЕСКАЯ СЕБЕСТ. СТОКИ 2018'!$29:$31</definedName>
    <definedName name="имя" localSheetId="1">'ФАКТИЧЕСКАЯ СЕБЕСТ ВОДА 2018'!_Pi2</definedName>
    <definedName name="имя" localSheetId="0">'ФАКТИЧЕСКАЯ СЕБЕСТ. СТОКИ 2018'!_Pi2</definedName>
    <definedName name="имя">[0]!_Pi2</definedName>
    <definedName name="имя1" localSheetId="1">'ФАКТИЧЕСКАЯ СЕБЕСТ ВОДА 2018'!_Pi2</definedName>
    <definedName name="имя1" localSheetId="0">'ФАКТИЧЕСКАЯ СЕБЕСТ. СТОКИ 2018'!_Pi2</definedName>
    <definedName name="имя1">_Pi2</definedName>
    <definedName name="ипрнотьлгггг">#N/A</definedName>
    <definedName name="испаекроггш">#N/A</definedName>
    <definedName name="итроннгггг">[8]Нормат!$J$23</definedName>
    <definedName name="итрооогнгггг">#REF!</definedName>
    <definedName name="итрроггнроооооооо">#N/A</definedName>
    <definedName name="итррогнприиии">#N/A</definedName>
    <definedName name="итрроннгшлдбб">#N/A</definedName>
    <definedName name="итррр">[8]Нормат!$J$12</definedName>
    <definedName name="йцуукен">#N/A</definedName>
    <definedName name="коррект" localSheetId="1">#N/A</definedName>
    <definedName name="коррект" localSheetId="0">#N/A</definedName>
    <definedName name="коррект">#N/A</definedName>
    <definedName name="коррект_10" localSheetId="1">'ФАКТИЧЕСКАЯ СЕБЕСТ ВОДА 2018'!коррект</definedName>
    <definedName name="коррект_10" localSheetId="0">'ФАКТИЧЕСКАЯ СЕБЕСТ. СТОКИ 2018'!коррект</definedName>
    <definedName name="коррект_10">[0]!коррект</definedName>
    <definedName name="коррект_14" localSheetId="1">'ФАКТИЧЕСКАЯ СЕБЕСТ ВОДА 2018'!коррект</definedName>
    <definedName name="коррект_14" localSheetId="0">'ФАКТИЧЕСКАЯ СЕБЕСТ. СТОКИ 2018'!коррект</definedName>
    <definedName name="коррект_14">[0]!коррект</definedName>
    <definedName name="коррект_15" localSheetId="1">'ФАКТИЧЕСКАЯ СЕБЕСТ ВОДА 2018'!коррект</definedName>
    <definedName name="коррект_15" localSheetId="0">'ФАКТИЧЕСКАЯ СЕБЕСТ. СТОКИ 2018'!коррект</definedName>
    <definedName name="коррект_15">[0]!коррект</definedName>
    <definedName name="коррект_16" localSheetId="1">'ФАКТИЧЕСКАЯ СЕБЕСТ ВОДА 2018'!коррект</definedName>
    <definedName name="коррект_16" localSheetId="0">'ФАКТИЧЕСКАЯ СЕБЕСТ. СТОКИ 2018'!коррект</definedName>
    <definedName name="коррект_16">[0]!коррект</definedName>
    <definedName name="коррект_2" localSheetId="1">'ФАКТИЧЕСКАЯ СЕБЕСТ ВОДА 2018'!коррект</definedName>
    <definedName name="коррект_2" localSheetId="0">'ФАКТИЧЕСКАЯ СЕБЕСТ. СТОКИ 2018'!коррект</definedName>
    <definedName name="коррект_2">[0]!коррект</definedName>
    <definedName name="кууееерототтт">#N/A</definedName>
    <definedName name="лист" localSheetId="1">#N/A</definedName>
    <definedName name="лист" localSheetId="0">#N/A</definedName>
    <definedName name="лист">#N/A</definedName>
    <definedName name="лист_10" localSheetId="1">'ФАКТИЧЕСКАЯ СЕБЕСТ ВОДА 2018'!лист</definedName>
    <definedName name="лист_10" localSheetId="0">'ФАКТИЧЕСКАЯ СЕБЕСТ. СТОКИ 2018'!лист</definedName>
    <definedName name="лист_10">[0]!лист</definedName>
    <definedName name="лист_14" localSheetId="1">'ФАКТИЧЕСКАЯ СЕБЕСТ ВОДА 2018'!лист</definedName>
    <definedName name="лист_14" localSheetId="0">'ФАКТИЧЕСКАЯ СЕБЕСТ. СТОКИ 2018'!лист</definedName>
    <definedName name="лист_14">[0]!лист</definedName>
    <definedName name="лист_15" localSheetId="1">'ФАКТИЧЕСКАЯ СЕБЕСТ ВОДА 2018'!лист</definedName>
    <definedName name="лист_15" localSheetId="0">'ФАКТИЧЕСКАЯ СЕБЕСТ. СТОКИ 2018'!лист</definedName>
    <definedName name="лист_15">[0]!лист</definedName>
    <definedName name="лист_16" localSheetId="1">'ФАКТИЧЕСКАЯ СЕБЕСТ ВОДА 2018'!лист</definedName>
    <definedName name="лист_16" localSheetId="0">'ФАКТИЧЕСКАЯ СЕБЕСТ. СТОКИ 2018'!лист</definedName>
    <definedName name="лист_16">[0]!лист</definedName>
    <definedName name="лист_2" localSheetId="1">'ФАКТИЧЕСКАЯ СЕБЕСТ ВОДА 2018'!лист</definedName>
    <definedName name="лист_2" localSheetId="0">'ФАКТИЧЕСКАЯ СЕБЕСТ. СТОКИ 2018'!лист</definedName>
    <definedName name="лист_2">[0]!лист</definedName>
    <definedName name="лоекнукеущшбь">[9]Нормат!$J$23</definedName>
    <definedName name="лпоапкпвввввв">[10]Нормат!$J$23</definedName>
    <definedName name="мааппенннннннннннн">#N/A</definedName>
    <definedName name="маиттььббллл">#N/A</definedName>
    <definedName name="мапеенроооо">#REF!</definedName>
    <definedName name="мапппппппппп">#REF!</definedName>
    <definedName name="мипакенроггггг">#N/A</definedName>
    <definedName name="НАЛ" localSheetId="1">#N/A</definedName>
    <definedName name="НАЛ" localSheetId="0">#N/A</definedName>
    <definedName name="НАЛ">#N/A</definedName>
    <definedName name="НАЛ_10" localSheetId="1">'ФАКТИЧЕСКАЯ СЕБЕСТ ВОДА 2018'!НАЛ</definedName>
    <definedName name="НАЛ_10" localSheetId="0">'ФАКТИЧЕСКАЯ СЕБЕСТ. СТОКИ 2018'!НАЛ</definedName>
    <definedName name="НАЛ_10">[0]!НАЛ</definedName>
    <definedName name="НАЛ_14" localSheetId="1">'ФАКТИЧЕСКАЯ СЕБЕСТ ВОДА 2018'!НАЛ</definedName>
    <definedName name="НАЛ_14" localSheetId="0">'ФАКТИЧЕСКАЯ СЕБЕСТ. СТОКИ 2018'!НАЛ</definedName>
    <definedName name="НАЛ_14">[0]!НАЛ</definedName>
    <definedName name="НАЛ_15" localSheetId="1">'ФАКТИЧЕСКАЯ СЕБЕСТ ВОДА 2018'!НАЛ</definedName>
    <definedName name="НАЛ_15" localSheetId="0">'ФАКТИЧЕСКАЯ СЕБЕСТ. СТОКИ 2018'!НАЛ</definedName>
    <definedName name="НАЛ_15">[0]!НАЛ</definedName>
    <definedName name="НАЛ_16" localSheetId="1">'ФАКТИЧЕСКАЯ СЕБЕСТ ВОДА 2018'!НАЛ</definedName>
    <definedName name="НАЛ_16" localSheetId="0">'ФАКТИЧЕСКАЯ СЕБЕСТ. СТОКИ 2018'!НАЛ</definedName>
    <definedName name="НАЛ_16">[0]!НАЛ</definedName>
    <definedName name="НАЛ_2" localSheetId="1">'ФАКТИЧЕСКАЯ СЕБЕСТ ВОДА 2018'!НАЛ</definedName>
    <definedName name="НАЛ_2" localSheetId="0">'ФАКТИЧЕСКАЯ СЕБЕСТ. СТОКИ 2018'!НАЛ</definedName>
    <definedName name="НАЛ_2">[0]!НАЛ</definedName>
    <definedName name="НАЛИЧКА" localSheetId="1">#N/A</definedName>
    <definedName name="НАЛИЧКА" localSheetId="0">#N/A</definedName>
    <definedName name="НАЛИЧКА">#N/A</definedName>
    <definedName name="НАЛИЧКА_10" localSheetId="1">'ФАКТИЧЕСКАЯ СЕБЕСТ ВОДА 2018'!НАЛИЧКА</definedName>
    <definedName name="НАЛИЧКА_10" localSheetId="0">'ФАКТИЧЕСКАЯ СЕБЕСТ. СТОКИ 2018'!НАЛИЧКА</definedName>
    <definedName name="НАЛИЧКА_10">[0]!НАЛИЧКА</definedName>
    <definedName name="НАЛИЧКА_14" localSheetId="1">'ФАКТИЧЕСКАЯ СЕБЕСТ ВОДА 2018'!НАЛИЧКА</definedName>
    <definedName name="НАЛИЧКА_14" localSheetId="0">'ФАКТИЧЕСКАЯ СЕБЕСТ. СТОКИ 2018'!НАЛИЧКА</definedName>
    <definedName name="НАЛИЧКА_14">[0]!НАЛИЧКА</definedName>
    <definedName name="НАЛИЧКА_15" localSheetId="1">'ФАКТИЧЕСКАЯ СЕБЕСТ ВОДА 2018'!НАЛИЧКА</definedName>
    <definedName name="НАЛИЧКА_15" localSheetId="0">'ФАКТИЧЕСКАЯ СЕБЕСТ. СТОКИ 2018'!НАЛИЧКА</definedName>
    <definedName name="НАЛИЧКА_15">[0]!НАЛИЧКА</definedName>
    <definedName name="НАЛИЧКА_16" localSheetId="1">'ФАКТИЧЕСКАЯ СЕБЕСТ ВОДА 2018'!НАЛИЧКА</definedName>
    <definedName name="НАЛИЧКА_16" localSheetId="0">'ФАКТИЧЕСКАЯ СЕБЕСТ. СТОКИ 2018'!НАЛИЧКА</definedName>
    <definedName name="НАЛИЧКА_16">[0]!НАЛИЧКА</definedName>
    <definedName name="НАЛИЧКА_2" localSheetId="1">'ФАКТИЧЕСКАЯ СЕБЕСТ ВОДА 2018'!НАЛИЧКА</definedName>
    <definedName name="НАЛИЧКА_2" localSheetId="0">'ФАКТИЧЕСКАЯ СЕБЕСТ. СТОКИ 2018'!НАЛИЧКА</definedName>
    <definedName name="НАЛИЧКА_2">[0]!НАЛИЧКА</definedName>
    <definedName name="_xlnm.Print_Area" localSheetId="1">'ФАКТИЧЕСКАЯ СЕБЕСТ ВОДА 2018'!$A$1:$BA$94</definedName>
    <definedName name="_xlnm.Print_Area" localSheetId="0">'ФАКТИЧЕСКАЯ СЕБЕСТ. СТОКИ 2018'!$A$1:$BA$84</definedName>
    <definedName name="Объемы2">#REF!</definedName>
    <definedName name="Объемы2_13">#REF!</definedName>
    <definedName name="Объемы2_2">#REF!</definedName>
    <definedName name="олггшщзжжхх">#N/A</definedName>
    <definedName name="пае" localSheetId="1">#N/A</definedName>
    <definedName name="пае" localSheetId="0">#N/A</definedName>
    <definedName name="пае">#N/A</definedName>
    <definedName name="пае_10" localSheetId="1">'ФАКТИЧЕСКАЯ СЕБЕСТ ВОДА 2018'!пае</definedName>
    <definedName name="пае_10" localSheetId="0">'ФАКТИЧЕСКАЯ СЕБЕСТ. СТОКИ 2018'!пае</definedName>
    <definedName name="пае_10">[0]!пае</definedName>
    <definedName name="пае_14" localSheetId="1">'ФАКТИЧЕСКАЯ СЕБЕСТ ВОДА 2018'!пае</definedName>
    <definedName name="пае_14" localSheetId="0">'ФАКТИЧЕСКАЯ СЕБЕСТ. СТОКИ 2018'!пае</definedName>
    <definedName name="пае_14">[0]!пае</definedName>
    <definedName name="пае_15" localSheetId="1">'ФАКТИЧЕСКАЯ СЕБЕСТ ВОДА 2018'!пае</definedName>
    <definedName name="пае_15" localSheetId="0">'ФАКТИЧЕСКАЯ СЕБЕСТ. СТОКИ 2018'!пае</definedName>
    <definedName name="пае_15">[0]!пае</definedName>
    <definedName name="пае_16" localSheetId="1">'ФАКТИЧЕСКАЯ СЕБЕСТ ВОДА 2018'!пае</definedName>
    <definedName name="пае_16" localSheetId="0">'ФАКТИЧЕСКАЯ СЕБЕСТ. СТОКИ 2018'!пае</definedName>
    <definedName name="пае_16">[0]!пае</definedName>
    <definedName name="пае_2" localSheetId="1">'ФАКТИЧЕСКАЯ СЕБЕСТ ВОДА 2018'!пае</definedName>
    <definedName name="пае_2" localSheetId="0">'ФАКТИЧЕСКАЯ СЕБЕСТ. СТОКИ 2018'!пае</definedName>
    <definedName name="пае_2">[0]!пае</definedName>
    <definedName name="пимрн" localSheetId="1">'ФАКТИЧЕСКАЯ СЕБЕСТ ВОДА 2018'!_Pi2</definedName>
    <definedName name="пимрн" localSheetId="0">'ФАКТИЧЕСКАЯ СЕБЕСТ. СТОКИ 2018'!_Pi2</definedName>
    <definedName name="пимрн">[0]!_Pi2</definedName>
    <definedName name="пимрн_1" localSheetId="1">'ФАКТИЧЕСКАЯ СЕБЕСТ ВОДА 2018'!_Pi2</definedName>
    <definedName name="пимрн_1" localSheetId="0">'ФАКТИЧЕСКАЯ СЕБЕСТ. СТОКИ 2018'!_Pi2</definedName>
    <definedName name="пимрн_1">[0]!_Pi2</definedName>
    <definedName name="пимрн_13" localSheetId="1">'ФАКТИЧЕСКАЯ СЕБЕСТ ВОДА 2018'!_Pi2</definedName>
    <definedName name="пимрн_13" localSheetId="0">'ФАКТИЧЕСКАЯ СЕБЕСТ. СТОКИ 2018'!_Pi2</definedName>
    <definedName name="пимрн_13">[0]!_Pi2</definedName>
    <definedName name="пимрн_2" localSheetId="1">'ФАКТИЧЕСКАЯ СЕБЕСТ ВОДА 2018'!_Pi2</definedName>
    <definedName name="пимрн_2" localSheetId="0">'ФАКТИЧЕСКАЯ СЕБЕСТ. СТОКИ 2018'!_Pi2</definedName>
    <definedName name="пимрн_2">[0]!_Pi2</definedName>
    <definedName name="про" localSheetId="1">#N/A</definedName>
    <definedName name="про" localSheetId="0">#N/A</definedName>
    <definedName name="про">#N/A</definedName>
    <definedName name="про_10" localSheetId="1">'ФАКТИЧЕСКАЯ СЕБЕСТ ВОДА 2018'!про</definedName>
    <definedName name="про_10" localSheetId="0">'ФАКТИЧЕСКАЯ СЕБЕСТ. СТОКИ 2018'!про</definedName>
    <definedName name="про_10">[0]!про</definedName>
    <definedName name="про_14" localSheetId="1">'ФАКТИЧЕСКАЯ СЕБЕСТ ВОДА 2018'!про</definedName>
    <definedName name="про_14" localSheetId="0">'ФАКТИЧЕСКАЯ СЕБЕСТ. СТОКИ 2018'!про</definedName>
    <definedName name="про_14">[0]!про</definedName>
    <definedName name="про_15" localSheetId="1">'ФАКТИЧЕСКАЯ СЕБЕСТ ВОДА 2018'!про</definedName>
    <definedName name="про_15" localSheetId="0">'ФАКТИЧЕСКАЯ СЕБЕСТ. СТОКИ 2018'!про</definedName>
    <definedName name="про_15">[0]!про</definedName>
    <definedName name="про_16" localSheetId="1">'ФАКТИЧЕСКАЯ СЕБЕСТ ВОДА 2018'!про</definedName>
    <definedName name="про_16" localSheetId="0">'ФАКТИЧЕСКАЯ СЕБЕСТ. СТОКИ 2018'!про</definedName>
    <definedName name="про_16">[0]!про</definedName>
    <definedName name="про_2" localSheetId="1">'ФАКТИЧЕСКАЯ СЕБЕСТ ВОДА 2018'!про</definedName>
    <definedName name="про_2" localSheetId="0">'ФАКТИЧЕСКАЯ СЕБЕСТ. СТОКИ 2018'!про</definedName>
    <definedName name="про_2">[0]!про</definedName>
    <definedName name="р7" localSheetId="1">#N/A</definedName>
    <definedName name="р7" localSheetId="0">#N/A</definedName>
    <definedName name="р7">#N/A</definedName>
    <definedName name="р7_10" localSheetId="1">'ФАКТИЧЕСКАЯ СЕБЕСТ ВОДА 2018'!р7</definedName>
    <definedName name="р7_10" localSheetId="0">'ФАКТИЧЕСКАЯ СЕБЕСТ. СТОКИ 2018'!р7</definedName>
    <definedName name="р7_10">[0]!р7</definedName>
    <definedName name="р7_14" localSheetId="1">'ФАКТИЧЕСКАЯ СЕБЕСТ ВОДА 2018'!р7</definedName>
    <definedName name="р7_14" localSheetId="0">'ФАКТИЧЕСКАЯ СЕБЕСТ. СТОКИ 2018'!р7</definedName>
    <definedName name="р7_14">[0]!р7</definedName>
    <definedName name="р7_15" localSheetId="1">'ФАКТИЧЕСКАЯ СЕБЕСТ ВОДА 2018'!р7</definedName>
    <definedName name="р7_15" localSheetId="0">'ФАКТИЧЕСКАЯ СЕБЕСТ. СТОКИ 2018'!р7</definedName>
    <definedName name="р7_15">[0]!р7</definedName>
    <definedName name="р7_16" localSheetId="1">'ФАКТИЧЕСКАЯ СЕБЕСТ ВОДА 2018'!р7</definedName>
    <definedName name="р7_16" localSheetId="0">'ФАКТИЧЕСКАЯ СЕБЕСТ. СТОКИ 2018'!р7</definedName>
    <definedName name="р7_16">[0]!р7</definedName>
    <definedName name="р7_2" localSheetId="1">'ФАКТИЧЕСКАЯ СЕБЕСТ ВОДА 2018'!р7</definedName>
    <definedName name="р7_2" localSheetId="0">'ФАКТИЧЕСКАЯ СЕБЕСТ. СТОКИ 2018'!р7</definedName>
    <definedName name="р7_2">[0]!р7</definedName>
    <definedName name="р71" localSheetId="1">#N/A</definedName>
    <definedName name="р71" localSheetId="0">#N/A</definedName>
    <definedName name="р71">#N/A</definedName>
    <definedName name="р71_10" localSheetId="1">'ФАКТИЧЕСКАЯ СЕБЕСТ ВОДА 2018'!р71</definedName>
    <definedName name="р71_10" localSheetId="0">'ФАКТИЧЕСКАЯ СЕБЕСТ. СТОКИ 2018'!р71</definedName>
    <definedName name="р71_10">[0]!р71</definedName>
    <definedName name="р71_14" localSheetId="1">'ФАКТИЧЕСКАЯ СЕБЕСТ ВОДА 2018'!р71</definedName>
    <definedName name="р71_14" localSheetId="0">'ФАКТИЧЕСКАЯ СЕБЕСТ. СТОКИ 2018'!р71</definedName>
    <definedName name="р71_14">[0]!р71</definedName>
    <definedName name="р71_15" localSheetId="1">'ФАКТИЧЕСКАЯ СЕБЕСТ ВОДА 2018'!р71</definedName>
    <definedName name="р71_15" localSheetId="0">'ФАКТИЧЕСКАЯ СЕБЕСТ. СТОКИ 2018'!р71</definedName>
    <definedName name="р71_15">[0]!р71</definedName>
    <definedName name="р71_16" localSheetId="1">'ФАКТИЧЕСКАЯ СЕБЕСТ ВОДА 2018'!р71</definedName>
    <definedName name="р71_16" localSheetId="0">'ФАКТИЧЕСКАЯ СЕБЕСТ. СТОКИ 2018'!р71</definedName>
    <definedName name="р71_16">[0]!р71</definedName>
    <definedName name="р71_2" localSheetId="1">'ФАКТИЧЕСКАЯ СЕБЕСТ ВОДА 2018'!р71</definedName>
    <definedName name="р71_2" localSheetId="0">'ФАКТИЧЕСКАЯ СЕБЕСТ. СТОКИ 2018'!р71</definedName>
    <definedName name="р71_2">[0]!р71</definedName>
    <definedName name="ра71" localSheetId="1">#N/A</definedName>
    <definedName name="ра71" localSheetId="0">#N/A</definedName>
    <definedName name="ра71">#N/A</definedName>
    <definedName name="ра71_10" localSheetId="1">'ФАКТИЧЕСКАЯ СЕБЕСТ ВОДА 2018'!ра71</definedName>
    <definedName name="ра71_10" localSheetId="0">'ФАКТИЧЕСКАЯ СЕБЕСТ. СТОКИ 2018'!ра71</definedName>
    <definedName name="ра71_10">[0]!ра71</definedName>
    <definedName name="ра71_14" localSheetId="1">'ФАКТИЧЕСКАЯ СЕБЕСТ ВОДА 2018'!ра71</definedName>
    <definedName name="ра71_14" localSheetId="0">'ФАКТИЧЕСКАЯ СЕБЕСТ. СТОКИ 2018'!ра71</definedName>
    <definedName name="ра71_14">[0]!ра71</definedName>
    <definedName name="ра71_15" localSheetId="1">'ФАКТИЧЕСКАЯ СЕБЕСТ ВОДА 2018'!ра71</definedName>
    <definedName name="ра71_15" localSheetId="0">'ФАКТИЧЕСКАЯ СЕБЕСТ. СТОКИ 2018'!ра71</definedName>
    <definedName name="ра71_15">[0]!ра71</definedName>
    <definedName name="ра71_16" localSheetId="1">'ФАКТИЧЕСКАЯ СЕБЕСТ ВОДА 2018'!ра71</definedName>
    <definedName name="ра71_16" localSheetId="0">'ФАКТИЧЕСКАЯ СЕБЕСТ. СТОКИ 2018'!ра71</definedName>
    <definedName name="ра71_16">[0]!ра71</definedName>
    <definedName name="ра71_2" localSheetId="1">'ФАКТИЧЕСКАЯ СЕБЕСТ ВОДА 2018'!ра71</definedName>
    <definedName name="ра71_2" localSheetId="0">'ФАКТИЧЕСКАЯ СЕБЕСТ. СТОКИ 2018'!ра71</definedName>
    <definedName name="ра71_2">[0]!ра71</definedName>
    <definedName name="РТВ" localSheetId="1">[11]Нормат!$J$12</definedName>
    <definedName name="РТВ" localSheetId="0">[11]Нормат!$J$12</definedName>
    <definedName name="РТВ">[11]Нормат!$J$12</definedName>
    <definedName name="РТВ_10">[8]Нормат!$J$12</definedName>
    <definedName name="РТВ_12">[12]Нормат!$J$12</definedName>
    <definedName name="РТВ_13">[12]Нормат!$J$12</definedName>
    <definedName name="РТВ_14">[8]Нормат!$J$12</definedName>
    <definedName name="РТВ_15">[8]Нормат!$J$12</definedName>
    <definedName name="РТВ_16">[8]Нормат!$J$12</definedName>
    <definedName name="РТВ_2">[8]Нормат!$J$12</definedName>
    <definedName name="РТВ_201" localSheetId="1">[11]Нормат!$J$23</definedName>
    <definedName name="РТВ_201" localSheetId="0">[11]Нормат!$J$23</definedName>
    <definedName name="РТВ_201">[11]Нормат!$J$23</definedName>
    <definedName name="РТВ_201_10">[8]Нормат!$J$23</definedName>
    <definedName name="РТВ_201_12">[12]Нормат!$J$23</definedName>
    <definedName name="РТВ_201_13">[12]Нормат!$J$23</definedName>
    <definedName name="РТВ_201_14">[8]Нормат!$J$23</definedName>
    <definedName name="РТВ_201_15">[8]Нормат!$J$23</definedName>
    <definedName name="РТВ_201_16">[8]Нормат!$J$23</definedName>
    <definedName name="РТВ_201_2">[8]Нормат!$J$23</definedName>
    <definedName name="РТВ_201_24" localSheetId="1">[13]Нормат!$J$23</definedName>
    <definedName name="РТВ_201_24" localSheetId="0">[13]Нормат!$J$23</definedName>
    <definedName name="РТВ_201_24">[13]Нормат!$J$23</definedName>
    <definedName name="РТВ_201_25" localSheetId="1">[14]Нормат!$J$23</definedName>
    <definedName name="РТВ_201_25" localSheetId="0">[14]Нормат!$J$23</definedName>
    <definedName name="РТВ_201_25">[14]Нормат!$J$23</definedName>
    <definedName name="РТВ_201_3" localSheetId="1">[15]Нормат!$J$23</definedName>
    <definedName name="РТВ_201_3" localSheetId="0">[15]Нормат!$J$23</definedName>
    <definedName name="РТВ_201_3">[15]Нормат!$J$23</definedName>
    <definedName name="РТВ_201_4">[10]Нормат!$J$23</definedName>
    <definedName name="РТВ_201_5">[9]Нормат!$J$23</definedName>
    <definedName name="РТВ_201_59" localSheetId="1">[16]Нормат!$J$23</definedName>
    <definedName name="РТВ_201_59" localSheetId="0">[16]Нормат!$J$23</definedName>
    <definedName name="РТВ_201_59">[16]Нормат!$J$23</definedName>
    <definedName name="РТВ_201_59_10">[17]Нормат!$J$23</definedName>
    <definedName name="РТВ_201_59_14">[17]Нормат!$J$23</definedName>
    <definedName name="РТВ_201_59_15">[17]Нормат!$J$23</definedName>
    <definedName name="РТВ_201_59_16">[17]Нормат!$J$23</definedName>
    <definedName name="РТВ_201_59_2">[17]Нормат!$J$23</definedName>
    <definedName name="РТВ_201_6" localSheetId="1">[18]Нормат!$J$23</definedName>
    <definedName name="РТВ_201_6" localSheetId="0">[18]Нормат!$J$23</definedName>
    <definedName name="РТВ_201_6">[18]Нормат!$J$23</definedName>
    <definedName name="РТВ_201_60" localSheetId="1">[16]Нормат!$J$23</definedName>
    <definedName name="РТВ_201_60" localSheetId="0">[16]Нормат!$J$23</definedName>
    <definedName name="РТВ_201_60">[16]Нормат!$J$23</definedName>
    <definedName name="РТВ_201_60_10">[17]Нормат!$J$23</definedName>
    <definedName name="РТВ_201_60_14">[17]Нормат!$J$23</definedName>
    <definedName name="РТВ_201_60_15">[17]Нормат!$J$23</definedName>
    <definedName name="РТВ_201_60_16">[17]Нормат!$J$23</definedName>
    <definedName name="РТВ_201_60_2">[17]Нормат!$J$23</definedName>
    <definedName name="РТВ_201_7">[9]Нормат!$J$23</definedName>
    <definedName name="РТВ_201_72" localSheetId="1">[11]Нормат!$J$23</definedName>
    <definedName name="РТВ_201_72" localSheetId="0">[11]Нормат!$J$23</definedName>
    <definedName name="РТВ_201_72">[11]Нормат!$J$23</definedName>
    <definedName name="РТВ_201_72_10">[8]Нормат!$J$23</definedName>
    <definedName name="РТВ_201_72_14">[8]Нормат!$J$23</definedName>
    <definedName name="РТВ_201_72_15">[8]Нормат!$J$23</definedName>
    <definedName name="РТВ_201_72_16">[8]Нормат!$J$23</definedName>
    <definedName name="РТВ_201_72_2">[8]Нормат!$J$23</definedName>
    <definedName name="РТВ_201_8">[9]Нормат!$J$23</definedName>
    <definedName name="РТВ_201_9">[9]Нормат!$J$23</definedName>
    <definedName name="РТВ_24" localSheetId="1">[13]Нормат!$J$12</definedName>
    <definedName name="РТВ_24" localSheetId="0">[13]Нормат!$J$12</definedName>
    <definedName name="РТВ_24">[13]Нормат!$J$12</definedName>
    <definedName name="РТВ_25" localSheetId="1">[14]Нормат!$J$12</definedName>
    <definedName name="РТВ_25" localSheetId="0">[14]Нормат!$J$12</definedName>
    <definedName name="РТВ_25">[14]Нормат!$J$12</definedName>
    <definedName name="РТВ_3" localSheetId="1">[15]Нормат!$J$12</definedName>
    <definedName name="РТВ_3" localSheetId="0">[15]Нормат!$J$12</definedName>
    <definedName name="РТВ_3">[15]Нормат!$J$12</definedName>
    <definedName name="РТВ_4">[10]Нормат!$J$12</definedName>
    <definedName name="РТВ_5">[9]Нормат!$J$12</definedName>
    <definedName name="РТВ_59" localSheetId="1">[16]Нормат!$J$12</definedName>
    <definedName name="РТВ_59" localSheetId="0">[16]Нормат!$J$12</definedName>
    <definedName name="РТВ_59">[16]Нормат!$J$12</definedName>
    <definedName name="РТВ_59_10">[17]Нормат!$J$12</definedName>
    <definedName name="РТВ_59_14">[17]Нормат!$J$12</definedName>
    <definedName name="РТВ_59_15">[17]Нормат!$J$12</definedName>
    <definedName name="РТВ_59_16">[17]Нормат!$J$12</definedName>
    <definedName name="РТВ_59_2">[17]Нормат!$J$12</definedName>
    <definedName name="РТВ_6" localSheetId="1">[18]Нормат!$J$12</definedName>
    <definedName name="РТВ_6" localSheetId="0">[18]Нормат!$J$12</definedName>
    <definedName name="РТВ_6">[18]Нормат!$J$12</definedName>
    <definedName name="РТВ_60" localSheetId="1">[16]Нормат!$J$12</definedName>
    <definedName name="РТВ_60" localSheetId="0">[16]Нормат!$J$12</definedName>
    <definedName name="РТВ_60">[16]Нормат!$J$12</definedName>
    <definedName name="РТВ_60_10">[17]Нормат!$J$12</definedName>
    <definedName name="РТВ_60_14">[17]Нормат!$J$12</definedName>
    <definedName name="РТВ_60_15">[17]Нормат!$J$12</definedName>
    <definedName name="РТВ_60_16">[17]Нормат!$J$12</definedName>
    <definedName name="РТВ_60_2">[17]Нормат!$J$12</definedName>
    <definedName name="РТВ_7">[9]Нормат!$J$12</definedName>
    <definedName name="РТВ_72" localSheetId="1">[11]Нормат!$J$12</definedName>
    <definedName name="РТВ_72" localSheetId="0">[11]Нормат!$J$12</definedName>
    <definedName name="РТВ_72">[11]Нормат!$J$12</definedName>
    <definedName name="РТВ_72_10">[8]Нормат!$J$12</definedName>
    <definedName name="РТВ_72_14">[8]Нормат!$J$12</definedName>
    <definedName name="РТВ_72_15">[8]Нормат!$J$12</definedName>
    <definedName name="РТВ_72_16">[8]Нормат!$J$12</definedName>
    <definedName name="РТВ_72_2">[8]Нормат!$J$12</definedName>
    <definedName name="РТВ_8">[9]Нормат!$J$12</definedName>
    <definedName name="РТВ_9">[9]Нормат!$J$12</definedName>
    <definedName name="смитронгглллльббб">#REF!</definedName>
    <definedName name="сммаапеенннннн">#N/A</definedName>
    <definedName name="спсп" localSheetId="1">'ФАКТИЧЕСКАЯ СЕБЕСТ ВОДА 2018'!_Pi1</definedName>
    <definedName name="спсп" localSheetId="0">'ФАКТИЧЕСКАЯ СЕБЕСТ. СТОКИ 2018'!_Pi1</definedName>
    <definedName name="спсп">[0]!_Pi1</definedName>
    <definedName name="спсп_1" localSheetId="1">'ФАКТИЧЕСКАЯ СЕБЕСТ ВОДА 2018'!_Pi1</definedName>
    <definedName name="спсп_1" localSheetId="0">'ФАКТИЧЕСКАЯ СЕБЕСТ. СТОКИ 2018'!_Pi1</definedName>
    <definedName name="спсп_1">[0]!_Pi1</definedName>
    <definedName name="спсп_13" localSheetId="1">'ФАКТИЧЕСКАЯ СЕБЕСТ ВОДА 2018'!_Pi1</definedName>
    <definedName name="спсп_13" localSheetId="0">'ФАКТИЧЕСКАЯ СЕБЕСТ. СТОКИ 2018'!_Pi1</definedName>
    <definedName name="спсп_13">[0]!_Pi1</definedName>
    <definedName name="спсп_2" localSheetId="1">'ФАКТИЧЕСКАЯ СЕБЕСТ ВОДА 2018'!_Pi1</definedName>
    <definedName name="спсп_2" localSheetId="0">'ФАКТИЧЕСКАЯ СЕБЕСТ. СТОКИ 2018'!_Pi1</definedName>
    <definedName name="спсп_2">[0]!_Pi1</definedName>
    <definedName name="тарифы" localSheetId="1">'ФАКТИЧЕСКАЯ СЕБЕСТ ВОДА 2018'!_Pi3</definedName>
    <definedName name="тарифы" localSheetId="0">'ФАКТИЧЕСКАЯ СЕБЕСТ. СТОКИ 2018'!_Pi3</definedName>
    <definedName name="тарифы">[0]!_Pi3</definedName>
    <definedName name="тарифы_1" localSheetId="1">'ФАКТИЧЕСКАЯ СЕБЕСТ ВОДА 2018'!_Pi3</definedName>
    <definedName name="тарифы_1" localSheetId="0">'ФАКТИЧЕСКАЯ СЕБЕСТ. СТОКИ 2018'!_Pi3</definedName>
    <definedName name="тарифы_1">[0]!_Pi3</definedName>
    <definedName name="тарифы_13" localSheetId="1">'ФАКТИЧЕСКАЯ СЕБЕСТ ВОДА 2018'!_Pi3</definedName>
    <definedName name="тарифы_13" localSheetId="0">'ФАКТИЧЕСКАЯ СЕБЕСТ. СТОКИ 2018'!_Pi3</definedName>
    <definedName name="тарифы_13">[0]!_Pi3</definedName>
    <definedName name="тарифы_2" localSheetId="1">'ФАКТИЧЕСКАЯ СЕБЕСТ ВОДА 2018'!_Pi3</definedName>
    <definedName name="тарифы_2" localSheetId="0">'ФАКТИЧЕСКАЯ СЕБЕСТ. СТОКИ 2018'!_Pi3</definedName>
    <definedName name="тарифы_2">[0]!_Pi3</definedName>
    <definedName name="тир" localSheetId="1">'[4]распределение январь по бухг.'!#REF!</definedName>
    <definedName name="тир" localSheetId="0">'[4]распределение январь по бухг.'!#REF!</definedName>
    <definedName name="тир">'[4]распределение январь по бухг.'!#REF!</definedName>
    <definedName name="тирчсвакеппрннгг">#N/A</definedName>
    <definedName name="тиьолббддщщшшшш">#N/A</definedName>
    <definedName name="тмпаекннг">#N/A</definedName>
    <definedName name="тпоанв">[9]Нормат!$J$23</definedName>
    <definedName name="тпп">#REF!</definedName>
    <definedName name="тпп_1">#REF!</definedName>
    <definedName name="тпп_13">#REF!</definedName>
    <definedName name="тпп_2">#REF!</definedName>
    <definedName name="тпроггнгнноллл">#N/A</definedName>
    <definedName name="тсимапкееенннннннн">#N/A</definedName>
    <definedName name="тьбюэжхзззз">#N/A</definedName>
    <definedName name="тьоогнррепеппп">#N/A</definedName>
    <definedName name="тьоррннгггоооооо">#N/A</definedName>
    <definedName name="фыцйувввв">#N/A</definedName>
    <definedName name="ц" localSheetId="1">#N/A</definedName>
    <definedName name="ц" localSheetId="0">#N/A</definedName>
    <definedName name="ц">#N/A</definedName>
    <definedName name="ц_10" localSheetId="1">'ФАКТИЧЕСКАЯ СЕБЕСТ ВОДА 2018'!ц</definedName>
    <definedName name="ц_10" localSheetId="0">'ФАКТИЧЕСКАЯ СЕБЕСТ. СТОКИ 2018'!ц</definedName>
    <definedName name="ц_10">[0]!ц</definedName>
    <definedName name="ц_14" localSheetId="1">'ФАКТИЧЕСКАЯ СЕБЕСТ ВОДА 2018'!ц</definedName>
    <definedName name="ц_14" localSheetId="0">'ФАКТИЧЕСКАЯ СЕБЕСТ. СТОКИ 2018'!ц</definedName>
    <definedName name="ц_14">[0]!ц</definedName>
    <definedName name="ц_15" localSheetId="1">'ФАКТИЧЕСКАЯ СЕБЕСТ ВОДА 2018'!ц</definedName>
    <definedName name="ц_15" localSheetId="0">'ФАКТИЧЕСКАЯ СЕБЕСТ. СТОКИ 2018'!ц</definedName>
    <definedName name="ц_15">[0]!ц</definedName>
    <definedName name="ц_16" localSheetId="1">'ФАКТИЧЕСКАЯ СЕБЕСТ ВОДА 2018'!ц</definedName>
    <definedName name="ц_16" localSheetId="0">'ФАКТИЧЕСКАЯ СЕБЕСТ. СТОКИ 2018'!ц</definedName>
    <definedName name="ц_16">[0]!ц</definedName>
    <definedName name="ц_2" localSheetId="1">'ФАКТИЧЕСКАЯ СЕБЕСТ ВОДА 2018'!ц</definedName>
    <definedName name="ц_2" localSheetId="0">'ФАКТИЧЕСКАЯ СЕБЕСТ. СТОКИ 2018'!ц</definedName>
    <definedName name="ц_2">[0]!ц</definedName>
    <definedName name="цу">#REF!</definedName>
    <definedName name="чсваакеппрроо">#N/A</definedName>
    <definedName name="чяыйфцуккееенен" localSheetId="1">[5]Прибыль1!#REF!</definedName>
    <definedName name="чяыйфцуккееенен" localSheetId="0">[5]Прибыль1!#REF!</definedName>
    <definedName name="чяыйфцуккееенен">[5]Прибыль1!#REF!</definedName>
    <definedName name="ш" localSheetId="1">'ФАКТИЧЕСКАЯ СЕБЕСТ ВОДА 2018'!про</definedName>
    <definedName name="ш" localSheetId="0">'ФАКТИЧЕСКАЯ СЕБЕСТ. СТОКИ 2018'!про</definedName>
    <definedName name="ш">[0]!про</definedName>
    <definedName name="ьблддююююю">#N/A</definedName>
    <definedName name="ьблогрнппппппппп">#N/A</definedName>
    <definedName name="ьорртттттттттроонн">#N/A</definedName>
    <definedName name="ьтбблдддддддддд">#N/A</definedName>
    <definedName name="ьтблдшщ">#N/A</definedName>
    <definedName name="яфыыыыыыыыт">#N/A</definedName>
  </definedNames>
  <calcPr calcId="125725"/>
</workbook>
</file>

<file path=xl/calcChain.xml><?xml version="1.0" encoding="utf-8"?>
<calcChain xmlns="http://schemas.openxmlformats.org/spreadsheetml/2006/main">
  <c r="BM73" i="5"/>
  <c r="BL73"/>
  <c r="BN73" s="1"/>
  <c r="BO73" s="1"/>
  <c r="BK73"/>
  <c r="AT73"/>
  <c r="AS73"/>
  <c r="AU73" s="1"/>
  <c r="AR73"/>
  <c r="AA73"/>
  <c r="Z73"/>
  <c r="AB73" s="1"/>
  <c r="AC73" s="1"/>
  <c r="Y73"/>
  <c r="M73"/>
  <c r="AF73" s="1"/>
  <c r="AY73" s="1"/>
  <c r="BR73" s="1"/>
  <c r="L73"/>
  <c r="AE73" s="1"/>
  <c r="K73"/>
  <c r="AD73" s="1"/>
  <c r="AW73" s="1"/>
  <c r="BP73" s="1"/>
  <c r="BM72"/>
  <c r="BL72"/>
  <c r="BN72" s="1"/>
  <c r="BO72" s="1"/>
  <c r="BK72"/>
  <c r="AT72"/>
  <c r="AS72"/>
  <c r="AU72" s="1"/>
  <c r="AR72"/>
  <c r="AA72"/>
  <c r="Z72"/>
  <c r="AB72" s="1"/>
  <c r="AC72" s="1"/>
  <c r="Y72"/>
  <c r="M72"/>
  <c r="AF72" s="1"/>
  <c r="AY72" s="1"/>
  <c r="BR72" s="1"/>
  <c r="L72"/>
  <c r="AE72" s="1"/>
  <c r="K72"/>
  <c r="AD72" s="1"/>
  <c r="AW72" s="1"/>
  <c r="BP72" s="1"/>
  <c r="BM71"/>
  <c r="BL71"/>
  <c r="BJ71"/>
  <c r="BH71"/>
  <c r="BG71"/>
  <c r="BE71"/>
  <c r="BD71"/>
  <c r="BB71"/>
  <c r="BK71" s="1"/>
  <c r="AT71"/>
  <c r="AS71"/>
  <c r="AQ71"/>
  <c r="AO71"/>
  <c r="AN71"/>
  <c r="AL71"/>
  <c r="AK71"/>
  <c r="AI71"/>
  <c r="AR71" s="1"/>
  <c r="AA71"/>
  <c r="Z71"/>
  <c r="X71"/>
  <c r="V71"/>
  <c r="U71"/>
  <c r="S71"/>
  <c r="R71"/>
  <c r="P71"/>
  <c r="Y71" s="1"/>
  <c r="L71"/>
  <c r="AE71" s="1"/>
  <c r="J71"/>
  <c r="H71"/>
  <c r="G71"/>
  <c r="E71"/>
  <c r="D71"/>
  <c r="M71" s="1"/>
  <c r="AF71" s="1"/>
  <c r="AY71" s="1"/>
  <c r="BR71" s="1"/>
  <c r="B71"/>
  <c r="K71" s="1"/>
  <c r="AD71" s="1"/>
  <c r="AW71" s="1"/>
  <c r="BP71" s="1"/>
  <c r="BM68"/>
  <c r="BL68"/>
  <c r="BN68" s="1"/>
  <c r="BO68" s="1"/>
  <c r="BH68"/>
  <c r="BE68"/>
  <c r="BB68"/>
  <c r="BK68" s="1"/>
  <c r="AT68"/>
  <c r="AS68"/>
  <c r="AO68"/>
  <c r="AL68"/>
  <c r="AR68" s="1"/>
  <c r="AI68"/>
  <c r="AF68"/>
  <c r="AY68" s="1"/>
  <c r="BR68" s="1"/>
  <c r="AA68"/>
  <c r="Z68"/>
  <c r="V68"/>
  <c r="S68"/>
  <c r="P68"/>
  <c r="Y68" s="1"/>
  <c r="M68"/>
  <c r="L68"/>
  <c r="AE68" s="1"/>
  <c r="H68"/>
  <c r="E68"/>
  <c r="B68"/>
  <c r="K68" s="1"/>
  <c r="BT66"/>
  <c r="BS66"/>
  <c r="BL66"/>
  <c r="BN66" s="1"/>
  <c r="BO66" s="1"/>
  <c r="BH66"/>
  <c r="BM66" s="1"/>
  <c r="BE66"/>
  <c r="BB66"/>
  <c r="AZ66"/>
  <c r="BA66" s="1"/>
  <c r="AU66"/>
  <c r="AV66" s="1"/>
  <c r="AS66"/>
  <c r="AO66"/>
  <c r="AT66" s="1"/>
  <c r="AL66"/>
  <c r="AI66"/>
  <c r="AH66"/>
  <c r="AG66"/>
  <c r="V66"/>
  <c r="X66" s="1"/>
  <c r="Z66" s="1"/>
  <c r="AB66" s="1"/>
  <c r="AC66" s="1"/>
  <c r="S66"/>
  <c r="P66"/>
  <c r="N66"/>
  <c r="O66" s="1"/>
  <c r="L66"/>
  <c r="H66"/>
  <c r="M66" s="1"/>
  <c r="T66" s="1"/>
  <c r="E66"/>
  <c r="B66"/>
  <c r="BH64"/>
  <c r="BE64"/>
  <c r="BK64" s="1"/>
  <c r="BB64"/>
  <c r="AO64"/>
  <c r="AL64"/>
  <c r="AI64"/>
  <c r="AR64" s="1"/>
  <c r="V64"/>
  <c r="S64"/>
  <c r="Y64" s="1"/>
  <c r="P64"/>
  <c r="H64"/>
  <c r="E64"/>
  <c r="K64" s="1"/>
  <c r="B64"/>
  <c r="BM62"/>
  <c r="BL62"/>
  <c r="BH62"/>
  <c r="BE62"/>
  <c r="BK62" s="1"/>
  <c r="BB62"/>
  <c r="AT62"/>
  <c r="AS62"/>
  <c r="AO62"/>
  <c r="AL62"/>
  <c r="AI62"/>
  <c r="AR62" s="1"/>
  <c r="AE62"/>
  <c r="AX62" s="1"/>
  <c r="AA62"/>
  <c r="Z62"/>
  <c r="V62"/>
  <c r="S62"/>
  <c r="Y62" s="1"/>
  <c r="P62"/>
  <c r="M62"/>
  <c r="AF62" s="1"/>
  <c r="AY62" s="1"/>
  <c r="BR62" s="1"/>
  <c r="L62"/>
  <c r="H62"/>
  <c r="E62"/>
  <c r="K62" s="1"/>
  <c r="AD62" s="1"/>
  <c r="AW62" s="1"/>
  <c r="BP62" s="1"/>
  <c r="B62"/>
  <c r="BM58"/>
  <c r="BI58"/>
  <c r="BH58"/>
  <c r="BF58"/>
  <c r="BE58"/>
  <c r="BC58"/>
  <c r="BL58" s="1"/>
  <c r="BB58"/>
  <c r="BK58" s="1"/>
  <c r="AT58"/>
  <c r="AP58"/>
  <c r="AO58"/>
  <c r="AM58"/>
  <c r="AL58"/>
  <c r="AJ58"/>
  <c r="AS58" s="1"/>
  <c r="AU58" s="1"/>
  <c r="AV58" s="1"/>
  <c r="AI58"/>
  <c r="AR58" s="1"/>
  <c r="AA58"/>
  <c r="W58"/>
  <c r="V58"/>
  <c r="T58"/>
  <c r="S58"/>
  <c r="Q58"/>
  <c r="Z58" s="1"/>
  <c r="P58"/>
  <c r="Y58" s="1"/>
  <c r="M58"/>
  <c r="AF58" s="1"/>
  <c r="AY58" s="1"/>
  <c r="BR58" s="1"/>
  <c r="I58"/>
  <c r="H58"/>
  <c r="F58"/>
  <c r="E58"/>
  <c r="C58"/>
  <c r="L58" s="1"/>
  <c r="B58"/>
  <c r="K58" s="1"/>
  <c r="BM57"/>
  <c r="BI57"/>
  <c r="BH57"/>
  <c r="BF57"/>
  <c r="BE57"/>
  <c r="BC57"/>
  <c r="BL57" s="1"/>
  <c r="BB57"/>
  <c r="BK57" s="1"/>
  <c r="AT57"/>
  <c r="AP57"/>
  <c r="AO57"/>
  <c r="AM57"/>
  <c r="AL57"/>
  <c r="AJ57"/>
  <c r="AS57" s="1"/>
  <c r="AU57" s="1"/>
  <c r="AV57" s="1"/>
  <c r="AI57"/>
  <c r="AR57" s="1"/>
  <c r="AA57"/>
  <c r="W57"/>
  <c r="V57"/>
  <c r="T57"/>
  <c r="S57"/>
  <c r="Q57"/>
  <c r="Z57" s="1"/>
  <c r="P57"/>
  <c r="Y57" s="1"/>
  <c r="M57"/>
  <c r="AF57" s="1"/>
  <c r="AY57" s="1"/>
  <c r="BR57" s="1"/>
  <c r="I57"/>
  <c r="H57"/>
  <c r="F57"/>
  <c r="E57"/>
  <c r="C57"/>
  <c r="L57" s="1"/>
  <c r="B57"/>
  <c r="K57" s="1"/>
  <c r="BM56"/>
  <c r="BI56"/>
  <c r="BH56"/>
  <c r="BF56"/>
  <c r="BE56"/>
  <c r="BC56"/>
  <c r="BL56" s="1"/>
  <c r="BB56"/>
  <c r="BK56" s="1"/>
  <c r="AT56"/>
  <c r="AP56"/>
  <c r="AO56"/>
  <c r="AM56"/>
  <c r="AL56"/>
  <c r="AJ56"/>
  <c r="AS56" s="1"/>
  <c r="AU56" s="1"/>
  <c r="AV56" s="1"/>
  <c r="AI56"/>
  <c r="AR56" s="1"/>
  <c r="AA56"/>
  <c r="W56"/>
  <c r="V56"/>
  <c r="T56"/>
  <c r="S56"/>
  <c r="Q56"/>
  <c r="Z56" s="1"/>
  <c r="P56"/>
  <c r="Y56" s="1"/>
  <c r="M56"/>
  <c r="L56"/>
  <c r="AE56" s="1"/>
  <c r="I56"/>
  <c r="H56"/>
  <c r="F56"/>
  <c r="E56"/>
  <c r="C56"/>
  <c r="B56"/>
  <c r="K56" s="1"/>
  <c r="BM55"/>
  <c r="BL55"/>
  <c r="BN55" s="1"/>
  <c r="BO55" s="1"/>
  <c r="BI55"/>
  <c r="BH55"/>
  <c r="BF55"/>
  <c r="BE55"/>
  <c r="BC55"/>
  <c r="BB55"/>
  <c r="BK55" s="1"/>
  <c r="AT55"/>
  <c r="AS55"/>
  <c r="AU55" s="1"/>
  <c r="AV55" s="1"/>
  <c r="AP55"/>
  <c r="AO55"/>
  <c r="AM55"/>
  <c r="AL55"/>
  <c r="AJ55"/>
  <c r="AI55"/>
  <c r="AR55" s="1"/>
  <c r="AA55"/>
  <c r="Z55"/>
  <c r="AB55" s="1"/>
  <c r="AC55" s="1"/>
  <c r="W55"/>
  <c r="V55"/>
  <c r="T55"/>
  <c r="S55"/>
  <c r="Q55"/>
  <c r="P55"/>
  <c r="Y55" s="1"/>
  <c r="M55"/>
  <c r="AF55" s="1"/>
  <c r="AY55" s="1"/>
  <c r="BR55" s="1"/>
  <c r="I55"/>
  <c r="H55"/>
  <c r="F55"/>
  <c r="E55"/>
  <c r="C55"/>
  <c r="L55" s="1"/>
  <c r="B55"/>
  <c r="K55" s="1"/>
  <c r="AD55" s="1"/>
  <c r="AW55" s="1"/>
  <c r="BP55" s="1"/>
  <c r="BI54"/>
  <c r="BF54"/>
  <c r="BL54" s="1"/>
  <c r="BC54"/>
  <c r="AY54"/>
  <c r="AT54"/>
  <c r="AP54"/>
  <c r="AM54"/>
  <c r="AJ54"/>
  <c r="AS54" s="1"/>
  <c r="AA54"/>
  <c r="W54"/>
  <c r="T54"/>
  <c r="Z54" s="1"/>
  <c r="Q54"/>
  <c r="M54"/>
  <c r="AF54" s="1"/>
  <c r="I54"/>
  <c r="F54"/>
  <c r="C54"/>
  <c r="L54" s="1"/>
  <c r="BI53"/>
  <c r="BF53"/>
  <c r="BL53" s="1"/>
  <c r="BC53"/>
  <c r="AT53"/>
  <c r="AP53"/>
  <c r="AM53"/>
  <c r="AJ53"/>
  <c r="AS53" s="1"/>
  <c r="AA53"/>
  <c r="W53"/>
  <c r="T53"/>
  <c r="Z53" s="1"/>
  <c r="AE53" s="1"/>
  <c r="AX53" s="1"/>
  <c r="BQ53" s="1"/>
  <c r="Q53"/>
  <c r="M53"/>
  <c r="AF53" s="1"/>
  <c r="AY53" s="1"/>
  <c r="I53"/>
  <c r="F53"/>
  <c r="C53"/>
  <c r="L53" s="1"/>
  <c r="BM52"/>
  <c r="BI52"/>
  <c r="BF52"/>
  <c r="BL52" s="1"/>
  <c r="BC52"/>
  <c r="AY52"/>
  <c r="BR52" s="1"/>
  <c r="AT52"/>
  <c r="AP52"/>
  <c r="AM52"/>
  <c r="AJ52"/>
  <c r="AS52" s="1"/>
  <c r="AA52"/>
  <c r="W52"/>
  <c r="T52"/>
  <c r="Z52" s="1"/>
  <c r="Q52"/>
  <c r="M52"/>
  <c r="AF52" s="1"/>
  <c r="I52"/>
  <c r="F52"/>
  <c r="C52"/>
  <c r="L52" s="1"/>
  <c r="BM51"/>
  <c r="BI51"/>
  <c r="BH51"/>
  <c r="BF51"/>
  <c r="BE51"/>
  <c r="BC51"/>
  <c r="BL51" s="1"/>
  <c r="BB51"/>
  <c r="BK51" s="1"/>
  <c r="AT51"/>
  <c r="AP51"/>
  <c r="AO51"/>
  <c r="AM51"/>
  <c r="AL51"/>
  <c r="AJ51"/>
  <c r="AS51" s="1"/>
  <c r="AI51"/>
  <c r="AR51" s="1"/>
  <c r="AA51"/>
  <c r="W51"/>
  <c r="V51"/>
  <c r="T51"/>
  <c r="S51"/>
  <c r="Q51"/>
  <c r="Z51" s="1"/>
  <c r="P51"/>
  <c r="Y51" s="1"/>
  <c r="M51"/>
  <c r="L51"/>
  <c r="AE51" s="1"/>
  <c r="I51"/>
  <c r="H51"/>
  <c r="F51"/>
  <c r="E51"/>
  <c r="C51"/>
  <c r="B51"/>
  <c r="K51" s="1"/>
  <c r="BM50"/>
  <c r="BL50"/>
  <c r="BN50" s="1"/>
  <c r="BO50" s="1"/>
  <c r="BI50"/>
  <c r="BH50"/>
  <c r="BF50"/>
  <c r="BE50"/>
  <c r="BC50"/>
  <c r="BB50"/>
  <c r="BK50" s="1"/>
  <c r="AT50"/>
  <c r="AS50"/>
  <c r="AU50" s="1"/>
  <c r="AV50" s="1"/>
  <c r="AP50"/>
  <c r="AO50"/>
  <c r="AM50"/>
  <c r="AL50"/>
  <c r="AJ50"/>
  <c r="AI50"/>
  <c r="AR50" s="1"/>
  <c r="AA50"/>
  <c r="Z50"/>
  <c r="AB50" s="1"/>
  <c r="AC50" s="1"/>
  <c r="W50"/>
  <c r="V50"/>
  <c r="T50"/>
  <c r="S50"/>
  <c r="Q50"/>
  <c r="P50"/>
  <c r="Y50" s="1"/>
  <c r="M50"/>
  <c r="AF50" s="1"/>
  <c r="AY50" s="1"/>
  <c r="BR50" s="1"/>
  <c r="I50"/>
  <c r="H50"/>
  <c r="F50"/>
  <c r="E50"/>
  <c r="C50"/>
  <c r="L50" s="1"/>
  <c r="B50"/>
  <c r="K50" s="1"/>
  <c r="AD50" s="1"/>
  <c r="AW50" s="1"/>
  <c r="BP50" s="1"/>
  <c r="BJ49"/>
  <c r="BI49"/>
  <c r="BH49"/>
  <c r="BG49"/>
  <c r="BM49" s="1"/>
  <c r="BF49"/>
  <c r="BE49"/>
  <c r="BK49" s="1"/>
  <c r="BD49"/>
  <c r="BC49"/>
  <c r="BL49" s="1"/>
  <c r="BB49"/>
  <c r="AS49"/>
  <c r="AU49" s="1"/>
  <c r="AV49" s="1"/>
  <c r="AQ49"/>
  <c r="AP49"/>
  <c r="AO49"/>
  <c r="AN49"/>
  <c r="AM49"/>
  <c r="AL49"/>
  <c r="AK49"/>
  <c r="AT49" s="1"/>
  <c r="AJ49"/>
  <c r="AI49"/>
  <c r="AR49" s="1"/>
  <c r="X49"/>
  <c r="W49"/>
  <c r="V49"/>
  <c r="U49"/>
  <c r="T49"/>
  <c r="Z49" s="1"/>
  <c r="S49"/>
  <c r="R49"/>
  <c r="AA49" s="1"/>
  <c r="Q49"/>
  <c r="P49"/>
  <c r="Y49" s="1"/>
  <c r="J49"/>
  <c r="I49"/>
  <c r="H49"/>
  <c r="G49"/>
  <c r="F49"/>
  <c r="L49" s="1"/>
  <c r="E49"/>
  <c r="D49"/>
  <c r="M49" s="1"/>
  <c r="AF49" s="1"/>
  <c r="AY49" s="1"/>
  <c r="BR49" s="1"/>
  <c r="C49"/>
  <c r="B49"/>
  <c r="K49" s="1"/>
  <c r="AD49" s="1"/>
  <c r="AW49" s="1"/>
  <c r="BP49" s="1"/>
  <c r="BM48"/>
  <c r="BI48"/>
  <c r="BH48"/>
  <c r="BF48"/>
  <c r="BE48"/>
  <c r="BC48"/>
  <c r="BL48" s="1"/>
  <c r="BN48" s="1"/>
  <c r="BO48" s="1"/>
  <c r="BB48"/>
  <c r="BK48" s="1"/>
  <c r="AT48"/>
  <c r="AP48"/>
  <c r="AO48"/>
  <c r="AM48"/>
  <c r="AL48"/>
  <c r="AJ48"/>
  <c r="AS48" s="1"/>
  <c r="AI48"/>
  <c r="AR48" s="1"/>
  <c r="AA48"/>
  <c r="W48"/>
  <c r="V48"/>
  <c r="T48"/>
  <c r="S48"/>
  <c r="Q48"/>
  <c r="Z48" s="1"/>
  <c r="AB48" s="1"/>
  <c r="AC48" s="1"/>
  <c r="P48"/>
  <c r="Y48" s="1"/>
  <c r="M48"/>
  <c r="AF48" s="1"/>
  <c r="AY48" s="1"/>
  <c r="BR48" s="1"/>
  <c r="I48"/>
  <c r="H48"/>
  <c r="F48"/>
  <c r="E48"/>
  <c r="C48"/>
  <c r="L48" s="1"/>
  <c r="B48"/>
  <c r="K48" s="1"/>
  <c r="AD48" s="1"/>
  <c r="AW48" s="1"/>
  <c r="BP48" s="1"/>
  <c r="BM47"/>
  <c r="BI47"/>
  <c r="BH47"/>
  <c r="BF47"/>
  <c r="BE47"/>
  <c r="BC47"/>
  <c r="BL47" s="1"/>
  <c r="BN47" s="1"/>
  <c r="BO47" s="1"/>
  <c r="BB47"/>
  <c r="BK47" s="1"/>
  <c r="AT47"/>
  <c r="AP47"/>
  <c r="AO47"/>
  <c r="AM47"/>
  <c r="AL47"/>
  <c r="AJ47"/>
  <c r="AS47" s="1"/>
  <c r="AI47"/>
  <c r="AR47" s="1"/>
  <c r="AA47"/>
  <c r="W47"/>
  <c r="V47"/>
  <c r="T47"/>
  <c r="S47"/>
  <c r="Q47"/>
  <c r="Z47" s="1"/>
  <c r="AB47" s="1"/>
  <c r="AC47" s="1"/>
  <c r="P47"/>
  <c r="Y47" s="1"/>
  <c r="M47"/>
  <c r="AF47" s="1"/>
  <c r="AY47" s="1"/>
  <c r="BR47" s="1"/>
  <c r="I47"/>
  <c r="H47"/>
  <c r="F47"/>
  <c r="E47"/>
  <c r="C47"/>
  <c r="L47" s="1"/>
  <c r="B47"/>
  <c r="K47" s="1"/>
  <c r="AD47" s="1"/>
  <c r="AW47" s="1"/>
  <c r="BP47" s="1"/>
  <c r="BM46"/>
  <c r="BI46"/>
  <c r="BH46"/>
  <c r="BF46"/>
  <c r="BE46"/>
  <c r="BC46"/>
  <c r="BL46" s="1"/>
  <c r="BN46" s="1"/>
  <c r="BO46" s="1"/>
  <c r="BB46"/>
  <c r="BK46" s="1"/>
  <c r="AT46"/>
  <c r="AP46"/>
  <c r="AO46"/>
  <c r="AM46"/>
  <c r="AL46"/>
  <c r="AJ46"/>
  <c r="AS46" s="1"/>
  <c r="AI46"/>
  <c r="AR46" s="1"/>
  <c r="AA46"/>
  <c r="W46"/>
  <c r="V46"/>
  <c r="T46"/>
  <c r="S46"/>
  <c r="Q46"/>
  <c r="Z46" s="1"/>
  <c r="AB46" s="1"/>
  <c r="AC46" s="1"/>
  <c r="P46"/>
  <c r="Y46" s="1"/>
  <c r="M46"/>
  <c r="AF46" s="1"/>
  <c r="AY46" s="1"/>
  <c r="BR46" s="1"/>
  <c r="I46"/>
  <c r="H46"/>
  <c r="F46"/>
  <c r="E46"/>
  <c r="C46"/>
  <c r="L46" s="1"/>
  <c r="B46"/>
  <c r="K46" s="1"/>
  <c r="AD46" s="1"/>
  <c r="AW46" s="1"/>
  <c r="BP46" s="1"/>
  <c r="BJ45"/>
  <c r="BI45"/>
  <c r="BH45"/>
  <c r="BG45"/>
  <c r="BF45"/>
  <c r="BL45" s="1"/>
  <c r="BE45"/>
  <c r="BD45"/>
  <c r="BM45" s="1"/>
  <c r="BC45"/>
  <c r="BB45"/>
  <c r="BK45" s="1"/>
  <c r="AQ45"/>
  <c r="AP45"/>
  <c r="AO45"/>
  <c r="AN45"/>
  <c r="AT45" s="1"/>
  <c r="AM45"/>
  <c r="AL45"/>
  <c r="AR45" s="1"/>
  <c r="AK45"/>
  <c r="AJ45"/>
  <c r="AS45" s="1"/>
  <c r="AU45" s="1"/>
  <c r="AV45" s="1"/>
  <c r="AI45"/>
  <c r="X45"/>
  <c r="W45"/>
  <c r="V45"/>
  <c r="U45"/>
  <c r="T45"/>
  <c r="Z45" s="1"/>
  <c r="S45"/>
  <c r="R45"/>
  <c r="AA45" s="1"/>
  <c r="Q45"/>
  <c r="P45"/>
  <c r="Y45" s="1"/>
  <c r="J45"/>
  <c r="I45"/>
  <c r="H45"/>
  <c r="G45"/>
  <c r="F45"/>
  <c r="L45" s="1"/>
  <c r="E45"/>
  <c r="D45"/>
  <c r="M45" s="1"/>
  <c r="AF45" s="1"/>
  <c r="AY45" s="1"/>
  <c r="BR45" s="1"/>
  <c r="C45"/>
  <c r="B45"/>
  <c r="K45" s="1"/>
  <c r="AD45" s="1"/>
  <c r="AW45" s="1"/>
  <c r="BP45" s="1"/>
  <c r="BM44"/>
  <c r="BI44"/>
  <c r="BF44"/>
  <c r="BC44"/>
  <c r="BL44" s="1"/>
  <c r="AT44"/>
  <c r="AP44"/>
  <c r="AM44"/>
  <c r="AJ44"/>
  <c r="AS44" s="1"/>
  <c r="AA44"/>
  <c r="W44"/>
  <c r="T44"/>
  <c r="Q44"/>
  <c r="Z44" s="1"/>
  <c r="M44"/>
  <c r="AF44" s="1"/>
  <c r="AY44" s="1"/>
  <c r="BR44" s="1"/>
  <c r="I44"/>
  <c r="F44"/>
  <c r="C44"/>
  <c r="L44" s="1"/>
  <c r="BM43"/>
  <c r="BI43"/>
  <c r="BH43"/>
  <c r="BF43"/>
  <c r="BE43"/>
  <c r="BC43"/>
  <c r="BL43" s="1"/>
  <c r="BN43" s="1"/>
  <c r="BO43" s="1"/>
  <c r="BB43"/>
  <c r="BK43" s="1"/>
  <c r="AT43"/>
  <c r="AP43"/>
  <c r="AO43"/>
  <c r="AM43"/>
  <c r="AL43"/>
  <c r="AJ43"/>
  <c r="AS43" s="1"/>
  <c r="AI43"/>
  <c r="AR43" s="1"/>
  <c r="AA43"/>
  <c r="W43"/>
  <c r="V43"/>
  <c r="T43"/>
  <c r="S43"/>
  <c r="Q43"/>
  <c r="Z43" s="1"/>
  <c r="AB43" s="1"/>
  <c r="AC43" s="1"/>
  <c r="P43"/>
  <c r="Y43" s="1"/>
  <c r="M43"/>
  <c r="AF43" s="1"/>
  <c r="AY43" s="1"/>
  <c r="BR43" s="1"/>
  <c r="I43"/>
  <c r="H43"/>
  <c r="F43"/>
  <c r="E43"/>
  <c r="C43"/>
  <c r="L43" s="1"/>
  <c r="B43"/>
  <c r="K43" s="1"/>
  <c r="AD43" s="1"/>
  <c r="AW43" s="1"/>
  <c r="BP43" s="1"/>
  <c r="BM42"/>
  <c r="BI42"/>
  <c r="BH42"/>
  <c r="BH44" s="1"/>
  <c r="BF42"/>
  <c r="BE42"/>
  <c r="BC42"/>
  <c r="BL42" s="1"/>
  <c r="BB42"/>
  <c r="BB44" s="1"/>
  <c r="AT42"/>
  <c r="AP42"/>
  <c r="AO42"/>
  <c r="AM42"/>
  <c r="AL42"/>
  <c r="AL44" s="1"/>
  <c r="AJ42"/>
  <c r="AS42" s="1"/>
  <c r="AI42"/>
  <c r="AR42" s="1"/>
  <c r="AA42"/>
  <c r="W42"/>
  <c r="V42"/>
  <c r="V44" s="1"/>
  <c r="T42"/>
  <c r="S42"/>
  <c r="Q42"/>
  <c r="Z42" s="1"/>
  <c r="P42"/>
  <c r="P44" s="1"/>
  <c r="M42"/>
  <c r="AF42" s="1"/>
  <c r="AY42" s="1"/>
  <c r="BR42" s="1"/>
  <c r="I42"/>
  <c r="H42"/>
  <c r="F42"/>
  <c r="E42"/>
  <c r="C42"/>
  <c r="L42" s="1"/>
  <c r="B42"/>
  <c r="K42" s="1"/>
  <c r="BM41"/>
  <c r="BI41"/>
  <c r="BH41"/>
  <c r="BF41"/>
  <c r="BE41"/>
  <c r="BC41"/>
  <c r="BL41" s="1"/>
  <c r="BN41" s="1"/>
  <c r="BO41" s="1"/>
  <c r="BB41"/>
  <c r="BK41" s="1"/>
  <c r="AT41"/>
  <c r="AP41"/>
  <c r="AO41"/>
  <c r="AM41"/>
  <c r="AL41"/>
  <c r="AJ41"/>
  <c r="AS41" s="1"/>
  <c r="AI41"/>
  <c r="AR41" s="1"/>
  <c r="AA41"/>
  <c r="W41"/>
  <c r="V41"/>
  <c r="T41"/>
  <c r="S41"/>
  <c r="Q41"/>
  <c r="Z41" s="1"/>
  <c r="AB41" s="1"/>
  <c r="AC41" s="1"/>
  <c r="P41"/>
  <c r="Y41" s="1"/>
  <c r="M41"/>
  <c r="AF41" s="1"/>
  <c r="AY41" s="1"/>
  <c r="BR41" s="1"/>
  <c r="I41"/>
  <c r="H41"/>
  <c r="F41"/>
  <c r="E41"/>
  <c r="C41"/>
  <c r="L41" s="1"/>
  <c r="B41"/>
  <c r="K41" s="1"/>
  <c r="AD41" s="1"/>
  <c r="AW41" s="1"/>
  <c r="BP41" s="1"/>
  <c r="BJ40"/>
  <c r="BI40"/>
  <c r="BH40"/>
  <c r="BG40"/>
  <c r="BG59" s="1"/>
  <c r="BF40"/>
  <c r="BE40"/>
  <c r="BE44" s="1"/>
  <c r="BD40"/>
  <c r="BC40"/>
  <c r="BL40" s="1"/>
  <c r="BB40"/>
  <c r="AQ40"/>
  <c r="AQ59" s="1"/>
  <c r="AP40"/>
  <c r="AO40"/>
  <c r="AO44" s="1"/>
  <c r="AN40"/>
  <c r="AM40"/>
  <c r="AS40" s="1"/>
  <c r="AL40"/>
  <c r="AK40"/>
  <c r="AK59" s="1"/>
  <c r="AJ40"/>
  <c r="AI40"/>
  <c r="AI44" s="1"/>
  <c r="AR44" s="1"/>
  <c r="X40"/>
  <c r="W40"/>
  <c r="V40"/>
  <c r="U40"/>
  <c r="U59" s="1"/>
  <c r="T40"/>
  <c r="S40"/>
  <c r="S44" s="1"/>
  <c r="R40"/>
  <c r="Q40"/>
  <c r="Z40" s="1"/>
  <c r="P40"/>
  <c r="J40"/>
  <c r="I40"/>
  <c r="H40"/>
  <c r="H44" s="1"/>
  <c r="G40"/>
  <c r="G59" s="1"/>
  <c r="F40"/>
  <c r="E40"/>
  <c r="K40" s="1"/>
  <c r="D40"/>
  <c r="C40"/>
  <c r="L40" s="1"/>
  <c r="B40"/>
  <c r="B44" s="1"/>
  <c r="BJ39"/>
  <c r="BI39"/>
  <c r="BH39"/>
  <c r="BG39"/>
  <c r="BF39"/>
  <c r="BE39"/>
  <c r="BD39"/>
  <c r="BC39"/>
  <c r="BB39"/>
  <c r="AQ39"/>
  <c r="AP39"/>
  <c r="AO39"/>
  <c r="AN39"/>
  <c r="AM39"/>
  <c r="AL39"/>
  <c r="AK39"/>
  <c r="AJ39"/>
  <c r="AI39"/>
  <c r="X39"/>
  <c r="W39"/>
  <c r="V39"/>
  <c r="U39"/>
  <c r="T39"/>
  <c r="S39"/>
  <c r="R39"/>
  <c r="Q39"/>
  <c r="P39"/>
  <c r="J39"/>
  <c r="I39"/>
  <c r="H39"/>
  <c r="G39"/>
  <c r="F39"/>
  <c r="E39"/>
  <c r="D39"/>
  <c r="C39"/>
  <c r="B39"/>
  <c r="BM38"/>
  <c r="BM39" s="1"/>
  <c r="BI38"/>
  <c r="BH38"/>
  <c r="BF38"/>
  <c r="BE38"/>
  <c r="BC38"/>
  <c r="BL38" s="1"/>
  <c r="BB38"/>
  <c r="BK38" s="1"/>
  <c r="AT38"/>
  <c r="AT39" s="1"/>
  <c r="AP38"/>
  <c r="AO38"/>
  <c r="AM38"/>
  <c r="AL38"/>
  <c r="AJ38"/>
  <c r="AS38" s="1"/>
  <c r="AI38"/>
  <c r="AR38" s="1"/>
  <c r="AA38"/>
  <c r="AA39" s="1"/>
  <c r="W38"/>
  <c r="V38"/>
  <c r="T38"/>
  <c r="S38"/>
  <c r="Q38"/>
  <c r="Z38" s="1"/>
  <c r="P38"/>
  <c r="Y38" s="1"/>
  <c r="M38"/>
  <c r="M39" s="1"/>
  <c r="I38"/>
  <c r="H38"/>
  <c r="F38"/>
  <c r="E38"/>
  <c r="C38"/>
  <c r="L38" s="1"/>
  <c r="B38"/>
  <c r="K38" s="1"/>
  <c r="BM37"/>
  <c r="BI37"/>
  <c r="BH37"/>
  <c r="BF37"/>
  <c r="BE37"/>
  <c r="BC37"/>
  <c r="BL37" s="1"/>
  <c r="BN37" s="1"/>
  <c r="BO37" s="1"/>
  <c r="BB37"/>
  <c r="BK37" s="1"/>
  <c r="AT37"/>
  <c r="AP37"/>
  <c r="AO37"/>
  <c r="AM37"/>
  <c r="AL37"/>
  <c r="AJ37"/>
  <c r="AS37" s="1"/>
  <c r="AI37"/>
  <c r="AR37" s="1"/>
  <c r="AA37"/>
  <c r="W37"/>
  <c r="V37"/>
  <c r="T37"/>
  <c r="S37"/>
  <c r="Q37"/>
  <c r="Z37" s="1"/>
  <c r="AB37" s="1"/>
  <c r="AC37" s="1"/>
  <c r="P37"/>
  <c r="Y37" s="1"/>
  <c r="M37"/>
  <c r="AF37" s="1"/>
  <c r="AY37" s="1"/>
  <c r="BR37" s="1"/>
  <c r="I37"/>
  <c r="H37"/>
  <c r="F37"/>
  <c r="E37"/>
  <c r="C37"/>
  <c r="L37" s="1"/>
  <c r="B37"/>
  <c r="K37" s="1"/>
  <c r="AD37" s="1"/>
  <c r="AW37" s="1"/>
  <c r="BP37" s="1"/>
  <c r="BM36"/>
  <c r="BI36"/>
  <c r="BH36"/>
  <c r="BF36"/>
  <c r="BE36"/>
  <c r="BC36"/>
  <c r="BL36" s="1"/>
  <c r="BN36" s="1"/>
  <c r="BO36" s="1"/>
  <c r="BB36"/>
  <c r="BK36" s="1"/>
  <c r="AT36"/>
  <c r="AP36"/>
  <c r="AO36"/>
  <c r="AM36"/>
  <c r="AL36"/>
  <c r="AJ36"/>
  <c r="AS36" s="1"/>
  <c r="AI36"/>
  <c r="AR36" s="1"/>
  <c r="AA36"/>
  <c r="W36"/>
  <c r="V36"/>
  <c r="T36"/>
  <c r="S36"/>
  <c r="Q36"/>
  <c r="Z36" s="1"/>
  <c r="AB36" s="1"/>
  <c r="AC36" s="1"/>
  <c r="P36"/>
  <c r="Y36" s="1"/>
  <c r="M36"/>
  <c r="AF36" s="1"/>
  <c r="AY36" s="1"/>
  <c r="BR36" s="1"/>
  <c r="I36"/>
  <c r="H36"/>
  <c r="F36"/>
  <c r="E36"/>
  <c r="C36"/>
  <c r="L36" s="1"/>
  <c r="B36"/>
  <c r="K36" s="1"/>
  <c r="AD36" s="1"/>
  <c r="AW36" s="1"/>
  <c r="BP36" s="1"/>
  <c r="BM35"/>
  <c r="BI35"/>
  <c r="BH35"/>
  <c r="BF35"/>
  <c r="BE35"/>
  <c r="BC35"/>
  <c r="BL35" s="1"/>
  <c r="BN35" s="1"/>
  <c r="BO35" s="1"/>
  <c r="BB35"/>
  <c r="BK35" s="1"/>
  <c r="AT35"/>
  <c r="AP35"/>
  <c r="AO35"/>
  <c r="AM35"/>
  <c r="AL35"/>
  <c r="AJ35"/>
  <c r="AS35" s="1"/>
  <c r="AI35"/>
  <c r="AR35" s="1"/>
  <c r="AA35"/>
  <c r="W35"/>
  <c r="V35"/>
  <c r="T35"/>
  <c r="S35"/>
  <c r="Q35"/>
  <c r="Z35" s="1"/>
  <c r="AB35" s="1"/>
  <c r="AC35" s="1"/>
  <c r="P35"/>
  <c r="Y35" s="1"/>
  <c r="M35"/>
  <c r="AF35" s="1"/>
  <c r="AY35" s="1"/>
  <c r="BR35" s="1"/>
  <c r="I35"/>
  <c r="H35"/>
  <c r="F35"/>
  <c r="E35"/>
  <c r="C35"/>
  <c r="L35" s="1"/>
  <c r="B35"/>
  <c r="K35" s="1"/>
  <c r="AD35" s="1"/>
  <c r="AW35" s="1"/>
  <c r="BP35" s="1"/>
  <c r="BM34"/>
  <c r="BI34"/>
  <c r="BH34"/>
  <c r="BF34"/>
  <c r="BE34"/>
  <c r="BC34"/>
  <c r="BL34" s="1"/>
  <c r="BN34" s="1"/>
  <c r="BO34" s="1"/>
  <c r="BB34"/>
  <c r="BK34" s="1"/>
  <c r="AT34"/>
  <c r="AP34"/>
  <c r="AO34"/>
  <c r="AM34"/>
  <c r="AL34"/>
  <c r="AJ34"/>
  <c r="AS34" s="1"/>
  <c r="AI34"/>
  <c r="AR34" s="1"/>
  <c r="AA34"/>
  <c r="W34"/>
  <c r="V34"/>
  <c r="T34"/>
  <c r="S34"/>
  <c r="Q34"/>
  <c r="Z34" s="1"/>
  <c r="AB34" s="1"/>
  <c r="AC34" s="1"/>
  <c r="P34"/>
  <c r="Y34" s="1"/>
  <c r="M34"/>
  <c r="AF34" s="1"/>
  <c r="AY34" s="1"/>
  <c r="BR34" s="1"/>
  <c r="I34"/>
  <c r="H34"/>
  <c r="F34"/>
  <c r="E34"/>
  <c r="C34"/>
  <c r="L34" s="1"/>
  <c r="B34"/>
  <c r="K34" s="1"/>
  <c r="AD34" s="1"/>
  <c r="AW34" s="1"/>
  <c r="BP34" s="1"/>
  <c r="BM33"/>
  <c r="BI33"/>
  <c r="BH33"/>
  <c r="BF33"/>
  <c r="BE33"/>
  <c r="BC33"/>
  <c r="BL33" s="1"/>
  <c r="BN33" s="1"/>
  <c r="BO33" s="1"/>
  <c r="BB33"/>
  <c r="BK33" s="1"/>
  <c r="AT33"/>
  <c r="AP33"/>
  <c r="AO33"/>
  <c r="AM33"/>
  <c r="AL33"/>
  <c r="AJ33"/>
  <c r="AS33" s="1"/>
  <c r="AI33"/>
  <c r="AR33" s="1"/>
  <c r="AA33"/>
  <c r="W33"/>
  <c r="V33"/>
  <c r="T33"/>
  <c r="S33"/>
  <c r="Q33"/>
  <c r="Z33" s="1"/>
  <c r="AB33" s="1"/>
  <c r="AC33" s="1"/>
  <c r="P33"/>
  <c r="Y33" s="1"/>
  <c r="M33"/>
  <c r="AF33" s="1"/>
  <c r="AY33" s="1"/>
  <c r="BR33" s="1"/>
  <c r="I33"/>
  <c r="H33"/>
  <c r="F33"/>
  <c r="E33"/>
  <c r="C33"/>
  <c r="L33" s="1"/>
  <c r="B33"/>
  <c r="K33" s="1"/>
  <c r="AD33" s="1"/>
  <c r="AW33" s="1"/>
  <c r="BP33" s="1"/>
  <c r="BM32"/>
  <c r="BI32"/>
  <c r="BH32"/>
  <c r="BH59" s="1"/>
  <c r="BF32"/>
  <c r="BE32"/>
  <c r="BE59" s="1"/>
  <c r="BC32"/>
  <c r="BB32"/>
  <c r="BB59" s="1"/>
  <c r="AT32"/>
  <c r="AP32"/>
  <c r="AO32"/>
  <c r="AO59" s="1"/>
  <c r="AM32"/>
  <c r="AL32"/>
  <c r="AL59" s="1"/>
  <c r="AJ32"/>
  <c r="AI32"/>
  <c r="AI59" s="1"/>
  <c r="AA32"/>
  <c r="W32"/>
  <c r="V32"/>
  <c r="V59" s="1"/>
  <c r="T32"/>
  <c r="S32"/>
  <c r="S59" s="1"/>
  <c r="Q32"/>
  <c r="P32"/>
  <c r="P59" s="1"/>
  <c r="M32"/>
  <c r="AF32" s="1"/>
  <c r="AY32" s="1"/>
  <c r="BR32" s="1"/>
  <c r="I32"/>
  <c r="I59" s="1"/>
  <c r="H32"/>
  <c r="F32"/>
  <c r="F59" s="1"/>
  <c r="E32"/>
  <c r="C32"/>
  <c r="C59" s="1"/>
  <c r="B32"/>
  <c r="BJ27"/>
  <c r="BH27"/>
  <c r="BG27"/>
  <c r="BE27"/>
  <c r="BD27"/>
  <c r="BB27"/>
  <c r="AQ27"/>
  <c r="AO27"/>
  <c r="AN27"/>
  <c r="AL27"/>
  <c r="AK27"/>
  <c r="AI27"/>
  <c r="X27"/>
  <c r="V27"/>
  <c r="U27"/>
  <c r="S27"/>
  <c r="R27"/>
  <c r="P27"/>
  <c r="J27"/>
  <c r="H27"/>
  <c r="G27"/>
  <c r="E27"/>
  <c r="D27"/>
  <c r="B27"/>
  <c r="BJ26"/>
  <c r="BH26"/>
  <c r="BG26"/>
  <c r="BE26"/>
  <c r="BD26"/>
  <c r="BB26"/>
  <c r="AQ26"/>
  <c r="AO26"/>
  <c r="AN26"/>
  <c r="AL26"/>
  <c r="AK26"/>
  <c r="AI26"/>
  <c r="AA26"/>
  <c r="X26"/>
  <c r="V26"/>
  <c r="U26"/>
  <c r="S26"/>
  <c r="R26"/>
  <c r="P26"/>
  <c r="J26"/>
  <c r="I26"/>
  <c r="H26"/>
  <c r="G26"/>
  <c r="E26"/>
  <c r="D26"/>
  <c r="B26"/>
  <c r="BJ25"/>
  <c r="BH25"/>
  <c r="BG25"/>
  <c r="BE25"/>
  <c r="BD25"/>
  <c r="BB25"/>
  <c r="AQ25"/>
  <c r="AO25"/>
  <c r="AN25"/>
  <c r="AL25"/>
  <c r="AK25"/>
  <c r="AJ25"/>
  <c r="AI25"/>
  <c r="X25"/>
  <c r="V25"/>
  <c r="U25"/>
  <c r="T25"/>
  <c r="S25"/>
  <c r="R25"/>
  <c r="P25"/>
  <c r="J25"/>
  <c r="H25"/>
  <c r="G25"/>
  <c r="E25"/>
  <c r="D25"/>
  <c r="B25"/>
  <c r="BJ24"/>
  <c r="BH24"/>
  <c r="BG24"/>
  <c r="BE24"/>
  <c r="BD24"/>
  <c r="BC24"/>
  <c r="BB24"/>
  <c r="AQ24"/>
  <c r="AO24"/>
  <c r="AN24"/>
  <c r="AM24"/>
  <c r="AL24"/>
  <c r="AK24"/>
  <c r="AI24"/>
  <c r="X24"/>
  <c r="W24"/>
  <c r="V24"/>
  <c r="U24"/>
  <c r="S24"/>
  <c r="R24"/>
  <c r="P24"/>
  <c r="M24"/>
  <c r="J24"/>
  <c r="H24"/>
  <c r="G24"/>
  <c r="E24"/>
  <c r="D24"/>
  <c r="B24"/>
  <c r="BH23"/>
  <c r="BE23"/>
  <c r="BB23"/>
  <c r="AO23"/>
  <c r="AL23"/>
  <c r="AI23"/>
  <c r="V23"/>
  <c r="S23"/>
  <c r="P23"/>
  <c r="H23"/>
  <c r="E23"/>
  <c r="B23"/>
  <c r="BM22"/>
  <c r="BL22"/>
  <c r="BH22"/>
  <c r="BE22"/>
  <c r="BK22" s="1"/>
  <c r="BB22"/>
  <c r="AT22"/>
  <c r="AS22"/>
  <c r="AU22" s="1"/>
  <c r="AV22" s="1"/>
  <c r="AO22"/>
  <c r="AL22"/>
  <c r="AI22"/>
  <c r="AR22" s="1"/>
  <c r="AE22"/>
  <c r="AX22" s="1"/>
  <c r="AA22"/>
  <c r="Z22"/>
  <c r="V22"/>
  <c r="S22"/>
  <c r="Y22" s="1"/>
  <c r="P22"/>
  <c r="M22"/>
  <c r="L22"/>
  <c r="H22"/>
  <c r="E22"/>
  <c r="K22" s="1"/>
  <c r="AD22" s="1"/>
  <c r="AW22" s="1"/>
  <c r="BP22" s="1"/>
  <c r="B22"/>
  <c r="BJ21"/>
  <c r="BJ23" s="1"/>
  <c r="BI21"/>
  <c r="BH21"/>
  <c r="BG21"/>
  <c r="BG64" s="1"/>
  <c r="BF21"/>
  <c r="BF23" s="1"/>
  <c r="BE21"/>
  <c r="BD21"/>
  <c r="BD23" s="1"/>
  <c r="BC21"/>
  <c r="BB21"/>
  <c r="BK21" s="1"/>
  <c r="AT21"/>
  <c r="AQ21"/>
  <c r="AQ64" s="1"/>
  <c r="AP21"/>
  <c r="AO21"/>
  <c r="AN21"/>
  <c r="AM21"/>
  <c r="AL21"/>
  <c r="AR21" s="1"/>
  <c r="AK21"/>
  <c r="AK64" s="1"/>
  <c r="AJ21"/>
  <c r="AI21"/>
  <c r="X21"/>
  <c r="X23" s="1"/>
  <c r="W21"/>
  <c r="V21"/>
  <c r="U21"/>
  <c r="U64" s="1"/>
  <c r="T21"/>
  <c r="T23" s="1"/>
  <c r="S21"/>
  <c r="R21"/>
  <c r="R23" s="1"/>
  <c r="Q21"/>
  <c r="P21"/>
  <c r="Y21" s="1"/>
  <c r="L21"/>
  <c r="N21" s="1"/>
  <c r="O21" s="1"/>
  <c r="J21"/>
  <c r="I21"/>
  <c r="I64" s="1"/>
  <c r="H21"/>
  <c r="G21"/>
  <c r="G64" s="1"/>
  <c r="F21"/>
  <c r="F64" s="1"/>
  <c r="E21"/>
  <c r="D21"/>
  <c r="C21"/>
  <c r="C64" s="1"/>
  <c r="B21"/>
  <c r="K21" s="1"/>
  <c r="BM20"/>
  <c r="BL20"/>
  <c r="BH20"/>
  <c r="BE20"/>
  <c r="BK20" s="1"/>
  <c r="BB20"/>
  <c r="AT20"/>
  <c r="AS20"/>
  <c r="AO20"/>
  <c r="AL20"/>
  <c r="AI20"/>
  <c r="AR20" s="1"/>
  <c r="AE20"/>
  <c r="AX20" s="1"/>
  <c r="AA20"/>
  <c r="Z20"/>
  <c r="V20"/>
  <c r="S20"/>
  <c r="Y20" s="1"/>
  <c r="P20"/>
  <c r="M20"/>
  <c r="M27" s="1"/>
  <c r="L20"/>
  <c r="H20"/>
  <c r="E20"/>
  <c r="K20" s="1"/>
  <c r="B20"/>
  <c r="BM19"/>
  <c r="BL19"/>
  <c r="BH19"/>
  <c r="BE19"/>
  <c r="BB19"/>
  <c r="BK19" s="1"/>
  <c r="AT19"/>
  <c r="AT26" s="1"/>
  <c r="AS19"/>
  <c r="AO19"/>
  <c r="AL19"/>
  <c r="AR19" s="1"/>
  <c r="AI19"/>
  <c r="AF19"/>
  <c r="AY19" s="1"/>
  <c r="AA19"/>
  <c r="Z19"/>
  <c r="V19"/>
  <c r="S19"/>
  <c r="P19"/>
  <c r="Y19" s="1"/>
  <c r="M19"/>
  <c r="M26" s="1"/>
  <c r="L19"/>
  <c r="AE19" s="1"/>
  <c r="H19"/>
  <c r="E19"/>
  <c r="B19"/>
  <c r="K19" s="1"/>
  <c r="BM18"/>
  <c r="BL18"/>
  <c r="BH18"/>
  <c r="BE18"/>
  <c r="BK18" s="1"/>
  <c r="BB18"/>
  <c r="AT18"/>
  <c r="AS18"/>
  <c r="AO18"/>
  <c r="AL18"/>
  <c r="AI18"/>
  <c r="AR18" s="1"/>
  <c r="AE18"/>
  <c r="AX18" s="1"/>
  <c r="AA18"/>
  <c r="Z18"/>
  <c r="AB18" s="1"/>
  <c r="AC18" s="1"/>
  <c r="V18"/>
  <c r="S18"/>
  <c r="Y18" s="1"/>
  <c r="P18"/>
  <c r="M18"/>
  <c r="M25" s="1"/>
  <c r="L18"/>
  <c r="H18"/>
  <c r="E18"/>
  <c r="K18" s="1"/>
  <c r="B18"/>
  <c r="BM17"/>
  <c r="BL17"/>
  <c r="BH17"/>
  <c r="BE17"/>
  <c r="BB17"/>
  <c r="BK17" s="1"/>
  <c r="AT17"/>
  <c r="AS17"/>
  <c r="AO17"/>
  <c r="AL17"/>
  <c r="AR17" s="1"/>
  <c r="AI17"/>
  <c r="AF17"/>
  <c r="AY17" s="1"/>
  <c r="AA17"/>
  <c r="AA24" s="1"/>
  <c r="Z17"/>
  <c r="V17"/>
  <c r="S17"/>
  <c r="P17"/>
  <c r="Y17" s="1"/>
  <c r="M17"/>
  <c r="L17"/>
  <c r="AE17" s="1"/>
  <c r="H17"/>
  <c r="E17"/>
  <c r="B17"/>
  <c r="K17" s="1"/>
  <c r="BM12"/>
  <c r="BI12"/>
  <c r="BI27" s="1"/>
  <c r="BH12"/>
  <c r="BF12"/>
  <c r="BF27" s="1"/>
  <c r="BE12"/>
  <c r="BC12"/>
  <c r="BC27" s="1"/>
  <c r="BB12"/>
  <c r="BK12" s="1"/>
  <c r="AT12"/>
  <c r="AP12"/>
  <c r="AP27" s="1"/>
  <c r="AO12"/>
  <c r="AM12"/>
  <c r="AM27" s="1"/>
  <c r="AL12"/>
  <c r="AJ12"/>
  <c r="AJ27" s="1"/>
  <c r="AI12"/>
  <c r="AR12" s="1"/>
  <c r="AA12"/>
  <c r="W12"/>
  <c r="W27" s="1"/>
  <c r="V12"/>
  <c r="T12"/>
  <c r="T27" s="1"/>
  <c r="S12"/>
  <c r="Q12"/>
  <c r="Q27" s="1"/>
  <c r="P12"/>
  <c r="Y12" s="1"/>
  <c r="M12"/>
  <c r="AF12" s="1"/>
  <c r="AY12" s="1"/>
  <c r="BR12" s="1"/>
  <c r="I12"/>
  <c r="I27" s="1"/>
  <c r="H12"/>
  <c r="F12"/>
  <c r="F27" s="1"/>
  <c r="E12"/>
  <c r="C12"/>
  <c r="C27" s="1"/>
  <c r="B12"/>
  <c r="K12" s="1"/>
  <c r="BM11"/>
  <c r="BI11"/>
  <c r="BI26" s="1"/>
  <c r="BH11"/>
  <c r="BF11"/>
  <c r="BF26" s="1"/>
  <c r="BE11"/>
  <c r="BC11"/>
  <c r="BC26" s="1"/>
  <c r="BB11"/>
  <c r="BK11" s="1"/>
  <c r="AT11"/>
  <c r="AP11"/>
  <c r="AP26" s="1"/>
  <c r="AO11"/>
  <c r="AM11"/>
  <c r="AM26" s="1"/>
  <c r="AL11"/>
  <c r="AJ11"/>
  <c r="AJ26" s="1"/>
  <c r="AI11"/>
  <c r="AR11" s="1"/>
  <c r="AA11"/>
  <c r="W11"/>
  <c r="W26" s="1"/>
  <c r="V11"/>
  <c r="T11"/>
  <c r="T26" s="1"/>
  <c r="S11"/>
  <c r="Q11"/>
  <c r="Q26" s="1"/>
  <c r="P11"/>
  <c r="Y11" s="1"/>
  <c r="M11"/>
  <c r="AF11" s="1"/>
  <c r="AY11" s="1"/>
  <c r="BR11" s="1"/>
  <c r="I11"/>
  <c r="H11"/>
  <c r="F11"/>
  <c r="F26" s="1"/>
  <c r="E11"/>
  <c r="C11"/>
  <c r="C26" s="1"/>
  <c r="B11"/>
  <c r="K11" s="1"/>
  <c r="BM10"/>
  <c r="BM24" s="1"/>
  <c r="BI10"/>
  <c r="BI25" s="1"/>
  <c r="BH10"/>
  <c r="BF10"/>
  <c r="BF24" s="1"/>
  <c r="BE10"/>
  <c r="BC10"/>
  <c r="BC25" s="1"/>
  <c r="BB10"/>
  <c r="BK10" s="1"/>
  <c r="AT10"/>
  <c r="AT25" s="1"/>
  <c r="AP10"/>
  <c r="AP24" s="1"/>
  <c r="AO10"/>
  <c r="AM10"/>
  <c r="AM25" s="1"/>
  <c r="AL10"/>
  <c r="AJ10"/>
  <c r="AJ24" s="1"/>
  <c r="AI10"/>
  <c r="AR10" s="1"/>
  <c r="AA10"/>
  <c r="W10"/>
  <c r="W25" s="1"/>
  <c r="V10"/>
  <c r="T10"/>
  <c r="T24" s="1"/>
  <c r="S10"/>
  <c r="Q10"/>
  <c r="Q25" s="1"/>
  <c r="P10"/>
  <c r="Y10" s="1"/>
  <c r="M10"/>
  <c r="AF10" s="1"/>
  <c r="AY10" s="1"/>
  <c r="BR10" s="1"/>
  <c r="I10"/>
  <c r="I25" s="1"/>
  <c r="H10"/>
  <c r="F10"/>
  <c r="F24" s="1"/>
  <c r="E10"/>
  <c r="C10"/>
  <c r="C25" s="1"/>
  <c r="B10"/>
  <c r="K10" s="1"/>
  <c r="BJ9"/>
  <c r="BJ60" s="1"/>
  <c r="BI9"/>
  <c r="BI60" s="1"/>
  <c r="BH9"/>
  <c r="BH60" s="1"/>
  <c r="BG9"/>
  <c r="BG60" s="1"/>
  <c r="BF9"/>
  <c r="BF60" s="1"/>
  <c r="BE9"/>
  <c r="BE60" s="1"/>
  <c r="BD9"/>
  <c r="BD60" s="1"/>
  <c r="BM60" s="1"/>
  <c r="BC9"/>
  <c r="BC60" s="1"/>
  <c r="BB9"/>
  <c r="BB60" s="1"/>
  <c r="BK60" s="1"/>
  <c r="AQ9"/>
  <c r="AQ60" s="1"/>
  <c r="AP9"/>
  <c r="AP60" s="1"/>
  <c r="AO9"/>
  <c r="AO60" s="1"/>
  <c r="AN9"/>
  <c r="AN60" s="1"/>
  <c r="AM9"/>
  <c r="AM60" s="1"/>
  <c r="AL9"/>
  <c r="AL60" s="1"/>
  <c r="AK9"/>
  <c r="AK60" s="1"/>
  <c r="AJ9"/>
  <c r="AJ60" s="1"/>
  <c r="AS60" s="1"/>
  <c r="AI9"/>
  <c r="AI60" s="1"/>
  <c r="X9"/>
  <c r="X60" s="1"/>
  <c r="W9"/>
  <c r="W60" s="1"/>
  <c r="V9"/>
  <c r="V60" s="1"/>
  <c r="U9"/>
  <c r="U60" s="1"/>
  <c r="T9"/>
  <c r="T60" s="1"/>
  <c r="S9"/>
  <c r="S60" s="1"/>
  <c r="R9"/>
  <c r="R60" s="1"/>
  <c r="AA60" s="1"/>
  <c r="Q9"/>
  <c r="Q60" s="1"/>
  <c r="P9"/>
  <c r="P60" s="1"/>
  <c r="Y60" s="1"/>
  <c r="J9"/>
  <c r="J60" s="1"/>
  <c r="I9"/>
  <c r="I60" s="1"/>
  <c r="H9"/>
  <c r="H60" s="1"/>
  <c r="G9"/>
  <c r="G60" s="1"/>
  <c r="F9"/>
  <c r="F60" s="1"/>
  <c r="E9"/>
  <c r="E60" s="1"/>
  <c r="D9"/>
  <c r="D60" s="1"/>
  <c r="M60" s="1"/>
  <c r="AF60" s="1"/>
  <c r="C9"/>
  <c r="C60" s="1"/>
  <c r="B9"/>
  <c r="B60" s="1"/>
  <c r="K60" s="1"/>
  <c r="AD60" s="1"/>
  <c r="BM8"/>
  <c r="BI8"/>
  <c r="BH8"/>
  <c r="BF8"/>
  <c r="BE8"/>
  <c r="BC8"/>
  <c r="BL8" s="1"/>
  <c r="BB8"/>
  <c r="BK8" s="1"/>
  <c r="AT8"/>
  <c r="AP8"/>
  <c r="AO8"/>
  <c r="AM8"/>
  <c r="AL8"/>
  <c r="AJ8"/>
  <c r="AS8" s="1"/>
  <c r="AU8" s="1"/>
  <c r="AV8" s="1"/>
  <c r="AI8"/>
  <c r="AR8" s="1"/>
  <c r="AA8"/>
  <c r="W8"/>
  <c r="V8"/>
  <c r="T8"/>
  <c r="S8"/>
  <c r="Q8"/>
  <c r="Z8" s="1"/>
  <c r="P8"/>
  <c r="Y8" s="1"/>
  <c r="M8"/>
  <c r="AF8" s="1"/>
  <c r="AY8" s="1"/>
  <c r="BR8" s="1"/>
  <c r="I8"/>
  <c r="H8"/>
  <c r="F8"/>
  <c r="E8"/>
  <c r="C8"/>
  <c r="L8" s="1"/>
  <c r="B8"/>
  <c r="K8" s="1"/>
  <c r="BM83" i="4"/>
  <c r="BK83"/>
  <c r="BI83"/>
  <c r="BF83"/>
  <c r="BC83"/>
  <c r="AT83"/>
  <c r="AR83"/>
  <c r="AP83"/>
  <c r="AM83"/>
  <c r="AJ83"/>
  <c r="AA83"/>
  <c r="Y83"/>
  <c r="W83"/>
  <c r="T83"/>
  <c r="Q83"/>
  <c r="Z83" s="1"/>
  <c r="AB83" s="1"/>
  <c r="M83"/>
  <c r="AF83" s="1"/>
  <c r="AY83" s="1"/>
  <c r="BR83" s="1"/>
  <c r="K83"/>
  <c r="AD83" s="1"/>
  <c r="AW83" s="1"/>
  <c r="BP83" s="1"/>
  <c r="I83"/>
  <c r="F83"/>
  <c r="C83"/>
  <c r="BM82"/>
  <c r="BK82"/>
  <c r="BI82"/>
  <c r="BF82"/>
  <c r="BC82"/>
  <c r="BL82" s="1"/>
  <c r="BN82" s="1"/>
  <c r="AT82"/>
  <c r="AR82"/>
  <c r="AP82"/>
  <c r="AM82"/>
  <c r="AJ82"/>
  <c r="AA82"/>
  <c r="Y82"/>
  <c r="W82"/>
  <c r="T82"/>
  <c r="Q82"/>
  <c r="Z82" s="1"/>
  <c r="AB82" s="1"/>
  <c r="M82"/>
  <c r="AF82" s="1"/>
  <c r="AY82" s="1"/>
  <c r="BR82" s="1"/>
  <c r="K82"/>
  <c r="AD82" s="1"/>
  <c r="AW82" s="1"/>
  <c r="BP82" s="1"/>
  <c r="I82"/>
  <c r="F82"/>
  <c r="C82"/>
  <c r="BJ81"/>
  <c r="BI81"/>
  <c r="BH81"/>
  <c r="BG81"/>
  <c r="BF81"/>
  <c r="BL81" s="1"/>
  <c r="BE81"/>
  <c r="BD81"/>
  <c r="BM81" s="1"/>
  <c r="BC81"/>
  <c r="BB81"/>
  <c r="BK81" s="1"/>
  <c r="AQ81"/>
  <c r="AP81"/>
  <c r="AO81"/>
  <c r="AN81"/>
  <c r="AT81" s="1"/>
  <c r="AM81"/>
  <c r="AL81"/>
  <c r="AR81" s="1"/>
  <c r="AK81"/>
  <c r="AJ81"/>
  <c r="AS81" s="1"/>
  <c r="AU81" s="1"/>
  <c r="AI81"/>
  <c r="X81"/>
  <c r="W81"/>
  <c r="V81"/>
  <c r="U81"/>
  <c r="T81"/>
  <c r="Z81" s="1"/>
  <c r="S81"/>
  <c r="R81"/>
  <c r="AA81" s="1"/>
  <c r="Q81"/>
  <c r="P81"/>
  <c r="Y81" s="1"/>
  <c r="J81"/>
  <c r="I81"/>
  <c r="H81"/>
  <c r="G81"/>
  <c r="M81" s="1"/>
  <c r="AF81" s="1"/>
  <c r="AY81" s="1"/>
  <c r="BR81" s="1"/>
  <c r="F81"/>
  <c r="E81"/>
  <c r="K81" s="1"/>
  <c r="AD81" s="1"/>
  <c r="AW81" s="1"/>
  <c r="BP81" s="1"/>
  <c r="D81"/>
  <c r="C81"/>
  <c r="L81" s="1"/>
  <c r="B81"/>
  <c r="BM78"/>
  <c r="BL78"/>
  <c r="BH78"/>
  <c r="BE78"/>
  <c r="BB78"/>
  <c r="AT78"/>
  <c r="AS78"/>
  <c r="AO78"/>
  <c r="AL78"/>
  <c r="AR78" s="1"/>
  <c r="AI78"/>
  <c r="AF78"/>
  <c r="AA78"/>
  <c r="Z78"/>
  <c r="V78"/>
  <c r="S78"/>
  <c r="P78"/>
  <c r="M78"/>
  <c r="L78"/>
  <c r="H78"/>
  <c r="E78"/>
  <c r="B78"/>
  <c r="BH75"/>
  <c r="BE75"/>
  <c r="BK75" s="1"/>
  <c r="BB75"/>
  <c r="AO75"/>
  <c r="AL75"/>
  <c r="AI75"/>
  <c r="AR75" s="1"/>
  <c r="V75"/>
  <c r="S75"/>
  <c r="Y75" s="1"/>
  <c r="P75"/>
  <c r="H75"/>
  <c r="E75"/>
  <c r="K75" s="1"/>
  <c r="AD75" s="1"/>
  <c r="AW75" s="1"/>
  <c r="BP75" s="1"/>
  <c r="B75"/>
  <c r="BM73"/>
  <c r="BL73"/>
  <c r="BH73"/>
  <c r="BE73"/>
  <c r="BB73"/>
  <c r="BK73" s="1"/>
  <c r="AT73"/>
  <c r="AS73"/>
  <c r="AO73"/>
  <c r="AL73"/>
  <c r="AR73" s="1"/>
  <c r="AI73"/>
  <c r="AF73"/>
  <c r="AY73" s="1"/>
  <c r="BR73" s="1"/>
  <c r="AA73"/>
  <c r="Z73"/>
  <c r="AB73" s="1"/>
  <c r="AC73" s="1"/>
  <c r="V73"/>
  <c r="S73"/>
  <c r="P73"/>
  <c r="Y73" s="1"/>
  <c r="M73"/>
  <c r="L73"/>
  <c r="H73"/>
  <c r="E73"/>
  <c r="B73"/>
  <c r="K73" s="1"/>
  <c r="AD73" s="1"/>
  <c r="AW73" s="1"/>
  <c r="BP73" s="1"/>
  <c r="BM69"/>
  <c r="BI69"/>
  <c r="BH69"/>
  <c r="BF69"/>
  <c r="BE69"/>
  <c r="BC69"/>
  <c r="BL69" s="1"/>
  <c r="BN69" s="1"/>
  <c r="BO69" s="1"/>
  <c r="BB69"/>
  <c r="BK69" s="1"/>
  <c r="AT69"/>
  <c r="AP69"/>
  <c r="AO69"/>
  <c r="AM69"/>
  <c r="AL69"/>
  <c r="AJ69"/>
  <c r="AS69" s="1"/>
  <c r="AI69"/>
  <c r="AR69" s="1"/>
  <c r="AA69"/>
  <c r="W69"/>
  <c r="V69"/>
  <c r="T69"/>
  <c r="S69"/>
  <c r="Q69"/>
  <c r="Z69" s="1"/>
  <c r="AB69" s="1"/>
  <c r="AC69" s="1"/>
  <c r="P69"/>
  <c r="Y69" s="1"/>
  <c r="M69"/>
  <c r="AF69" s="1"/>
  <c r="AY69" s="1"/>
  <c r="BR69" s="1"/>
  <c r="I69"/>
  <c r="H69"/>
  <c r="F69"/>
  <c r="E69"/>
  <c r="C69"/>
  <c r="L69" s="1"/>
  <c r="B69"/>
  <c r="K69" s="1"/>
  <c r="AD69" s="1"/>
  <c r="AW69" s="1"/>
  <c r="BP69" s="1"/>
  <c r="BM68"/>
  <c r="BI68"/>
  <c r="BH68"/>
  <c r="BF68"/>
  <c r="BE68"/>
  <c r="BC68"/>
  <c r="BL68" s="1"/>
  <c r="BN68" s="1"/>
  <c r="BO68" s="1"/>
  <c r="BB68"/>
  <c r="BK68" s="1"/>
  <c r="AT68"/>
  <c r="AP68"/>
  <c r="AO68"/>
  <c r="AM68"/>
  <c r="AL68"/>
  <c r="AJ68"/>
  <c r="AS68" s="1"/>
  <c r="AI68"/>
  <c r="AR68" s="1"/>
  <c r="AA68"/>
  <c r="W68"/>
  <c r="V68"/>
  <c r="T68"/>
  <c r="S68"/>
  <c r="Q68"/>
  <c r="Z68" s="1"/>
  <c r="AB68" s="1"/>
  <c r="AC68" s="1"/>
  <c r="P68"/>
  <c r="Y68" s="1"/>
  <c r="M68"/>
  <c r="AF68" s="1"/>
  <c r="AY68" s="1"/>
  <c r="BR68" s="1"/>
  <c r="I68"/>
  <c r="H68"/>
  <c r="F68"/>
  <c r="E68"/>
  <c r="C68"/>
  <c r="L68" s="1"/>
  <c r="B68"/>
  <c r="K68" s="1"/>
  <c r="AD68" s="1"/>
  <c r="AW68" s="1"/>
  <c r="BP68" s="1"/>
  <c r="BM67"/>
  <c r="BI67"/>
  <c r="BH67"/>
  <c r="BF67"/>
  <c r="BE67"/>
  <c r="BC67"/>
  <c r="BL67" s="1"/>
  <c r="BN67" s="1"/>
  <c r="BO67" s="1"/>
  <c r="BB67"/>
  <c r="BK67" s="1"/>
  <c r="AT67"/>
  <c r="AP67"/>
  <c r="AO67"/>
  <c r="AM67"/>
  <c r="AL67"/>
  <c r="AJ67"/>
  <c r="AS67" s="1"/>
  <c r="AI67"/>
  <c r="AR67" s="1"/>
  <c r="AA67"/>
  <c r="W67"/>
  <c r="V67"/>
  <c r="T67"/>
  <c r="S67"/>
  <c r="Q67"/>
  <c r="Z67" s="1"/>
  <c r="AB67" s="1"/>
  <c r="AC67" s="1"/>
  <c r="P67"/>
  <c r="Y67" s="1"/>
  <c r="M67"/>
  <c r="AF67" s="1"/>
  <c r="AY67" s="1"/>
  <c r="BR67" s="1"/>
  <c r="I67"/>
  <c r="H67"/>
  <c r="F67"/>
  <c r="E67"/>
  <c r="C67"/>
  <c r="L67" s="1"/>
  <c r="B67"/>
  <c r="K67" s="1"/>
  <c r="AD67" s="1"/>
  <c r="AW67" s="1"/>
  <c r="BP67" s="1"/>
  <c r="BM66"/>
  <c r="BI66"/>
  <c r="BF66"/>
  <c r="BL66" s="1"/>
  <c r="BC66"/>
  <c r="AT66"/>
  <c r="AP66"/>
  <c r="AM66"/>
  <c r="AJ66"/>
  <c r="AS66" s="1"/>
  <c r="AA66"/>
  <c r="W66"/>
  <c r="T66"/>
  <c r="Z66" s="1"/>
  <c r="Q66"/>
  <c r="M66"/>
  <c r="AF66" s="1"/>
  <c r="AY66" s="1"/>
  <c r="BR66" s="1"/>
  <c r="I66"/>
  <c r="F66"/>
  <c r="C66"/>
  <c r="L66" s="1"/>
  <c r="AE66" s="1"/>
  <c r="AX66" s="1"/>
  <c r="BQ66" s="1"/>
  <c r="BM65"/>
  <c r="BI65"/>
  <c r="BF65"/>
  <c r="BL65" s="1"/>
  <c r="BC65"/>
  <c r="AT65"/>
  <c r="AP65"/>
  <c r="AM65"/>
  <c r="AJ65"/>
  <c r="AS65" s="1"/>
  <c r="AA65"/>
  <c r="W65"/>
  <c r="T65"/>
  <c r="Z65" s="1"/>
  <c r="Q65"/>
  <c r="M65"/>
  <c r="AF65" s="1"/>
  <c r="AY65" s="1"/>
  <c r="BR65" s="1"/>
  <c r="I65"/>
  <c r="F65"/>
  <c r="C65"/>
  <c r="L65" s="1"/>
  <c r="AE65" s="1"/>
  <c r="AX65" s="1"/>
  <c r="BQ65" s="1"/>
  <c r="BM64"/>
  <c r="BI64"/>
  <c r="BF64"/>
  <c r="BL64" s="1"/>
  <c r="BC64"/>
  <c r="AT64"/>
  <c r="AP64"/>
  <c r="AM64"/>
  <c r="AJ64"/>
  <c r="AS64" s="1"/>
  <c r="AA64"/>
  <c r="W64"/>
  <c r="T64"/>
  <c r="Z64" s="1"/>
  <c r="Q64"/>
  <c r="M64"/>
  <c r="AF64" s="1"/>
  <c r="AY64" s="1"/>
  <c r="BR64" s="1"/>
  <c r="I64"/>
  <c r="F64"/>
  <c r="C64"/>
  <c r="L64" s="1"/>
  <c r="BM63"/>
  <c r="BI63"/>
  <c r="BH63"/>
  <c r="BF63"/>
  <c r="BE63"/>
  <c r="BC63"/>
  <c r="BL63" s="1"/>
  <c r="BB63"/>
  <c r="BK63" s="1"/>
  <c r="AT63"/>
  <c r="AP63"/>
  <c r="AO63"/>
  <c r="AM63"/>
  <c r="AL63"/>
  <c r="AJ63"/>
  <c r="AS63" s="1"/>
  <c r="AI63"/>
  <c r="AR63" s="1"/>
  <c r="AA63"/>
  <c r="W63"/>
  <c r="V63"/>
  <c r="T63"/>
  <c r="S63"/>
  <c r="Q63"/>
  <c r="Z63" s="1"/>
  <c r="P63"/>
  <c r="Y63" s="1"/>
  <c r="M63"/>
  <c r="AF63" s="1"/>
  <c r="AY63" s="1"/>
  <c r="BR63" s="1"/>
  <c r="I63"/>
  <c r="H63"/>
  <c r="F63"/>
  <c r="E63"/>
  <c r="C63"/>
  <c r="L63" s="1"/>
  <c r="B63"/>
  <c r="K63" s="1"/>
  <c r="BM62"/>
  <c r="BI62"/>
  <c r="BH62"/>
  <c r="BF62"/>
  <c r="BE62"/>
  <c r="BC62"/>
  <c r="BL62" s="1"/>
  <c r="BN62" s="1"/>
  <c r="BO62" s="1"/>
  <c r="BB62"/>
  <c r="BK62" s="1"/>
  <c r="AT62"/>
  <c r="AP62"/>
  <c r="AO62"/>
  <c r="AM62"/>
  <c r="AL62"/>
  <c r="AJ62"/>
  <c r="AS62" s="1"/>
  <c r="AU62" s="1"/>
  <c r="AV62" s="1"/>
  <c r="AI62"/>
  <c r="AR62" s="1"/>
  <c r="AA62"/>
  <c r="W62"/>
  <c r="V62"/>
  <c r="T62"/>
  <c r="S62"/>
  <c r="Q62"/>
  <c r="Z62" s="1"/>
  <c r="AB62" s="1"/>
  <c r="AC62" s="1"/>
  <c r="P62"/>
  <c r="Y62" s="1"/>
  <c r="M62"/>
  <c r="AF62" s="1"/>
  <c r="AY62" s="1"/>
  <c r="BR62" s="1"/>
  <c r="I62"/>
  <c r="H62"/>
  <c r="F62"/>
  <c r="E62"/>
  <c r="C62"/>
  <c r="L62" s="1"/>
  <c r="B62"/>
  <c r="K62" s="1"/>
  <c r="AD62" s="1"/>
  <c r="AW62" s="1"/>
  <c r="BP62" s="1"/>
  <c r="BM61"/>
  <c r="BJ61"/>
  <c r="BI61"/>
  <c r="BH61"/>
  <c r="BG61"/>
  <c r="BF61"/>
  <c r="BE61"/>
  <c r="BK61" s="1"/>
  <c r="BD61"/>
  <c r="BC61"/>
  <c r="BL61" s="1"/>
  <c r="BB61"/>
  <c r="AQ61"/>
  <c r="AP61"/>
  <c r="AO61"/>
  <c r="AN61"/>
  <c r="AM61"/>
  <c r="AS61" s="1"/>
  <c r="AU61" s="1"/>
  <c r="AV61" s="1"/>
  <c r="AL61"/>
  <c r="AK61"/>
  <c r="AT61" s="1"/>
  <c r="AJ61"/>
  <c r="AI61"/>
  <c r="AR61" s="1"/>
  <c r="AE61"/>
  <c r="AG61" s="1"/>
  <c r="AH61" s="1"/>
  <c r="AA61"/>
  <c r="X61"/>
  <c r="W61"/>
  <c r="V61"/>
  <c r="U61"/>
  <c r="T61"/>
  <c r="S61"/>
  <c r="Y61" s="1"/>
  <c r="R61"/>
  <c r="Q61"/>
  <c r="Z61" s="1"/>
  <c r="P61"/>
  <c r="M61"/>
  <c r="AF61" s="1"/>
  <c r="AY61" s="1"/>
  <c r="BR61" s="1"/>
  <c r="J61"/>
  <c r="I61"/>
  <c r="H61"/>
  <c r="G61"/>
  <c r="F61"/>
  <c r="E61"/>
  <c r="K61" s="1"/>
  <c r="AD61" s="1"/>
  <c r="AW61" s="1"/>
  <c r="BP61" s="1"/>
  <c r="D61"/>
  <c r="C61"/>
  <c r="L61" s="1"/>
  <c r="B61"/>
  <c r="BM60"/>
  <c r="BL60"/>
  <c r="BN60" s="1"/>
  <c r="BO60" s="1"/>
  <c r="BI60"/>
  <c r="BH60"/>
  <c r="BF60"/>
  <c r="BE60"/>
  <c r="BC60"/>
  <c r="BB60"/>
  <c r="BK60" s="1"/>
  <c r="AT60"/>
  <c r="AS60"/>
  <c r="AU60" s="1"/>
  <c r="AV60" s="1"/>
  <c r="AP60"/>
  <c r="AO60"/>
  <c r="AM60"/>
  <c r="AL60"/>
  <c r="AJ60"/>
  <c r="AI60"/>
  <c r="AR60" s="1"/>
  <c r="AA60"/>
  <c r="Z60"/>
  <c r="AB60" s="1"/>
  <c r="AC60" s="1"/>
  <c r="W60"/>
  <c r="V60"/>
  <c r="T60"/>
  <c r="S60"/>
  <c r="Q60"/>
  <c r="P60"/>
  <c r="Y60" s="1"/>
  <c r="M60"/>
  <c r="AF60" s="1"/>
  <c r="AY60" s="1"/>
  <c r="BR60" s="1"/>
  <c r="I60"/>
  <c r="H60"/>
  <c r="F60"/>
  <c r="E60"/>
  <c r="C60"/>
  <c r="L60" s="1"/>
  <c r="B60"/>
  <c r="K60" s="1"/>
  <c r="AD60" s="1"/>
  <c r="AW60" s="1"/>
  <c r="BP60" s="1"/>
  <c r="BM59"/>
  <c r="BI59"/>
  <c r="BH59"/>
  <c r="BF59"/>
  <c r="BE59"/>
  <c r="BC59"/>
  <c r="BL59" s="1"/>
  <c r="BB59"/>
  <c r="BK59" s="1"/>
  <c r="AT59"/>
  <c r="AP59"/>
  <c r="AO59"/>
  <c r="AM59"/>
  <c r="AL59"/>
  <c r="AJ59"/>
  <c r="AS59" s="1"/>
  <c r="AI59"/>
  <c r="AR59" s="1"/>
  <c r="AA59"/>
  <c r="W59"/>
  <c r="V59"/>
  <c r="T59"/>
  <c r="S59"/>
  <c r="Q59"/>
  <c r="Z59" s="1"/>
  <c r="P59"/>
  <c r="Y59" s="1"/>
  <c r="M59"/>
  <c r="AF59" s="1"/>
  <c r="AY59" s="1"/>
  <c r="BR59" s="1"/>
  <c r="I59"/>
  <c r="H59"/>
  <c r="F59"/>
  <c r="E59"/>
  <c r="C59"/>
  <c r="L59" s="1"/>
  <c r="B59"/>
  <c r="K59" s="1"/>
  <c r="BM58"/>
  <c r="BI58"/>
  <c r="BH58"/>
  <c r="BF58"/>
  <c r="BE58"/>
  <c r="BC58"/>
  <c r="BL58" s="1"/>
  <c r="BB58"/>
  <c r="BK58" s="1"/>
  <c r="AT58"/>
  <c r="AP58"/>
  <c r="AO58"/>
  <c r="AM58"/>
  <c r="AL58"/>
  <c r="AJ58"/>
  <c r="AS58" s="1"/>
  <c r="AU58" s="1"/>
  <c r="AV58" s="1"/>
  <c r="AI58"/>
  <c r="AR58" s="1"/>
  <c r="AA58"/>
  <c r="W58"/>
  <c r="V58"/>
  <c r="T58"/>
  <c r="S58"/>
  <c r="Q58"/>
  <c r="Z58" s="1"/>
  <c r="P58"/>
  <c r="Y58" s="1"/>
  <c r="M58"/>
  <c r="AF58" s="1"/>
  <c r="AY58" s="1"/>
  <c r="BR58" s="1"/>
  <c r="I58"/>
  <c r="H58"/>
  <c r="F58"/>
  <c r="E58"/>
  <c r="C58"/>
  <c r="L58" s="1"/>
  <c r="B58"/>
  <c r="K58" s="1"/>
  <c r="BM57"/>
  <c r="BI57"/>
  <c r="BH57"/>
  <c r="BF57"/>
  <c r="BE57"/>
  <c r="BC57"/>
  <c r="BL57" s="1"/>
  <c r="BB57"/>
  <c r="BK57" s="1"/>
  <c r="AT57"/>
  <c r="AP57"/>
  <c r="AO57"/>
  <c r="AM57"/>
  <c r="AL57"/>
  <c r="AJ57"/>
  <c r="AS57" s="1"/>
  <c r="AU57" s="1"/>
  <c r="AV57" s="1"/>
  <c r="AI57"/>
  <c r="AR57" s="1"/>
  <c r="AA57"/>
  <c r="W57"/>
  <c r="V57"/>
  <c r="T57"/>
  <c r="S57"/>
  <c r="Q57"/>
  <c r="Z57" s="1"/>
  <c r="P57"/>
  <c r="Y57" s="1"/>
  <c r="M57"/>
  <c r="AF57" s="1"/>
  <c r="AY57" s="1"/>
  <c r="BR57" s="1"/>
  <c r="I57"/>
  <c r="H57"/>
  <c r="F57"/>
  <c r="E57"/>
  <c r="C57"/>
  <c r="L57" s="1"/>
  <c r="B57"/>
  <c r="K57" s="1"/>
  <c r="BJ56"/>
  <c r="BI56"/>
  <c r="BH56"/>
  <c r="BG56"/>
  <c r="BM56" s="1"/>
  <c r="BF56"/>
  <c r="BE56"/>
  <c r="BK56" s="1"/>
  <c r="BD56"/>
  <c r="BC56"/>
  <c r="BL56" s="1"/>
  <c r="BN56" s="1"/>
  <c r="BO56" s="1"/>
  <c r="BB56"/>
  <c r="AQ56"/>
  <c r="AP56"/>
  <c r="AO56"/>
  <c r="AN56"/>
  <c r="AM56"/>
  <c r="AS56" s="1"/>
  <c r="AL56"/>
  <c r="AK56"/>
  <c r="AT56" s="1"/>
  <c r="AJ56"/>
  <c r="AI56"/>
  <c r="AR56" s="1"/>
  <c r="X56"/>
  <c r="W56"/>
  <c r="V56"/>
  <c r="U56"/>
  <c r="AA56" s="1"/>
  <c r="T56"/>
  <c r="S56"/>
  <c r="Y56" s="1"/>
  <c r="R56"/>
  <c r="Q56"/>
  <c r="Z56" s="1"/>
  <c r="AB56" s="1"/>
  <c r="AC56" s="1"/>
  <c r="P56"/>
  <c r="J56"/>
  <c r="I56"/>
  <c r="H56"/>
  <c r="G56"/>
  <c r="M56" s="1"/>
  <c r="AF56" s="1"/>
  <c r="AY56" s="1"/>
  <c r="BR56" s="1"/>
  <c r="F56"/>
  <c r="E56"/>
  <c r="K56" s="1"/>
  <c r="AD56" s="1"/>
  <c r="AW56" s="1"/>
  <c r="BP56" s="1"/>
  <c r="D56"/>
  <c r="C56"/>
  <c r="L56" s="1"/>
  <c r="B56"/>
  <c r="BM55"/>
  <c r="BI55"/>
  <c r="BF55"/>
  <c r="BC55"/>
  <c r="BL55" s="1"/>
  <c r="AT55"/>
  <c r="AP55"/>
  <c r="AM55"/>
  <c r="AJ55"/>
  <c r="AS55" s="1"/>
  <c r="AA55"/>
  <c r="W55"/>
  <c r="T55"/>
  <c r="Q55"/>
  <c r="Z55" s="1"/>
  <c r="M55"/>
  <c r="AF55" s="1"/>
  <c r="AY55" s="1"/>
  <c r="BR55" s="1"/>
  <c r="I55"/>
  <c r="F55"/>
  <c r="C55"/>
  <c r="L55" s="1"/>
  <c r="BM54"/>
  <c r="BI54"/>
  <c r="BH54"/>
  <c r="BF54"/>
  <c r="BE54"/>
  <c r="BC54"/>
  <c r="BL54" s="1"/>
  <c r="BB54"/>
  <c r="BK54" s="1"/>
  <c r="AT54"/>
  <c r="AP54"/>
  <c r="AO54"/>
  <c r="AM54"/>
  <c r="AL54"/>
  <c r="AJ54"/>
  <c r="AS54" s="1"/>
  <c r="AU54" s="1"/>
  <c r="AV54" s="1"/>
  <c r="AI54"/>
  <c r="AR54" s="1"/>
  <c r="AA54"/>
  <c r="W54"/>
  <c r="V54"/>
  <c r="T54"/>
  <c r="S54"/>
  <c r="Q54"/>
  <c r="Z54" s="1"/>
  <c r="P54"/>
  <c r="Y54" s="1"/>
  <c r="M54"/>
  <c r="AF54" s="1"/>
  <c r="AY54" s="1"/>
  <c r="BR54" s="1"/>
  <c r="I54"/>
  <c r="H54"/>
  <c r="F54"/>
  <c r="E54"/>
  <c r="C54"/>
  <c r="L54" s="1"/>
  <c r="B54"/>
  <c r="K54" s="1"/>
  <c r="BM53"/>
  <c r="BI53"/>
  <c r="BH53"/>
  <c r="BF53"/>
  <c r="BE53"/>
  <c r="BC53"/>
  <c r="BL53" s="1"/>
  <c r="BB53"/>
  <c r="BK53" s="1"/>
  <c r="AT53"/>
  <c r="AP53"/>
  <c r="AO53"/>
  <c r="AM53"/>
  <c r="AL53"/>
  <c r="AJ53"/>
  <c r="AS53" s="1"/>
  <c r="AU53" s="1"/>
  <c r="AV53" s="1"/>
  <c r="AI53"/>
  <c r="AR53" s="1"/>
  <c r="AA53"/>
  <c r="W53"/>
  <c r="V53"/>
  <c r="T53"/>
  <c r="S53"/>
  <c r="Q53"/>
  <c r="Z53" s="1"/>
  <c r="P53"/>
  <c r="Y53" s="1"/>
  <c r="M53"/>
  <c r="AF53" s="1"/>
  <c r="AY53" s="1"/>
  <c r="BR53" s="1"/>
  <c r="I53"/>
  <c r="H53"/>
  <c r="F53"/>
  <c r="E53"/>
  <c r="E55" s="1"/>
  <c r="C53"/>
  <c r="L53" s="1"/>
  <c r="B53"/>
  <c r="K53" s="1"/>
  <c r="BM52"/>
  <c r="BI52"/>
  <c r="BH52"/>
  <c r="BF52"/>
  <c r="BE52"/>
  <c r="BC52"/>
  <c r="BL52" s="1"/>
  <c r="BB52"/>
  <c r="BK52" s="1"/>
  <c r="AT52"/>
  <c r="AP52"/>
  <c r="AO52"/>
  <c r="AM52"/>
  <c r="AL52"/>
  <c r="AJ52"/>
  <c r="AS52" s="1"/>
  <c r="AU52" s="1"/>
  <c r="AV52" s="1"/>
  <c r="AI52"/>
  <c r="AR52" s="1"/>
  <c r="AA52"/>
  <c r="W52"/>
  <c r="V52"/>
  <c r="T52"/>
  <c r="S52"/>
  <c r="Q52"/>
  <c r="Z52" s="1"/>
  <c r="P52"/>
  <c r="Y52" s="1"/>
  <c r="M52"/>
  <c r="AF52" s="1"/>
  <c r="AY52" s="1"/>
  <c r="BR52" s="1"/>
  <c r="I52"/>
  <c r="H52"/>
  <c r="F52"/>
  <c r="E52"/>
  <c r="C52"/>
  <c r="L52" s="1"/>
  <c r="B52"/>
  <c r="K52" s="1"/>
  <c r="BJ51"/>
  <c r="BJ70" s="1"/>
  <c r="BI51"/>
  <c r="BH51"/>
  <c r="BH55" s="1"/>
  <c r="BG51"/>
  <c r="BF51"/>
  <c r="BL51" s="1"/>
  <c r="BE51"/>
  <c r="BE55" s="1"/>
  <c r="BD51"/>
  <c r="BD70" s="1"/>
  <c r="BC51"/>
  <c r="BB51"/>
  <c r="BB55" s="1"/>
  <c r="BK55" s="1"/>
  <c r="AQ51"/>
  <c r="AP51"/>
  <c r="AO51"/>
  <c r="AO55" s="1"/>
  <c r="AN51"/>
  <c r="AN70" s="1"/>
  <c r="AM51"/>
  <c r="AL51"/>
  <c r="AR51" s="1"/>
  <c r="AK51"/>
  <c r="AJ51"/>
  <c r="AS51" s="1"/>
  <c r="AU51" s="1"/>
  <c r="AV51" s="1"/>
  <c r="AI51"/>
  <c r="AI55" s="1"/>
  <c r="X51"/>
  <c r="X70" s="1"/>
  <c r="W51"/>
  <c r="V51"/>
  <c r="V55" s="1"/>
  <c r="U51"/>
  <c r="T51"/>
  <c r="Z51" s="1"/>
  <c r="S51"/>
  <c r="S55" s="1"/>
  <c r="R51"/>
  <c r="R70" s="1"/>
  <c r="Q51"/>
  <c r="P51"/>
  <c r="P55" s="1"/>
  <c r="Y55" s="1"/>
  <c r="J51"/>
  <c r="J70" s="1"/>
  <c r="I51"/>
  <c r="H51"/>
  <c r="H55" s="1"/>
  <c r="G51"/>
  <c r="F51"/>
  <c r="L51" s="1"/>
  <c r="E51"/>
  <c r="D51"/>
  <c r="D70" s="1"/>
  <c r="C51"/>
  <c r="B51"/>
  <c r="B55" s="1"/>
  <c r="K55" s="1"/>
  <c r="BJ50"/>
  <c r="BI50"/>
  <c r="BH50"/>
  <c r="BG50"/>
  <c r="BF50"/>
  <c r="BE50"/>
  <c r="BD50"/>
  <c r="BC50"/>
  <c r="BB50"/>
  <c r="AQ50"/>
  <c r="AP50"/>
  <c r="AO50"/>
  <c r="AN50"/>
  <c r="AM50"/>
  <c r="AL50"/>
  <c r="AK50"/>
  <c r="AJ50"/>
  <c r="AI50"/>
  <c r="X50"/>
  <c r="W50"/>
  <c r="V50"/>
  <c r="U50"/>
  <c r="T50"/>
  <c r="S50"/>
  <c r="R50"/>
  <c r="Q50"/>
  <c r="P50"/>
  <c r="J50"/>
  <c r="I50"/>
  <c r="H50"/>
  <c r="G50"/>
  <c r="F50"/>
  <c r="E50"/>
  <c r="D50"/>
  <c r="C50"/>
  <c r="B50"/>
  <c r="BM49"/>
  <c r="BI49"/>
  <c r="BH49"/>
  <c r="BF49"/>
  <c r="BE49"/>
  <c r="BC49"/>
  <c r="BL49" s="1"/>
  <c r="BB49"/>
  <c r="BK49" s="1"/>
  <c r="AT49"/>
  <c r="AT50" s="1"/>
  <c r="AP49"/>
  <c r="AO49"/>
  <c r="AM49"/>
  <c r="AL49"/>
  <c r="AJ49"/>
  <c r="AS49" s="1"/>
  <c r="AI49"/>
  <c r="AR49" s="1"/>
  <c r="AA49"/>
  <c r="W49"/>
  <c r="V49"/>
  <c r="T49"/>
  <c r="S49"/>
  <c r="Q49"/>
  <c r="Z49" s="1"/>
  <c r="P49"/>
  <c r="Y49" s="1"/>
  <c r="M49"/>
  <c r="M50" s="1"/>
  <c r="I49"/>
  <c r="H49"/>
  <c r="F49"/>
  <c r="E49"/>
  <c r="C49"/>
  <c r="L49" s="1"/>
  <c r="B49"/>
  <c r="K49" s="1"/>
  <c r="BM48"/>
  <c r="BM50" s="1"/>
  <c r="BI48"/>
  <c r="BH48"/>
  <c r="BF48"/>
  <c r="BE48"/>
  <c r="BC48"/>
  <c r="BL48" s="1"/>
  <c r="BB48"/>
  <c r="BK48" s="1"/>
  <c r="AT48"/>
  <c r="AP48"/>
  <c r="AO48"/>
  <c r="AM48"/>
  <c r="AL48"/>
  <c r="AJ48"/>
  <c r="AS48" s="1"/>
  <c r="AU48" s="1"/>
  <c r="AV48" s="1"/>
  <c r="AI48"/>
  <c r="AR48" s="1"/>
  <c r="AA48"/>
  <c r="AA50" s="1"/>
  <c r="W48"/>
  <c r="V48"/>
  <c r="T48"/>
  <c r="S48"/>
  <c r="Q48"/>
  <c r="Z48" s="1"/>
  <c r="P48"/>
  <c r="Y48" s="1"/>
  <c r="M48"/>
  <c r="AF48" s="1"/>
  <c r="AY48" s="1"/>
  <c r="BR48" s="1"/>
  <c r="I48"/>
  <c r="H48"/>
  <c r="F48"/>
  <c r="E48"/>
  <c r="C48"/>
  <c r="L48" s="1"/>
  <c r="B48"/>
  <c r="K48" s="1"/>
  <c r="BM47"/>
  <c r="BI47"/>
  <c r="BH47"/>
  <c r="BF47"/>
  <c r="BE47"/>
  <c r="BC47"/>
  <c r="BL47" s="1"/>
  <c r="BB47"/>
  <c r="BK47" s="1"/>
  <c r="AT47"/>
  <c r="AP47"/>
  <c r="AO47"/>
  <c r="AM47"/>
  <c r="AL47"/>
  <c r="AJ47"/>
  <c r="AS47" s="1"/>
  <c r="AU47" s="1"/>
  <c r="AV47" s="1"/>
  <c r="AI47"/>
  <c r="AR47" s="1"/>
  <c r="AA47"/>
  <c r="W47"/>
  <c r="V47"/>
  <c r="T47"/>
  <c r="S47"/>
  <c r="Q47"/>
  <c r="Z47" s="1"/>
  <c r="P47"/>
  <c r="Y47" s="1"/>
  <c r="M47"/>
  <c r="AF47" s="1"/>
  <c r="AY47" s="1"/>
  <c r="BR47" s="1"/>
  <c r="I47"/>
  <c r="H47"/>
  <c r="F47"/>
  <c r="E47"/>
  <c r="C47"/>
  <c r="L47" s="1"/>
  <c r="B47"/>
  <c r="K47" s="1"/>
  <c r="BM46"/>
  <c r="BI46"/>
  <c r="BH46"/>
  <c r="BF46"/>
  <c r="BE46"/>
  <c r="BC46"/>
  <c r="BL46" s="1"/>
  <c r="BB46"/>
  <c r="BK46" s="1"/>
  <c r="AT46"/>
  <c r="AP46"/>
  <c r="AO46"/>
  <c r="AM46"/>
  <c r="AL46"/>
  <c r="AJ46"/>
  <c r="AS46" s="1"/>
  <c r="AU46" s="1"/>
  <c r="AV46" s="1"/>
  <c r="AI46"/>
  <c r="AR46" s="1"/>
  <c r="AA46"/>
  <c r="W46"/>
  <c r="V46"/>
  <c r="T46"/>
  <c r="S46"/>
  <c r="Q46"/>
  <c r="Z46" s="1"/>
  <c r="P46"/>
  <c r="Y46" s="1"/>
  <c r="M46"/>
  <c r="AF46" s="1"/>
  <c r="AY46" s="1"/>
  <c r="BR46" s="1"/>
  <c r="I46"/>
  <c r="H46"/>
  <c r="F46"/>
  <c r="E46"/>
  <c r="C46"/>
  <c r="L46" s="1"/>
  <c r="B46"/>
  <c r="K46" s="1"/>
  <c r="BM45"/>
  <c r="BI45"/>
  <c r="BH45"/>
  <c r="BF45"/>
  <c r="BE45"/>
  <c r="BC45"/>
  <c r="BL45" s="1"/>
  <c r="BB45"/>
  <c r="BK45" s="1"/>
  <c r="AT45"/>
  <c r="AP45"/>
  <c r="AO45"/>
  <c r="AM45"/>
  <c r="AL45"/>
  <c r="AJ45"/>
  <c r="AS45" s="1"/>
  <c r="AU45" s="1"/>
  <c r="AV45" s="1"/>
  <c r="AI45"/>
  <c r="AR45" s="1"/>
  <c r="AA45"/>
  <c r="W45"/>
  <c r="V45"/>
  <c r="T45"/>
  <c r="S45"/>
  <c r="Q45"/>
  <c r="Z45" s="1"/>
  <c r="P45"/>
  <c r="Y45" s="1"/>
  <c r="M45"/>
  <c r="AF45" s="1"/>
  <c r="AY45" s="1"/>
  <c r="BR45" s="1"/>
  <c r="I45"/>
  <c r="H45"/>
  <c r="F45"/>
  <c r="E45"/>
  <c r="C45"/>
  <c r="L45" s="1"/>
  <c r="B45"/>
  <c r="K45" s="1"/>
  <c r="BM44"/>
  <c r="BI44"/>
  <c r="BH44"/>
  <c r="BF44"/>
  <c r="BE44"/>
  <c r="BC44"/>
  <c r="BL44" s="1"/>
  <c r="BB44"/>
  <c r="BK44" s="1"/>
  <c r="AT44"/>
  <c r="AP44"/>
  <c r="AO44"/>
  <c r="AM44"/>
  <c r="AL44"/>
  <c r="AJ44"/>
  <c r="AS44" s="1"/>
  <c r="AU44" s="1"/>
  <c r="AV44" s="1"/>
  <c r="AI44"/>
  <c r="AR44" s="1"/>
  <c r="AA44"/>
  <c r="W44"/>
  <c r="V44"/>
  <c r="T44"/>
  <c r="S44"/>
  <c r="Q44"/>
  <c r="Z44" s="1"/>
  <c r="P44"/>
  <c r="Y44" s="1"/>
  <c r="M44"/>
  <c r="AF44" s="1"/>
  <c r="AY44" s="1"/>
  <c r="BR44" s="1"/>
  <c r="I44"/>
  <c r="H44"/>
  <c r="F44"/>
  <c r="E44"/>
  <c r="C44"/>
  <c r="L44" s="1"/>
  <c r="B44"/>
  <c r="K44" s="1"/>
  <c r="BM43"/>
  <c r="BI43"/>
  <c r="BI70" s="1"/>
  <c r="BH43"/>
  <c r="BF43"/>
  <c r="BF70" s="1"/>
  <c r="BE43"/>
  <c r="BC43"/>
  <c r="BC70" s="1"/>
  <c r="BB43"/>
  <c r="AT43"/>
  <c r="AP43"/>
  <c r="AP70" s="1"/>
  <c r="AO43"/>
  <c r="AM43"/>
  <c r="AM70" s="1"/>
  <c r="AL43"/>
  <c r="AJ43"/>
  <c r="AJ70" s="1"/>
  <c r="AI43"/>
  <c r="AA43"/>
  <c r="W43"/>
  <c r="W70" s="1"/>
  <c r="V43"/>
  <c r="T43"/>
  <c r="T70" s="1"/>
  <c r="S43"/>
  <c r="Q43"/>
  <c r="Q70" s="1"/>
  <c r="P43"/>
  <c r="M43"/>
  <c r="AF43" s="1"/>
  <c r="AY43" s="1"/>
  <c r="I43"/>
  <c r="H43"/>
  <c r="H70" s="1"/>
  <c r="F43"/>
  <c r="E43"/>
  <c r="E70" s="1"/>
  <c r="C43"/>
  <c r="B43"/>
  <c r="B70" s="1"/>
  <c r="BJ38"/>
  <c r="BH38"/>
  <c r="BG38"/>
  <c r="BE38"/>
  <c r="BD38"/>
  <c r="BB38"/>
  <c r="AQ38"/>
  <c r="AO38"/>
  <c r="AN38"/>
  <c r="AL38"/>
  <c r="AK38"/>
  <c r="AI38"/>
  <c r="X38"/>
  <c r="V38"/>
  <c r="U38"/>
  <c r="S38"/>
  <c r="R38"/>
  <c r="P38"/>
  <c r="J38"/>
  <c r="H38"/>
  <c r="G38"/>
  <c r="E38"/>
  <c r="D38"/>
  <c r="B38"/>
  <c r="BH37"/>
  <c r="BE37"/>
  <c r="BB37"/>
  <c r="AO37"/>
  <c r="AL37"/>
  <c r="AI37"/>
  <c r="V37"/>
  <c r="S37"/>
  <c r="P37"/>
  <c r="H37"/>
  <c r="E37"/>
  <c r="B37"/>
  <c r="BJ36"/>
  <c r="BH36"/>
  <c r="BG36"/>
  <c r="BE36"/>
  <c r="BD36"/>
  <c r="BB36"/>
  <c r="AQ36"/>
  <c r="AO36"/>
  <c r="AN36"/>
  <c r="AL36"/>
  <c r="AK36"/>
  <c r="AI36"/>
  <c r="X36"/>
  <c r="V36"/>
  <c r="U36"/>
  <c r="S36"/>
  <c r="R36"/>
  <c r="P36"/>
  <c r="J36"/>
  <c r="H36"/>
  <c r="G36"/>
  <c r="E36"/>
  <c r="D36"/>
  <c r="B36"/>
  <c r="BJ35"/>
  <c r="BH35"/>
  <c r="BG35"/>
  <c r="BE35"/>
  <c r="BD35"/>
  <c r="BB35"/>
  <c r="AQ35"/>
  <c r="AO35"/>
  <c r="AN35"/>
  <c r="AL35"/>
  <c r="AK35"/>
  <c r="AI35"/>
  <c r="X35"/>
  <c r="V35"/>
  <c r="U35"/>
  <c r="S35"/>
  <c r="R35"/>
  <c r="P35"/>
  <c r="J35"/>
  <c r="H35"/>
  <c r="G35"/>
  <c r="E35"/>
  <c r="D35"/>
  <c r="B35"/>
  <c r="BH34"/>
  <c r="BE34"/>
  <c r="BB34"/>
  <c r="AO34"/>
  <c r="AL34"/>
  <c r="AI34"/>
  <c r="V34"/>
  <c r="S34"/>
  <c r="P34"/>
  <c r="H34"/>
  <c r="E34"/>
  <c r="B34"/>
  <c r="BN33"/>
  <c r="BO33" s="1"/>
  <c r="BL33"/>
  <c r="BJ33"/>
  <c r="BH33"/>
  <c r="BG33"/>
  <c r="BE33"/>
  <c r="BD33"/>
  <c r="BM33" s="1"/>
  <c r="BB33"/>
  <c r="BK33" s="1"/>
  <c r="AS33"/>
  <c r="AU33" s="1"/>
  <c r="AV33" s="1"/>
  <c r="AQ33"/>
  <c r="AO33"/>
  <c r="AN33"/>
  <c r="AL33"/>
  <c r="AK33"/>
  <c r="AT33" s="1"/>
  <c r="AI33"/>
  <c r="AR33" s="1"/>
  <c r="AB33"/>
  <c r="AC33" s="1"/>
  <c r="Z33"/>
  <c r="X33"/>
  <c r="V33"/>
  <c r="U33"/>
  <c r="S33"/>
  <c r="R33"/>
  <c r="AA33" s="1"/>
  <c r="P33"/>
  <c r="Y33" s="1"/>
  <c r="L33"/>
  <c r="AE33" s="1"/>
  <c r="H33"/>
  <c r="E33"/>
  <c r="D33"/>
  <c r="J33" s="1"/>
  <c r="B33"/>
  <c r="K33" s="1"/>
  <c r="AD33" s="1"/>
  <c r="AW33" s="1"/>
  <c r="BP33" s="1"/>
  <c r="BH32"/>
  <c r="BE32"/>
  <c r="BK32" s="1"/>
  <c r="BB32"/>
  <c r="AO32"/>
  <c r="AL32"/>
  <c r="AI32"/>
  <c r="AR32" s="1"/>
  <c r="V32"/>
  <c r="S32"/>
  <c r="Y32" s="1"/>
  <c r="P32"/>
  <c r="H32"/>
  <c r="E32"/>
  <c r="D32"/>
  <c r="B32"/>
  <c r="K32" s="1"/>
  <c r="BM31"/>
  <c r="BL31"/>
  <c r="BH31"/>
  <c r="BE31"/>
  <c r="BK31" s="1"/>
  <c r="BB31"/>
  <c r="AT31"/>
  <c r="AS31"/>
  <c r="AO31"/>
  <c r="AL31"/>
  <c r="AI31"/>
  <c r="AR31" s="1"/>
  <c r="AE31"/>
  <c r="AA31"/>
  <c r="Z31"/>
  <c r="V31"/>
  <c r="S31"/>
  <c r="Y31" s="1"/>
  <c r="P31"/>
  <c r="M31"/>
  <c r="AF31" s="1"/>
  <c r="AY31" s="1"/>
  <c r="BR31" s="1"/>
  <c r="L31"/>
  <c r="H31"/>
  <c r="E31"/>
  <c r="K31" s="1"/>
  <c r="AD31" s="1"/>
  <c r="AW31" s="1"/>
  <c r="BP31" s="1"/>
  <c r="B31"/>
  <c r="BM30"/>
  <c r="BL30"/>
  <c r="BH30"/>
  <c r="BE30"/>
  <c r="BB30"/>
  <c r="BK30" s="1"/>
  <c r="AT30"/>
  <c r="AS30"/>
  <c r="AO30"/>
  <c r="AL30"/>
  <c r="AR30" s="1"/>
  <c r="AI30"/>
  <c r="AF30"/>
  <c r="AY30" s="1"/>
  <c r="BR30" s="1"/>
  <c r="AA30"/>
  <c r="Z30"/>
  <c r="AB30" s="1"/>
  <c r="AC30" s="1"/>
  <c r="V30"/>
  <c r="S30"/>
  <c r="P30"/>
  <c r="Y30" s="1"/>
  <c r="M30"/>
  <c r="L30"/>
  <c r="H30"/>
  <c r="E30"/>
  <c r="B30"/>
  <c r="K30" s="1"/>
  <c r="AD30" s="1"/>
  <c r="AW30" s="1"/>
  <c r="BP30" s="1"/>
  <c r="BJ29"/>
  <c r="BJ32" s="1"/>
  <c r="BI29"/>
  <c r="BI32" s="1"/>
  <c r="BH29"/>
  <c r="BG29"/>
  <c r="BG32" s="1"/>
  <c r="BF29"/>
  <c r="BF32" s="1"/>
  <c r="BE29"/>
  <c r="BK29" s="1"/>
  <c r="BD29"/>
  <c r="BD32" s="1"/>
  <c r="BC29"/>
  <c r="BC32" s="1"/>
  <c r="BB29"/>
  <c r="AQ29"/>
  <c r="AP29"/>
  <c r="AP32" s="1"/>
  <c r="AO29"/>
  <c r="AN29"/>
  <c r="AM29"/>
  <c r="AL29"/>
  <c r="AK29"/>
  <c r="AT29" s="1"/>
  <c r="AJ29"/>
  <c r="AJ32" s="1"/>
  <c r="AI29"/>
  <c r="AR29" s="1"/>
  <c r="X29"/>
  <c r="X32" s="1"/>
  <c r="W29"/>
  <c r="W32" s="1"/>
  <c r="V29"/>
  <c r="U29"/>
  <c r="U32" s="1"/>
  <c r="T29"/>
  <c r="T32" s="1"/>
  <c r="S29"/>
  <c r="Y29" s="1"/>
  <c r="R29"/>
  <c r="R32" s="1"/>
  <c r="Q29"/>
  <c r="Q32" s="1"/>
  <c r="P29"/>
  <c r="J29"/>
  <c r="J32" s="1"/>
  <c r="I29"/>
  <c r="H29"/>
  <c r="G29"/>
  <c r="F29"/>
  <c r="F32" s="1"/>
  <c r="E29"/>
  <c r="K29" s="1"/>
  <c r="D29"/>
  <c r="C29"/>
  <c r="C32" s="1"/>
  <c r="B29"/>
  <c r="BM28"/>
  <c r="BL28"/>
  <c r="BH28"/>
  <c r="BE28"/>
  <c r="BB28"/>
  <c r="BK28" s="1"/>
  <c r="AT28"/>
  <c r="AT38" s="1"/>
  <c r="AS28"/>
  <c r="AO28"/>
  <c r="AL28"/>
  <c r="AR28" s="1"/>
  <c r="AI28"/>
  <c r="AF28"/>
  <c r="AY28" s="1"/>
  <c r="AA28"/>
  <c r="AA38" s="1"/>
  <c r="Z28"/>
  <c r="V28"/>
  <c r="S28"/>
  <c r="P28"/>
  <c r="Y28" s="1"/>
  <c r="M28"/>
  <c r="M38" s="1"/>
  <c r="L28"/>
  <c r="AE28" s="1"/>
  <c r="H28"/>
  <c r="E28"/>
  <c r="B28"/>
  <c r="K28" s="1"/>
  <c r="BM27"/>
  <c r="BL27"/>
  <c r="BH27"/>
  <c r="BE27"/>
  <c r="BK27" s="1"/>
  <c r="BB27"/>
  <c r="AS27"/>
  <c r="AO27"/>
  <c r="AN27"/>
  <c r="AN32" s="1"/>
  <c r="AL27"/>
  <c r="AI27"/>
  <c r="AR27" s="1"/>
  <c r="AF27"/>
  <c r="AA27"/>
  <c r="Z27"/>
  <c r="AB27" s="1"/>
  <c r="AC27" s="1"/>
  <c r="V27"/>
  <c r="S27"/>
  <c r="P27"/>
  <c r="Y27" s="1"/>
  <c r="M27"/>
  <c r="L27"/>
  <c r="H27"/>
  <c r="E27"/>
  <c r="B27"/>
  <c r="K27" s="1"/>
  <c r="BM26"/>
  <c r="BM36" s="1"/>
  <c r="BL26"/>
  <c r="BH26"/>
  <c r="BE26"/>
  <c r="BK26" s="1"/>
  <c r="BB26"/>
  <c r="AT26"/>
  <c r="AS26"/>
  <c r="AO26"/>
  <c r="AL26"/>
  <c r="AI26"/>
  <c r="AR26" s="1"/>
  <c r="AR36" s="1"/>
  <c r="AE26"/>
  <c r="AA26"/>
  <c r="AA36" s="1"/>
  <c r="Z26"/>
  <c r="V26"/>
  <c r="S26"/>
  <c r="Y26" s="1"/>
  <c r="P26"/>
  <c r="M26"/>
  <c r="M36" s="1"/>
  <c r="L26"/>
  <c r="H26"/>
  <c r="E26"/>
  <c r="K26" s="1"/>
  <c r="B26"/>
  <c r="BM25"/>
  <c r="BL25"/>
  <c r="BH25"/>
  <c r="BE25"/>
  <c r="BB25"/>
  <c r="BK25" s="1"/>
  <c r="AT25"/>
  <c r="AT35" s="1"/>
  <c r="AS25"/>
  <c r="AO25"/>
  <c r="AL25"/>
  <c r="AR25" s="1"/>
  <c r="AR35" s="1"/>
  <c r="AI25"/>
  <c r="AF25"/>
  <c r="AF35" s="1"/>
  <c r="AA25"/>
  <c r="Z25"/>
  <c r="V25"/>
  <c r="S25"/>
  <c r="P25"/>
  <c r="Y25" s="1"/>
  <c r="M25"/>
  <c r="L25"/>
  <c r="H25"/>
  <c r="E25"/>
  <c r="B25"/>
  <c r="K25" s="1"/>
  <c r="BM20"/>
  <c r="BI20"/>
  <c r="BH20"/>
  <c r="BF20"/>
  <c r="BE20"/>
  <c r="BC20"/>
  <c r="BL20" s="1"/>
  <c r="BN20" s="1"/>
  <c r="BO20" s="1"/>
  <c r="BB20"/>
  <c r="BK20" s="1"/>
  <c r="AT20"/>
  <c r="AT18" s="1"/>
  <c r="AP20"/>
  <c r="AO20"/>
  <c r="AM20"/>
  <c r="AL20"/>
  <c r="AJ20"/>
  <c r="AS20" s="1"/>
  <c r="AI20"/>
  <c r="AR20" s="1"/>
  <c r="AA20"/>
  <c r="W20"/>
  <c r="V20"/>
  <c r="T20"/>
  <c r="S20"/>
  <c r="Q20"/>
  <c r="Z20" s="1"/>
  <c r="AB20" s="1"/>
  <c r="AC20" s="1"/>
  <c r="P20"/>
  <c r="Y20" s="1"/>
  <c r="M20"/>
  <c r="AF20" s="1"/>
  <c r="AY20" s="1"/>
  <c r="BR20" s="1"/>
  <c r="I20"/>
  <c r="H20"/>
  <c r="F20"/>
  <c r="E20"/>
  <c r="C20"/>
  <c r="L20" s="1"/>
  <c r="B20"/>
  <c r="K20" s="1"/>
  <c r="AD20" s="1"/>
  <c r="AW20" s="1"/>
  <c r="BP20" s="1"/>
  <c r="BM19"/>
  <c r="BI19"/>
  <c r="BH19"/>
  <c r="BF19"/>
  <c r="BE19"/>
  <c r="BC19"/>
  <c r="BL19" s="1"/>
  <c r="BB19"/>
  <c r="BK19" s="1"/>
  <c r="BK18" s="1"/>
  <c r="AT19"/>
  <c r="AP19"/>
  <c r="AO19"/>
  <c r="AM19"/>
  <c r="AL19"/>
  <c r="AJ19"/>
  <c r="AS19" s="1"/>
  <c r="AI19"/>
  <c r="AR19" s="1"/>
  <c r="AR18" s="1"/>
  <c r="AA19"/>
  <c r="W19"/>
  <c r="V19"/>
  <c r="T19"/>
  <c r="S19"/>
  <c r="Q19"/>
  <c r="Z19" s="1"/>
  <c r="P19"/>
  <c r="Y19" s="1"/>
  <c r="Y18" s="1"/>
  <c r="M19"/>
  <c r="AF19" s="1"/>
  <c r="I19"/>
  <c r="H19"/>
  <c r="F19"/>
  <c r="E19"/>
  <c r="C19"/>
  <c r="L19" s="1"/>
  <c r="B19"/>
  <c r="K19" s="1"/>
  <c r="BM18"/>
  <c r="BJ18"/>
  <c r="BJ37" s="1"/>
  <c r="BI18"/>
  <c r="BH18"/>
  <c r="BG18"/>
  <c r="BF18"/>
  <c r="BE18"/>
  <c r="BD18"/>
  <c r="BD37" s="1"/>
  <c r="BC18"/>
  <c r="BB18"/>
  <c r="AQ18"/>
  <c r="AP18"/>
  <c r="AO18"/>
  <c r="AN18"/>
  <c r="AM18"/>
  <c r="AL18"/>
  <c r="AK18"/>
  <c r="AJ18"/>
  <c r="AI18"/>
  <c r="AA18"/>
  <c r="X18"/>
  <c r="X37" s="1"/>
  <c r="W18"/>
  <c r="V18"/>
  <c r="U18"/>
  <c r="T18"/>
  <c r="S18"/>
  <c r="R18"/>
  <c r="R37" s="1"/>
  <c r="Q18"/>
  <c r="P18"/>
  <c r="M18"/>
  <c r="J18"/>
  <c r="J37" s="1"/>
  <c r="I18"/>
  <c r="H18"/>
  <c r="G18"/>
  <c r="F18"/>
  <c r="E18"/>
  <c r="D18"/>
  <c r="D37" s="1"/>
  <c r="C18"/>
  <c r="B18"/>
  <c r="BM17"/>
  <c r="BI17"/>
  <c r="BI38" s="1"/>
  <c r="BH17"/>
  <c r="BF17"/>
  <c r="BF38" s="1"/>
  <c r="BE17"/>
  <c r="BC17"/>
  <c r="BL17" s="1"/>
  <c r="BB17"/>
  <c r="BK17" s="1"/>
  <c r="AT17"/>
  <c r="AP17"/>
  <c r="AP38" s="1"/>
  <c r="AO17"/>
  <c r="AM17"/>
  <c r="AM38" s="1"/>
  <c r="AL17"/>
  <c r="AJ17"/>
  <c r="AJ38" s="1"/>
  <c r="AI17"/>
  <c r="AR17" s="1"/>
  <c r="AA17"/>
  <c r="W17"/>
  <c r="W38" s="1"/>
  <c r="V17"/>
  <c r="T17"/>
  <c r="T38" s="1"/>
  <c r="S17"/>
  <c r="Q17"/>
  <c r="Q38" s="1"/>
  <c r="P17"/>
  <c r="Y17" s="1"/>
  <c r="M17"/>
  <c r="AF17" s="1"/>
  <c r="AY17" s="1"/>
  <c r="BR17" s="1"/>
  <c r="I17"/>
  <c r="I38" s="1"/>
  <c r="H17"/>
  <c r="F17"/>
  <c r="F38" s="1"/>
  <c r="E17"/>
  <c r="C17"/>
  <c r="C38" s="1"/>
  <c r="B17"/>
  <c r="K17" s="1"/>
  <c r="BM16"/>
  <c r="BI16"/>
  <c r="BH16"/>
  <c r="BF16"/>
  <c r="BF37" s="1"/>
  <c r="BE16"/>
  <c r="BC16"/>
  <c r="BL16" s="1"/>
  <c r="BB16"/>
  <c r="BK16" s="1"/>
  <c r="AT16"/>
  <c r="AP16"/>
  <c r="AO16"/>
  <c r="AM16"/>
  <c r="AL16"/>
  <c r="AJ16"/>
  <c r="AS16" s="1"/>
  <c r="AU16" s="1"/>
  <c r="AV16" s="1"/>
  <c r="AI16"/>
  <c r="AR16" s="1"/>
  <c r="AA16"/>
  <c r="W16"/>
  <c r="V16"/>
  <c r="T16"/>
  <c r="T37" s="1"/>
  <c r="S16"/>
  <c r="Q16"/>
  <c r="Z16" s="1"/>
  <c r="P16"/>
  <c r="Y16" s="1"/>
  <c r="M16"/>
  <c r="AF16" s="1"/>
  <c r="AY16" s="1"/>
  <c r="BR16" s="1"/>
  <c r="I16"/>
  <c r="H16"/>
  <c r="F16"/>
  <c r="F37" s="1"/>
  <c r="E16"/>
  <c r="C16"/>
  <c r="L16" s="1"/>
  <c r="B16"/>
  <c r="K16" s="1"/>
  <c r="BM15"/>
  <c r="BI15"/>
  <c r="BI35" s="1"/>
  <c r="BH15"/>
  <c r="BF15"/>
  <c r="BF36" s="1"/>
  <c r="BE15"/>
  <c r="BC15"/>
  <c r="BC35" s="1"/>
  <c r="BB15"/>
  <c r="BK15" s="1"/>
  <c r="BK14" s="1"/>
  <c r="BK71" s="1"/>
  <c r="AT15"/>
  <c r="AP15"/>
  <c r="AP36" s="1"/>
  <c r="AO15"/>
  <c r="AM15"/>
  <c r="AM35" s="1"/>
  <c r="AL15"/>
  <c r="AJ15"/>
  <c r="AJ36" s="1"/>
  <c r="AI15"/>
  <c r="AR15" s="1"/>
  <c r="AA15"/>
  <c r="W15"/>
  <c r="W35" s="1"/>
  <c r="V15"/>
  <c r="T15"/>
  <c r="T36" s="1"/>
  <c r="S15"/>
  <c r="Q15"/>
  <c r="Q35" s="1"/>
  <c r="P15"/>
  <c r="Y15" s="1"/>
  <c r="Y14" s="1"/>
  <c r="M15"/>
  <c r="AF15" s="1"/>
  <c r="I15"/>
  <c r="I35" s="1"/>
  <c r="H15"/>
  <c r="F15"/>
  <c r="F36" s="1"/>
  <c r="E15"/>
  <c r="C15"/>
  <c r="C35" s="1"/>
  <c r="B15"/>
  <c r="K15" s="1"/>
  <c r="BM14"/>
  <c r="BM71" s="1"/>
  <c r="BJ14"/>
  <c r="BJ71" s="1"/>
  <c r="BI14"/>
  <c r="BI71" s="1"/>
  <c r="BH14"/>
  <c r="BH71" s="1"/>
  <c r="BG14"/>
  <c r="BG71" s="1"/>
  <c r="BF14"/>
  <c r="BF71" s="1"/>
  <c r="BE14"/>
  <c r="BE71" s="1"/>
  <c r="BD14"/>
  <c r="BD71" s="1"/>
  <c r="BC14"/>
  <c r="BC71" s="1"/>
  <c r="BB14"/>
  <c r="BB71" s="1"/>
  <c r="AQ14"/>
  <c r="AQ71" s="1"/>
  <c r="AP14"/>
  <c r="AP71" s="1"/>
  <c r="AO14"/>
  <c r="AO71" s="1"/>
  <c r="AN14"/>
  <c r="AN71" s="1"/>
  <c r="AM14"/>
  <c r="AM71" s="1"/>
  <c r="AL14"/>
  <c r="AL71" s="1"/>
  <c r="AK14"/>
  <c r="AK71" s="1"/>
  <c r="AJ14"/>
  <c r="AJ71" s="1"/>
  <c r="AI14"/>
  <c r="AI71" s="1"/>
  <c r="AA14"/>
  <c r="X14"/>
  <c r="X71" s="1"/>
  <c r="W14"/>
  <c r="W71" s="1"/>
  <c r="V14"/>
  <c r="V71" s="1"/>
  <c r="U14"/>
  <c r="U71" s="1"/>
  <c r="T14"/>
  <c r="T71" s="1"/>
  <c r="S14"/>
  <c r="S71" s="1"/>
  <c r="R14"/>
  <c r="R71" s="1"/>
  <c r="Q14"/>
  <c r="Q71" s="1"/>
  <c r="Z71" s="1"/>
  <c r="P14"/>
  <c r="P71" s="1"/>
  <c r="M14"/>
  <c r="J14"/>
  <c r="J71" s="1"/>
  <c r="I14"/>
  <c r="I71" s="1"/>
  <c r="H14"/>
  <c r="H71" s="1"/>
  <c r="G14"/>
  <c r="G71" s="1"/>
  <c r="F14"/>
  <c r="F71" s="1"/>
  <c r="E14"/>
  <c r="E71" s="1"/>
  <c r="D14"/>
  <c r="D71" s="1"/>
  <c r="C14"/>
  <c r="C71" s="1"/>
  <c r="L71" s="1"/>
  <c r="B14"/>
  <c r="B71" s="1"/>
  <c r="BI13"/>
  <c r="BH13"/>
  <c r="BF13"/>
  <c r="BE13"/>
  <c r="BC13"/>
  <c r="BB13"/>
  <c r="AP13"/>
  <c r="AO13"/>
  <c r="AN13"/>
  <c r="AM13"/>
  <c r="AL13"/>
  <c r="AJ13"/>
  <c r="AI13"/>
  <c r="W13"/>
  <c r="V13"/>
  <c r="T13"/>
  <c r="S13"/>
  <c r="Q13"/>
  <c r="P13"/>
  <c r="I13"/>
  <c r="H13"/>
  <c r="F13"/>
  <c r="E13"/>
  <c r="C13"/>
  <c r="B13"/>
  <c r="BI12"/>
  <c r="BH12"/>
  <c r="BF12"/>
  <c r="BE12"/>
  <c r="BC12"/>
  <c r="BB12"/>
  <c r="AP12"/>
  <c r="AO12"/>
  <c r="AM12"/>
  <c r="AL12"/>
  <c r="AJ12"/>
  <c r="AI12"/>
  <c r="X12"/>
  <c r="X13" s="1"/>
  <c r="W12"/>
  <c r="V12"/>
  <c r="T12"/>
  <c r="S12"/>
  <c r="R12"/>
  <c r="R13" s="1"/>
  <c r="Q12"/>
  <c r="P12"/>
  <c r="J12"/>
  <c r="J13" s="1"/>
  <c r="I12"/>
  <c r="H12"/>
  <c r="F12"/>
  <c r="E12"/>
  <c r="D12"/>
  <c r="D13" s="1"/>
  <c r="C12"/>
  <c r="B12"/>
  <c r="BJ11"/>
  <c r="BJ12" s="1"/>
  <c r="BJ13" s="1"/>
  <c r="BI11"/>
  <c r="BH11"/>
  <c r="BG11"/>
  <c r="BG12" s="1"/>
  <c r="BG13" s="1"/>
  <c r="BF11"/>
  <c r="BE11"/>
  <c r="BD11"/>
  <c r="BD12" s="1"/>
  <c r="BD13" s="1"/>
  <c r="BC11"/>
  <c r="BB11"/>
  <c r="AQ11"/>
  <c r="AQ12" s="1"/>
  <c r="AQ13" s="1"/>
  <c r="AP11"/>
  <c r="AO11"/>
  <c r="AN11"/>
  <c r="AM11"/>
  <c r="AL11"/>
  <c r="AK11"/>
  <c r="AK12" s="1"/>
  <c r="AK13" s="1"/>
  <c r="AJ11"/>
  <c r="AI11"/>
  <c r="X11"/>
  <c r="W11"/>
  <c r="V11"/>
  <c r="U11"/>
  <c r="U12" s="1"/>
  <c r="U13" s="1"/>
  <c r="T11"/>
  <c r="S11"/>
  <c r="R11"/>
  <c r="Q11"/>
  <c r="P11"/>
  <c r="J11"/>
  <c r="I11"/>
  <c r="H11"/>
  <c r="G11"/>
  <c r="G12" s="1"/>
  <c r="G13" s="1"/>
  <c r="F11"/>
  <c r="E11"/>
  <c r="D11"/>
  <c r="C11"/>
  <c r="B11"/>
  <c r="BJ10"/>
  <c r="BI10"/>
  <c r="BH10"/>
  <c r="BG10"/>
  <c r="BF10"/>
  <c r="BE10"/>
  <c r="BD10"/>
  <c r="BC10"/>
  <c r="BB10"/>
  <c r="AQ10"/>
  <c r="AP10"/>
  <c r="AO10"/>
  <c r="AN10"/>
  <c r="AM10"/>
  <c r="AL10"/>
  <c r="AK10"/>
  <c r="AJ10"/>
  <c r="AI10"/>
  <c r="X10"/>
  <c r="W10"/>
  <c r="V10"/>
  <c r="U10"/>
  <c r="T10"/>
  <c r="S10"/>
  <c r="R10"/>
  <c r="Q10"/>
  <c r="P10"/>
  <c r="J10"/>
  <c r="I10"/>
  <c r="H10"/>
  <c r="G10"/>
  <c r="F10"/>
  <c r="E10"/>
  <c r="D10"/>
  <c r="C10"/>
  <c r="B10"/>
  <c r="BM9"/>
  <c r="BM10" s="1"/>
  <c r="BI9"/>
  <c r="BH9"/>
  <c r="BF9"/>
  <c r="BE9"/>
  <c r="BC9"/>
  <c r="BL9" s="1"/>
  <c r="BB9"/>
  <c r="BK9" s="1"/>
  <c r="AT9"/>
  <c r="AT10" s="1"/>
  <c r="AP9"/>
  <c r="AO9"/>
  <c r="AM9"/>
  <c r="AL9"/>
  <c r="AJ9"/>
  <c r="AS9" s="1"/>
  <c r="AI9"/>
  <c r="AR9" s="1"/>
  <c r="AA9"/>
  <c r="AA10" s="1"/>
  <c r="W9"/>
  <c r="V9"/>
  <c r="T9"/>
  <c r="S9"/>
  <c r="Q9"/>
  <c r="Z9" s="1"/>
  <c r="P9"/>
  <c r="Y9" s="1"/>
  <c r="M9"/>
  <c r="M10" s="1"/>
  <c r="I9"/>
  <c r="H9"/>
  <c r="F9"/>
  <c r="E9"/>
  <c r="C9"/>
  <c r="L9" s="1"/>
  <c r="B9"/>
  <c r="K9" s="1"/>
  <c r="BM8"/>
  <c r="BI8"/>
  <c r="BH8"/>
  <c r="BF8"/>
  <c r="BE8"/>
  <c r="BC8"/>
  <c r="BL8" s="1"/>
  <c r="BB8"/>
  <c r="BK8" s="1"/>
  <c r="BK11" s="1"/>
  <c r="BK12" s="1"/>
  <c r="BK13" s="1"/>
  <c r="AT8"/>
  <c r="AT11" s="1"/>
  <c r="AP8"/>
  <c r="AO8"/>
  <c r="AM8"/>
  <c r="AL8"/>
  <c r="AJ8"/>
  <c r="AS8" s="1"/>
  <c r="AI8"/>
  <c r="AR8" s="1"/>
  <c r="AR11" s="1"/>
  <c r="AA8"/>
  <c r="W8"/>
  <c r="V8"/>
  <c r="T8"/>
  <c r="S8"/>
  <c r="Q8"/>
  <c r="Z8" s="1"/>
  <c r="P8"/>
  <c r="Y8" s="1"/>
  <c r="Y11" s="1"/>
  <c r="Y12" s="1"/>
  <c r="Y13" s="1"/>
  <c r="M8"/>
  <c r="M11" s="1"/>
  <c r="M12" s="1"/>
  <c r="M13" s="1"/>
  <c r="I8"/>
  <c r="H8"/>
  <c r="F8"/>
  <c r="E8"/>
  <c r="C8"/>
  <c r="L8" s="1"/>
  <c r="B8"/>
  <c r="K8" s="1"/>
  <c r="BL83" l="1"/>
  <c r="BN83" s="1"/>
  <c r="L82"/>
  <c r="AS82"/>
  <c r="AU82" s="1"/>
  <c r="L83"/>
  <c r="AS83"/>
  <c r="AU83" s="1"/>
  <c r="AA66" i="5"/>
  <c r="BQ18"/>
  <c r="AX19"/>
  <c r="AG19"/>
  <c r="AH19" s="1"/>
  <c r="BQ20"/>
  <c r="AD17"/>
  <c r="K24"/>
  <c r="BR17"/>
  <c r="BR24" s="1"/>
  <c r="AY24"/>
  <c r="K25"/>
  <c r="AD18"/>
  <c r="K26"/>
  <c r="AD19"/>
  <c r="AY26"/>
  <c r="BR19"/>
  <c r="BR26" s="1"/>
  <c r="K27"/>
  <c r="AD20"/>
  <c r="Y24"/>
  <c r="Y25"/>
  <c r="Y26"/>
  <c r="AD8"/>
  <c r="AW8" s="1"/>
  <c r="BP8" s="1"/>
  <c r="AB8"/>
  <c r="AC8" s="1"/>
  <c r="BN8"/>
  <c r="BO8" s="1"/>
  <c r="AD10"/>
  <c r="AW10" s="1"/>
  <c r="BP10" s="1"/>
  <c r="AD11"/>
  <c r="AW11" s="1"/>
  <c r="BP11" s="1"/>
  <c r="AD12"/>
  <c r="AW12" s="1"/>
  <c r="BP12" s="1"/>
  <c r="AR24"/>
  <c r="AU17"/>
  <c r="AV17" s="1"/>
  <c r="BK24"/>
  <c r="AR25"/>
  <c r="BK25"/>
  <c r="AR26"/>
  <c r="BK26"/>
  <c r="AR27"/>
  <c r="BK27"/>
  <c r="N8"/>
  <c r="O8" s="1"/>
  <c r="AE8"/>
  <c r="AX17"/>
  <c r="AG17"/>
  <c r="AH17" s="1"/>
  <c r="Y27"/>
  <c r="M21"/>
  <c r="AS21"/>
  <c r="AE33"/>
  <c r="N33"/>
  <c r="O33" s="1"/>
  <c r="AE34"/>
  <c r="N34"/>
  <c r="O34" s="1"/>
  <c r="AE35"/>
  <c r="N35"/>
  <c r="O35" s="1"/>
  <c r="AE36"/>
  <c r="N36"/>
  <c r="O36" s="1"/>
  <c r="AE37"/>
  <c r="N37"/>
  <c r="O37" s="1"/>
  <c r="L39"/>
  <c r="AE38"/>
  <c r="N38"/>
  <c r="O38" s="1"/>
  <c r="AS39"/>
  <c r="AU38"/>
  <c r="AV38" s="1"/>
  <c r="AE40"/>
  <c r="N40"/>
  <c r="O40" s="1"/>
  <c r="AE41"/>
  <c r="N41"/>
  <c r="O41" s="1"/>
  <c r="AE42"/>
  <c r="N42"/>
  <c r="O42" s="1"/>
  <c r="AE43"/>
  <c r="N43"/>
  <c r="O43" s="1"/>
  <c r="AE46"/>
  <c r="N46"/>
  <c r="O46" s="1"/>
  <c r="AE47"/>
  <c r="N47"/>
  <c r="O47" s="1"/>
  <c r="AE48"/>
  <c r="N48"/>
  <c r="O48" s="1"/>
  <c r="L60"/>
  <c r="K9"/>
  <c r="M9"/>
  <c r="AF9" s="1"/>
  <c r="Z60"/>
  <c r="AB60" s="1"/>
  <c r="AC60" s="1"/>
  <c r="Y9"/>
  <c r="AA9"/>
  <c r="AR60"/>
  <c r="AT60"/>
  <c r="AY60" s="1"/>
  <c r="BR60" s="1"/>
  <c r="AS9"/>
  <c r="BL60"/>
  <c r="BN60" s="1"/>
  <c r="BO60" s="1"/>
  <c r="BK9"/>
  <c r="BM9"/>
  <c r="Z10"/>
  <c r="AS10"/>
  <c r="BL10"/>
  <c r="BN10" s="1"/>
  <c r="BO10" s="1"/>
  <c r="L11"/>
  <c r="Z12"/>
  <c r="AB12" s="1"/>
  <c r="AC12" s="1"/>
  <c r="AS12"/>
  <c r="AU12" s="1"/>
  <c r="AV12" s="1"/>
  <c r="BL12"/>
  <c r="BN12" s="1"/>
  <c r="BO12" s="1"/>
  <c r="N18"/>
  <c r="O18" s="1"/>
  <c r="AF18"/>
  <c r="BN18"/>
  <c r="BO18" s="1"/>
  <c r="AS26"/>
  <c r="AU26" s="1"/>
  <c r="AV26" s="1"/>
  <c r="AU19"/>
  <c r="AV19" s="1"/>
  <c r="BM26"/>
  <c r="N20"/>
  <c r="O20" s="1"/>
  <c r="AB20"/>
  <c r="AC20" s="1"/>
  <c r="AF20"/>
  <c r="AT27"/>
  <c r="BN20"/>
  <c r="BO20" s="1"/>
  <c r="K23"/>
  <c r="Z21"/>
  <c r="AD21"/>
  <c r="BL21"/>
  <c r="AF22"/>
  <c r="AY22" s="1"/>
  <c r="BR22" s="1"/>
  <c r="AB22"/>
  <c r="AC22" s="1"/>
  <c r="AG22"/>
  <c r="AH22" s="1"/>
  <c r="BN22"/>
  <c r="BO22" s="1"/>
  <c r="D23"/>
  <c r="F23"/>
  <c r="J23"/>
  <c r="I24"/>
  <c r="Q24"/>
  <c r="BI24"/>
  <c r="F25"/>
  <c r="AP25"/>
  <c r="BF25"/>
  <c r="AU33"/>
  <c r="AV33" s="1"/>
  <c r="AU34"/>
  <c r="AV34" s="1"/>
  <c r="AU35"/>
  <c r="AV35" s="1"/>
  <c r="AU36"/>
  <c r="AV36" s="1"/>
  <c r="AU37"/>
  <c r="AV37" s="1"/>
  <c r="Y39"/>
  <c r="BK39"/>
  <c r="AU41"/>
  <c r="AV41" s="1"/>
  <c r="Y44"/>
  <c r="AU42"/>
  <c r="AV42" s="1"/>
  <c r="BK44"/>
  <c r="AU43"/>
  <c r="AV43" s="1"/>
  <c r="AB45"/>
  <c r="AC45" s="1"/>
  <c r="BN45"/>
  <c r="BO45" s="1"/>
  <c r="AU46"/>
  <c r="AV46" s="1"/>
  <c r="AU47"/>
  <c r="AV47" s="1"/>
  <c r="AU48"/>
  <c r="AV48" s="1"/>
  <c r="AB49"/>
  <c r="AC49" s="1"/>
  <c r="AE52"/>
  <c r="AX52" s="1"/>
  <c r="BQ52" s="1"/>
  <c r="AE54"/>
  <c r="AX54" s="1"/>
  <c r="BQ54" s="1"/>
  <c r="AA21"/>
  <c r="AA23" s="1"/>
  <c r="BM21"/>
  <c r="BM23" s="1"/>
  <c r="K39"/>
  <c r="AD38"/>
  <c r="Z39"/>
  <c r="AB39" s="1"/>
  <c r="AC39" s="1"/>
  <c r="AB38"/>
  <c r="AC38" s="1"/>
  <c r="BL39"/>
  <c r="BN39" s="1"/>
  <c r="BO39" s="1"/>
  <c r="BN38"/>
  <c r="BO38" s="1"/>
  <c r="AE44"/>
  <c r="N45"/>
  <c r="O45" s="1"/>
  <c r="AE45"/>
  <c r="N49"/>
  <c r="O49" s="1"/>
  <c r="AE49"/>
  <c r="AX51"/>
  <c r="AW60"/>
  <c r="BP60" s="1"/>
  <c r="L9"/>
  <c r="Z9"/>
  <c r="AB9" s="1"/>
  <c r="AC9" s="1"/>
  <c r="AU60"/>
  <c r="AV60" s="1"/>
  <c r="AR9"/>
  <c r="AR23" s="1"/>
  <c r="AT9"/>
  <c r="AT23" s="1"/>
  <c r="BL9"/>
  <c r="BN9" s="1"/>
  <c r="BO9" s="1"/>
  <c r="L10"/>
  <c r="Z11"/>
  <c r="AB11" s="1"/>
  <c r="AC11" s="1"/>
  <c r="AS11"/>
  <c r="AU11" s="1"/>
  <c r="AV11" s="1"/>
  <c r="BL11"/>
  <c r="BN11" s="1"/>
  <c r="BO11" s="1"/>
  <c r="L12"/>
  <c r="L24"/>
  <c r="N24" s="1"/>
  <c r="O24" s="1"/>
  <c r="N17"/>
  <c r="O17" s="1"/>
  <c r="Z24"/>
  <c r="AB24" s="1"/>
  <c r="AC24" s="1"/>
  <c r="AB17"/>
  <c r="AC17" s="1"/>
  <c r="AF24"/>
  <c r="AT24"/>
  <c r="BL24"/>
  <c r="BN24" s="1"/>
  <c r="BO24" s="1"/>
  <c r="BN17"/>
  <c r="BO17" s="1"/>
  <c r="AA25"/>
  <c r="AG18"/>
  <c r="AH18" s="1"/>
  <c r="AS25"/>
  <c r="AU25" s="1"/>
  <c r="AV25" s="1"/>
  <c r="AU18"/>
  <c r="AV18" s="1"/>
  <c r="BM25"/>
  <c r="L26"/>
  <c r="N26" s="1"/>
  <c r="O26" s="1"/>
  <c r="N19"/>
  <c r="O19" s="1"/>
  <c r="Z26"/>
  <c r="AB26" s="1"/>
  <c r="AC26" s="1"/>
  <c r="AB19"/>
  <c r="AC19" s="1"/>
  <c r="AF26"/>
  <c r="BN19"/>
  <c r="BO19" s="1"/>
  <c r="AA27"/>
  <c r="AG20"/>
  <c r="AH20" s="1"/>
  <c r="AS27"/>
  <c r="AU27" s="1"/>
  <c r="AV27" s="1"/>
  <c r="AU20"/>
  <c r="AV20" s="1"/>
  <c r="BM27"/>
  <c r="AE21"/>
  <c r="Y23"/>
  <c r="BK23"/>
  <c r="BF64"/>
  <c r="N22"/>
  <c r="O22" s="1"/>
  <c r="AZ22"/>
  <c r="BA22" s="1"/>
  <c r="BQ22"/>
  <c r="BS22" s="1"/>
  <c r="BT22" s="1"/>
  <c r="L23"/>
  <c r="N23" s="1"/>
  <c r="O23" s="1"/>
  <c r="AJ23"/>
  <c r="AN23"/>
  <c r="AP23"/>
  <c r="C24"/>
  <c r="AR39"/>
  <c r="AB44"/>
  <c r="AC44" s="1"/>
  <c r="AU44"/>
  <c r="AV44" s="1"/>
  <c r="BN44"/>
  <c r="BO44" s="1"/>
  <c r="AZ62"/>
  <c r="BA62" s="1"/>
  <c r="BQ62"/>
  <c r="BS62" s="1"/>
  <c r="BT62" s="1"/>
  <c r="L64"/>
  <c r="C23"/>
  <c r="G23"/>
  <c r="I23"/>
  <c r="Q23"/>
  <c r="U23"/>
  <c r="W23"/>
  <c r="AK23"/>
  <c r="AM23"/>
  <c r="AQ23"/>
  <c r="BC23"/>
  <c r="BG23"/>
  <c r="BI23"/>
  <c r="B59"/>
  <c r="E59"/>
  <c r="H59"/>
  <c r="K32"/>
  <c r="Q59"/>
  <c r="T59"/>
  <c r="W59"/>
  <c r="W64" s="1"/>
  <c r="Z32"/>
  <c r="AJ59"/>
  <c r="AM59"/>
  <c r="AP59"/>
  <c r="AS32"/>
  <c r="BC59"/>
  <c r="BF59"/>
  <c r="BI59"/>
  <c r="BI64" s="1"/>
  <c r="BL32"/>
  <c r="AF38"/>
  <c r="D59"/>
  <c r="J59"/>
  <c r="R59"/>
  <c r="X59"/>
  <c r="AN59"/>
  <c r="AR40"/>
  <c r="AU40" s="1"/>
  <c r="AV40" s="1"/>
  <c r="AT40"/>
  <c r="BD59"/>
  <c r="BJ59"/>
  <c r="E44"/>
  <c r="K44" s="1"/>
  <c r="AF51"/>
  <c r="AY51" s="1"/>
  <c r="BR51" s="1"/>
  <c r="AU51"/>
  <c r="AV51" s="1"/>
  <c r="AF56"/>
  <c r="AY56" s="1"/>
  <c r="BR56" s="1"/>
  <c r="BN56"/>
  <c r="BO56" s="1"/>
  <c r="AD57"/>
  <c r="AW57" s="1"/>
  <c r="BP57" s="1"/>
  <c r="AB57"/>
  <c r="AC57" s="1"/>
  <c r="BN57"/>
  <c r="BO57" s="1"/>
  <c r="AD58"/>
  <c r="AW58" s="1"/>
  <c r="BP58" s="1"/>
  <c r="AB58"/>
  <c r="AC58" s="1"/>
  <c r="BN58"/>
  <c r="BO58" s="1"/>
  <c r="AB62"/>
  <c r="AC62" s="1"/>
  <c r="AU62"/>
  <c r="AV62" s="1"/>
  <c r="AD64"/>
  <c r="AW64" s="1"/>
  <c r="BP64" s="1"/>
  <c r="C74"/>
  <c r="C63"/>
  <c r="C61"/>
  <c r="L59"/>
  <c r="F74"/>
  <c r="F63"/>
  <c r="F65" s="1"/>
  <c r="F61"/>
  <c r="I74"/>
  <c r="I63"/>
  <c r="I65" s="1"/>
  <c r="I61"/>
  <c r="P74"/>
  <c r="Y59"/>
  <c r="Y61" s="1"/>
  <c r="P63"/>
  <c r="P61"/>
  <c r="S74"/>
  <c r="S63"/>
  <c r="S65" s="1"/>
  <c r="S61"/>
  <c r="V74"/>
  <c r="V63"/>
  <c r="V65" s="1"/>
  <c r="V61"/>
  <c r="AI74"/>
  <c r="AI63"/>
  <c r="AI61"/>
  <c r="AR59"/>
  <c r="AR61" s="1"/>
  <c r="AL74"/>
  <c r="AL63"/>
  <c r="AL65" s="1"/>
  <c r="AL61"/>
  <c r="AO74"/>
  <c r="AO63"/>
  <c r="AO65" s="1"/>
  <c r="AO61"/>
  <c r="BB74"/>
  <c r="BK59"/>
  <c r="BK61" s="1"/>
  <c r="BB63"/>
  <c r="BB61"/>
  <c r="BE74"/>
  <c r="BE63"/>
  <c r="BE65" s="1"/>
  <c r="BE61"/>
  <c r="BH74"/>
  <c r="BH63"/>
  <c r="BH65" s="1"/>
  <c r="BH61"/>
  <c r="G74"/>
  <c r="G63"/>
  <c r="G65" s="1"/>
  <c r="G61"/>
  <c r="U74"/>
  <c r="U63"/>
  <c r="U65" s="1"/>
  <c r="U61"/>
  <c r="AK74"/>
  <c r="AK63"/>
  <c r="AK61"/>
  <c r="AT59"/>
  <c r="AT61" s="1"/>
  <c r="AQ74"/>
  <c r="AQ63"/>
  <c r="AQ65" s="1"/>
  <c r="AQ61"/>
  <c r="BG74"/>
  <c r="BG63"/>
  <c r="BG65" s="1"/>
  <c r="BG61"/>
  <c r="AE50"/>
  <c r="N50"/>
  <c r="O50" s="1"/>
  <c r="AE55"/>
  <c r="N55"/>
  <c r="O55" s="1"/>
  <c r="AX56"/>
  <c r="AE57"/>
  <c r="N57"/>
  <c r="O57" s="1"/>
  <c r="AE58"/>
  <c r="N58"/>
  <c r="O58" s="1"/>
  <c r="L32"/>
  <c r="Y32"/>
  <c r="AR32"/>
  <c r="BK32"/>
  <c r="M40"/>
  <c r="Y40"/>
  <c r="AD40" s="1"/>
  <c r="AW40" s="1"/>
  <c r="BP40" s="1"/>
  <c r="AA40"/>
  <c r="BK40"/>
  <c r="BN40" s="1"/>
  <c r="BO40" s="1"/>
  <c r="BM40"/>
  <c r="Y42"/>
  <c r="AB42" s="1"/>
  <c r="AC42" s="1"/>
  <c r="BK42"/>
  <c r="BN42" s="1"/>
  <c r="BO42" s="1"/>
  <c r="BN49"/>
  <c r="BO49" s="1"/>
  <c r="AD51"/>
  <c r="AW51" s="1"/>
  <c r="BP51" s="1"/>
  <c r="N51"/>
  <c r="O51" s="1"/>
  <c r="AB51"/>
  <c r="AC51" s="1"/>
  <c r="BN51"/>
  <c r="BO51" s="1"/>
  <c r="AD56"/>
  <c r="AW56" s="1"/>
  <c r="BP56" s="1"/>
  <c r="N56"/>
  <c r="O56" s="1"/>
  <c r="AB56"/>
  <c r="AC56" s="1"/>
  <c r="N62"/>
  <c r="O62" s="1"/>
  <c r="BN62"/>
  <c r="BO62" s="1"/>
  <c r="AX68"/>
  <c r="AX71"/>
  <c r="AG71"/>
  <c r="AH71" s="1"/>
  <c r="AG72"/>
  <c r="AH72" s="1"/>
  <c r="AX72"/>
  <c r="AX73"/>
  <c r="AG73"/>
  <c r="AH73" s="1"/>
  <c r="AG62"/>
  <c r="AH62" s="1"/>
  <c r="AD68"/>
  <c r="AW68" s="1"/>
  <c r="BP68" s="1"/>
  <c r="AB68"/>
  <c r="AC68" s="1"/>
  <c r="AU68"/>
  <c r="AV68" s="1"/>
  <c r="AB71"/>
  <c r="AC71" s="1"/>
  <c r="AU71"/>
  <c r="BN71"/>
  <c r="BO71" s="1"/>
  <c r="N68"/>
  <c r="O68" s="1"/>
  <c r="N71"/>
  <c r="O71" s="1"/>
  <c r="N73"/>
  <c r="O73" s="1"/>
  <c r="N72"/>
  <c r="O72" s="1"/>
  <c r="L11" i="4"/>
  <c r="AE8"/>
  <c r="N8"/>
  <c r="O8" s="1"/>
  <c r="AS10"/>
  <c r="AU9"/>
  <c r="AV9" s="1"/>
  <c r="AD19"/>
  <c r="K18"/>
  <c r="AB19"/>
  <c r="AC19" s="1"/>
  <c r="Z18"/>
  <c r="AB18" s="1"/>
  <c r="AC18" s="1"/>
  <c r="BN19"/>
  <c r="BO19" s="1"/>
  <c r="BL18"/>
  <c r="BN18" s="1"/>
  <c r="BO18" s="1"/>
  <c r="K35"/>
  <c r="AD25"/>
  <c r="K36"/>
  <c r="AD26"/>
  <c r="K37"/>
  <c r="AD27"/>
  <c r="AX28"/>
  <c r="Q75"/>
  <c r="Z32"/>
  <c r="Q34"/>
  <c r="W75"/>
  <c r="W34"/>
  <c r="BG34"/>
  <c r="AD8"/>
  <c r="K11"/>
  <c r="Z11"/>
  <c r="AB8"/>
  <c r="AC8" s="1"/>
  <c r="BN8"/>
  <c r="BO8" s="1"/>
  <c r="BL11"/>
  <c r="K10"/>
  <c r="AD9"/>
  <c r="Z10"/>
  <c r="AB9"/>
  <c r="AC9" s="1"/>
  <c r="BL10"/>
  <c r="BN10" s="1"/>
  <c r="BO10" s="1"/>
  <c r="BN9"/>
  <c r="BO9" s="1"/>
  <c r="AD15"/>
  <c r="K14"/>
  <c r="AY15"/>
  <c r="AE19"/>
  <c r="N19"/>
  <c r="O19" s="1"/>
  <c r="L18"/>
  <c r="N18" s="1"/>
  <c r="O18" s="1"/>
  <c r="AU19"/>
  <c r="AV19" s="1"/>
  <c r="AS18"/>
  <c r="AU18" s="1"/>
  <c r="AV18" s="1"/>
  <c r="AE20"/>
  <c r="N20"/>
  <c r="O20" s="1"/>
  <c r="K38"/>
  <c r="AD28"/>
  <c r="AY38"/>
  <c r="BR28"/>
  <c r="BR38" s="1"/>
  <c r="L32"/>
  <c r="C34"/>
  <c r="Y10"/>
  <c r="BK35"/>
  <c r="BK36"/>
  <c r="Y38"/>
  <c r="AU30"/>
  <c r="AV30" s="1"/>
  <c r="N31"/>
  <c r="O31" s="1"/>
  <c r="BN31"/>
  <c r="BO31" s="1"/>
  <c r="AR12"/>
  <c r="AR13" s="1"/>
  <c r="AR10"/>
  <c r="AR14"/>
  <c r="AR71" s="1"/>
  <c r="AD16"/>
  <c r="AW16" s="1"/>
  <c r="BP16" s="1"/>
  <c r="AB16"/>
  <c r="AC16" s="1"/>
  <c r="AT14"/>
  <c r="AT71" s="1"/>
  <c r="BN16"/>
  <c r="BO16" s="1"/>
  <c r="AD17"/>
  <c r="AW17" s="1"/>
  <c r="BP17" s="1"/>
  <c r="BN17"/>
  <c r="BO17" s="1"/>
  <c r="AU20"/>
  <c r="AV20" s="1"/>
  <c r="N25"/>
  <c r="O25" s="1"/>
  <c r="Y35"/>
  <c r="BN25"/>
  <c r="BO25" s="1"/>
  <c r="Y36"/>
  <c r="AU26"/>
  <c r="AV26" s="1"/>
  <c r="N27"/>
  <c r="O27" s="1"/>
  <c r="Y37"/>
  <c r="AR37"/>
  <c r="BK37"/>
  <c r="AR38"/>
  <c r="BK38"/>
  <c r="AD29"/>
  <c r="AW29" s="1"/>
  <c r="BP29" s="1"/>
  <c r="N30"/>
  <c r="O30" s="1"/>
  <c r="BN30"/>
  <c r="BO30" s="1"/>
  <c r="AB31"/>
  <c r="AC31" s="1"/>
  <c r="AG31"/>
  <c r="AH31" s="1"/>
  <c r="AU31"/>
  <c r="AV31" s="1"/>
  <c r="Y34"/>
  <c r="BK34"/>
  <c r="AS11"/>
  <c r="AU8"/>
  <c r="AV8" s="1"/>
  <c r="L10"/>
  <c r="AE9"/>
  <c r="N9"/>
  <c r="O9" s="1"/>
  <c r="AE16"/>
  <c r="N16"/>
  <c r="O16" s="1"/>
  <c r="AY19"/>
  <c r="AF18"/>
  <c r="AF14" s="1"/>
  <c r="U34"/>
  <c r="BC75"/>
  <c r="BL75" s="1"/>
  <c r="BN75" s="1"/>
  <c r="BO75" s="1"/>
  <c r="BL32"/>
  <c r="BC34"/>
  <c r="BI75"/>
  <c r="BI34"/>
  <c r="AD32"/>
  <c r="K34"/>
  <c r="BK10"/>
  <c r="AN75"/>
  <c r="AN34"/>
  <c r="F34"/>
  <c r="J75"/>
  <c r="J34"/>
  <c r="R75"/>
  <c r="R34"/>
  <c r="T75"/>
  <c r="T34"/>
  <c r="X75"/>
  <c r="X34"/>
  <c r="AJ75"/>
  <c r="AJ34"/>
  <c r="AP75"/>
  <c r="AP34"/>
  <c r="BD75"/>
  <c r="BD34"/>
  <c r="BF75"/>
  <c r="BF34"/>
  <c r="BJ75"/>
  <c r="BJ34"/>
  <c r="BR43"/>
  <c r="K50"/>
  <c r="AD49"/>
  <c r="AB49"/>
  <c r="AC49" s="1"/>
  <c r="Z50"/>
  <c r="AB50" s="1"/>
  <c r="AC50" s="1"/>
  <c r="BN49"/>
  <c r="BO49" s="1"/>
  <c r="BL50"/>
  <c r="AE51"/>
  <c r="AE55"/>
  <c r="N55"/>
  <c r="O55" s="1"/>
  <c r="AE63"/>
  <c r="N63"/>
  <c r="O63" s="1"/>
  <c r="AF8"/>
  <c r="AA11"/>
  <c r="AA12" s="1"/>
  <c r="AA13" s="1"/>
  <c r="BM11"/>
  <c r="BM12" s="1"/>
  <c r="BM13" s="1"/>
  <c r="AF9"/>
  <c r="K71"/>
  <c r="M71"/>
  <c r="Y71"/>
  <c r="AA71"/>
  <c r="L15"/>
  <c r="L17"/>
  <c r="L38" s="1"/>
  <c r="N38" s="1"/>
  <c r="O38" s="1"/>
  <c r="M35"/>
  <c r="AA35"/>
  <c r="AE25"/>
  <c r="AS35"/>
  <c r="AU35" s="1"/>
  <c r="AV35" s="1"/>
  <c r="AU25"/>
  <c r="AV25" s="1"/>
  <c r="AY25"/>
  <c r="BM35"/>
  <c r="L36"/>
  <c r="N36" s="1"/>
  <c r="O36" s="1"/>
  <c r="N26"/>
  <c r="O26" s="1"/>
  <c r="AB26"/>
  <c r="AC26" s="1"/>
  <c r="AF26"/>
  <c r="AT36"/>
  <c r="AX26"/>
  <c r="BN26"/>
  <c r="BO26" s="1"/>
  <c r="AA37"/>
  <c r="AE27"/>
  <c r="AT27"/>
  <c r="AT37" s="1"/>
  <c r="BN27"/>
  <c r="BO27" s="1"/>
  <c r="AU28"/>
  <c r="AV28" s="1"/>
  <c r="BM38"/>
  <c r="L29"/>
  <c r="L37" s="1"/>
  <c r="N37" s="1"/>
  <c r="O37" s="1"/>
  <c r="Z29"/>
  <c r="AB29" s="1"/>
  <c r="AC29" s="1"/>
  <c r="BL29"/>
  <c r="BN29" s="1"/>
  <c r="BO29" s="1"/>
  <c r="AE30"/>
  <c r="AX31"/>
  <c r="AA32"/>
  <c r="AA34" s="1"/>
  <c r="AR34"/>
  <c r="BM32"/>
  <c r="BM34" s="1"/>
  <c r="F35"/>
  <c r="L35"/>
  <c r="N35" s="1"/>
  <c r="O35" s="1"/>
  <c r="AP35"/>
  <c r="BF35"/>
  <c r="C36"/>
  <c r="W36"/>
  <c r="AM36"/>
  <c r="BC36"/>
  <c r="Z37"/>
  <c r="AB37" s="1"/>
  <c r="AC37" s="1"/>
  <c r="AJ37"/>
  <c r="AN37"/>
  <c r="AP37"/>
  <c r="BC38"/>
  <c r="AD44"/>
  <c r="AW44" s="1"/>
  <c r="BP44" s="1"/>
  <c r="AB44"/>
  <c r="AC44" s="1"/>
  <c r="BN44"/>
  <c r="BO44" s="1"/>
  <c r="AD45"/>
  <c r="AW45" s="1"/>
  <c r="BP45" s="1"/>
  <c r="AB45"/>
  <c r="AC45" s="1"/>
  <c r="BN45"/>
  <c r="BO45" s="1"/>
  <c r="AD46"/>
  <c r="AW46" s="1"/>
  <c r="BP46" s="1"/>
  <c r="AB46"/>
  <c r="AC46" s="1"/>
  <c r="BN46"/>
  <c r="BO46" s="1"/>
  <c r="AD47"/>
  <c r="AW47" s="1"/>
  <c r="BP47" s="1"/>
  <c r="AB47"/>
  <c r="AC47" s="1"/>
  <c r="BN47"/>
  <c r="BO47" s="1"/>
  <c r="AD48"/>
  <c r="AW48" s="1"/>
  <c r="BP48" s="1"/>
  <c r="AB48"/>
  <c r="AC48" s="1"/>
  <c r="BN48"/>
  <c r="BO48" s="1"/>
  <c r="AR50"/>
  <c r="AD55"/>
  <c r="AD52"/>
  <c r="AW52" s="1"/>
  <c r="BP52" s="1"/>
  <c r="AB52"/>
  <c r="AC52" s="1"/>
  <c r="BN52"/>
  <c r="BO52" s="1"/>
  <c r="AD53"/>
  <c r="AW53" s="1"/>
  <c r="BP53" s="1"/>
  <c r="AB53"/>
  <c r="AC53" s="1"/>
  <c r="BN53"/>
  <c r="BO53" s="1"/>
  <c r="AD54"/>
  <c r="AW54" s="1"/>
  <c r="BP54" s="1"/>
  <c r="AB54"/>
  <c r="AC54" s="1"/>
  <c r="BN54"/>
  <c r="BO54" s="1"/>
  <c r="AB55"/>
  <c r="AC55" s="1"/>
  <c r="BN55"/>
  <c r="BO55" s="1"/>
  <c r="AU56"/>
  <c r="AV56" s="1"/>
  <c r="AD57"/>
  <c r="AW57" s="1"/>
  <c r="BP57" s="1"/>
  <c r="AB57"/>
  <c r="AC57" s="1"/>
  <c r="BN57"/>
  <c r="BO57" s="1"/>
  <c r="AD58"/>
  <c r="AW58" s="1"/>
  <c r="BP58" s="1"/>
  <c r="AB58"/>
  <c r="AC58" s="1"/>
  <c r="BN58"/>
  <c r="BO58" s="1"/>
  <c r="AD59"/>
  <c r="AW59" s="1"/>
  <c r="BP59" s="1"/>
  <c r="AB59"/>
  <c r="AC59" s="1"/>
  <c r="N71"/>
  <c r="O71" s="1"/>
  <c r="AE71"/>
  <c r="D75"/>
  <c r="D34"/>
  <c r="AX33"/>
  <c r="AG33"/>
  <c r="AH33" s="1"/>
  <c r="AE44"/>
  <c r="N44"/>
  <c r="O44" s="1"/>
  <c r="AE45"/>
  <c r="N45"/>
  <c r="O45" s="1"/>
  <c r="AE46"/>
  <c r="N46"/>
  <c r="O46" s="1"/>
  <c r="AE47"/>
  <c r="N47"/>
  <c r="O47" s="1"/>
  <c r="AE48"/>
  <c r="N48"/>
  <c r="O48" s="1"/>
  <c r="L50"/>
  <c r="N50" s="1"/>
  <c r="O50" s="1"/>
  <c r="AE49"/>
  <c r="N49"/>
  <c r="O49" s="1"/>
  <c r="AS50"/>
  <c r="AU49"/>
  <c r="AV49" s="1"/>
  <c r="AE52"/>
  <c r="N52"/>
  <c r="O52" s="1"/>
  <c r="AE53"/>
  <c r="N53"/>
  <c r="O53" s="1"/>
  <c r="AE54"/>
  <c r="N54"/>
  <c r="O54" s="1"/>
  <c r="AE56"/>
  <c r="N56"/>
  <c r="O56" s="1"/>
  <c r="AE57"/>
  <c r="N57"/>
  <c r="O57" s="1"/>
  <c r="AE58"/>
  <c r="N58"/>
  <c r="O58" s="1"/>
  <c r="AE59"/>
  <c r="N59"/>
  <c r="O59" s="1"/>
  <c r="AB71"/>
  <c r="AC71" s="1"/>
  <c r="Z15"/>
  <c r="AS15"/>
  <c r="BL15"/>
  <c r="BL36" s="1"/>
  <c r="BN36" s="1"/>
  <c r="BO36" s="1"/>
  <c r="Z17"/>
  <c r="AB17" s="1"/>
  <c r="AC17" s="1"/>
  <c r="AS17"/>
  <c r="AU17" s="1"/>
  <c r="AV17" s="1"/>
  <c r="AB25"/>
  <c r="AC25" s="1"/>
  <c r="AG26"/>
  <c r="AH26" s="1"/>
  <c r="AU27"/>
  <c r="AV27" s="1"/>
  <c r="BM37"/>
  <c r="N28"/>
  <c r="O28" s="1"/>
  <c r="Z38"/>
  <c r="AB28"/>
  <c r="AC28" s="1"/>
  <c r="AF38"/>
  <c r="BL38"/>
  <c r="BN38" s="1"/>
  <c r="BO38" s="1"/>
  <c r="BN28"/>
  <c r="BO28" s="1"/>
  <c r="C37"/>
  <c r="G37"/>
  <c r="I37"/>
  <c r="M29"/>
  <c r="Q37"/>
  <c r="U37"/>
  <c r="W37"/>
  <c r="AA29"/>
  <c r="AK37"/>
  <c r="AM37"/>
  <c r="AQ37"/>
  <c r="AS29"/>
  <c r="AU29" s="1"/>
  <c r="AV29" s="1"/>
  <c r="BC37"/>
  <c r="BG37"/>
  <c r="BI37"/>
  <c r="BM29"/>
  <c r="G32"/>
  <c r="I32"/>
  <c r="M32"/>
  <c r="AK32"/>
  <c r="AM32"/>
  <c r="AS32" s="1"/>
  <c r="AQ32"/>
  <c r="T35"/>
  <c r="AJ35"/>
  <c r="I36"/>
  <c r="Q36"/>
  <c r="BI36"/>
  <c r="Y50"/>
  <c r="BK50"/>
  <c r="AE62"/>
  <c r="N62"/>
  <c r="O62" s="1"/>
  <c r="AE67"/>
  <c r="N67"/>
  <c r="O67" s="1"/>
  <c r="AE68"/>
  <c r="N68"/>
  <c r="O68" s="1"/>
  <c r="AE69"/>
  <c r="N69"/>
  <c r="O69" s="1"/>
  <c r="G33"/>
  <c r="M33" s="1"/>
  <c r="AF33" s="1"/>
  <c r="AY33" s="1"/>
  <c r="BR33" s="1"/>
  <c r="N33"/>
  <c r="O33" s="1"/>
  <c r="C70"/>
  <c r="F70"/>
  <c r="F75" s="1"/>
  <c r="I70"/>
  <c r="L43"/>
  <c r="P70"/>
  <c r="S70"/>
  <c r="V70"/>
  <c r="Y43"/>
  <c r="AI70"/>
  <c r="AL70"/>
  <c r="AO70"/>
  <c r="AR43"/>
  <c r="AR70" s="1"/>
  <c r="BB70"/>
  <c r="BE70"/>
  <c r="BH70"/>
  <c r="BK43"/>
  <c r="BM70"/>
  <c r="G70"/>
  <c r="K51"/>
  <c r="AD51" s="1"/>
  <c r="AW51" s="1"/>
  <c r="M51"/>
  <c r="U70"/>
  <c r="Y51"/>
  <c r="AB51" s="1"/>
  <c r="AC51" s="1"/>
  <c r="AA51"/>
  <c r="AK70"/>
  <c r="AQ70"/>
  <c r="BG70"/>
  <c r="BK51"/>
  <c r="BN51" s="1"/>
  <c r="BO51" s="1"/>
  <c r="BM51"/>
  <c r="AL55"/>
  <c r="AR55" s="1"/>
  <c r="AU55" s="1"/>
  <c r="AV55" s="1"/>
  <c r="BN59"/>
  <c r="BO59" s="1"/>
  <c r="N61"/>
  <c r="O61" s="1"/>
  <c r="AB61"/>
  <c r="AC61" s="1"/>
  <c r="BN61"/>
  <c r="BO61" s="1"/>
  <c r="AD63"/>
  <c r="AW63" s="1"/>
  <c r="BP63" s="1"/>
  <c r="AB63"/>
  <c r="AC63" s="1"/>
  <c r="BN63"/>
  <c r="BO63" s="1"/>
  <c r="AE64"/>
  <c r="AX64" s="1"/>
  <c r="BQ64" s="1"/>
  <c r="AU67"/>
  <c r="AV67" s="1"/>
  <c r="AU68"/>
  <c r="AV68" s="1"/>
  <c r="AU69"/>
  <c r="AV69" s="1"/>
  <c r="N73"/>
  <c r="O73" s="1"/>
  <c r="BN73"/>
  <c r="BO73" s="1"/>
  <c r="B84"/>
  <c r="K70"/>
  <c r="B74"/>
  <c r="B76" s="1"/>
  <c r="B77" s="1"/>
  <c r="B72"/>
  <c r="E84"/>
  <c r="E74"/>
  <c r="E76" s="1"/>
  <c r="E72"/>
  <c r="H84"/>
  <c r="H74"/>
  <c r="H76" s="1"/>
  <c r="H77" s="1"/>
  <c r="H72"/>
  <c r="Q84"/>
  <c r="Q74"/>
  <c r="Q76" s="1"/>
  <c r="Q72"/>
  <c r="Z70"/>
  <c r="T84"/>
  <c r="T74"/>
  <c r="T76" s="1"/>
  <c r="T72"/>
  <c r="W84"/>
  <c r="W74"/>
  <c r="W76" s="1"/>
  <c r="W72"/>
  <c r="AJ84"/>
  <c r="AJ74"/>
  <c r="AJ76" s="1"/>
  <c r="AJ72"/>
  <c r="AM84"/>
  <c r="AM74"/>
  <c r="AM72"/>
  <c r="AP84"/>
  <c r="AP74"/>
  <c r="AP76" s="1"/>
  <c r="AP72"/>
  <c r="BC84"/>
  <c r="BC74"/>
  <c r="BC76" s="1"/>
  <c r="BC72"/>
  <c r="BF84"/>
  <c r="BF74"/>
  <c r="BF76" s="1"/>
  <c r="BF72"/>
  <c r="BI84"/>
  <c r="BI74"/>
  <c r="BI76" s="1"/>
  <c r="BI72"/>
  <c r="D84"/>
  <c r="M70"/>
  <c r="D74"/>
  <c r="D76" s="1"/>
  <c r="D72"/>
  <c r="J84"/>
  <c r="J74"/>
  <c r="J76" s="1"/>
  <c r="J72"/>
  <c r="R84"/>
  <c r="AA70"/>
  <c r="R74"/>
  <c r="R76" s="1"/>
  <c r="R72"/>
  <c r="X84"/>
  <c r="X74"/>
  <c r="X76" s="1"/>
  <c r="X72"/>
  <c r="AN84"/>
  <c r="AN74"/>
  <c r="AN76" s="1"/>
  <c r="AN72"/>
  <c r="BD84"/>
  <c r="BD74"/>
  <c r="BD76" s="1"/>
  <c r="BD72"/>
  <c r="BJ84"/>
  <c r="BJ74"/>
  <c r="BJ76" s="1"/>
  <c r="BJ72"/>
  <c r="AE60"/>
  <c r="N60"/>
  <c r="O60" s="1"/>
  <c r="K43"/>
  <c r="Z43"/>
  <c r="AB43" s="1"/>
  <c r="AC43" s="1"/>
  <c r="AS43"/>
  <c r="BL43"/>
  <c r="AF49"/>
  <c r="AT51"/>
  <c r="AT70" s="1"/>
  <c r="AU59"/>
  <c r="AV59" s="1"/>
  <c r="AX61"/>
  <c r="AU63"/>
  <c r="AV63" s="1"/>
  <c r="AU73"/>
  <c r="AV73" s="1"/>
  <c r="AE81"/>
  <c r="N81"/>
  <c r="AE73"/>
  <c r="B79"/>
  <c r="B80" s="1"/>
  <c r="AU78"/>
  <c r="AV78" s="1"/>
  <c r="AB81"/>
  <c r="BN81"/>
  <c r="AE82"/>
  <c r="N82"/>
  <c r="AE83"/>
  <c r="N83"/>
  <c r="N78"/>
  <c r="O78" s="1"/>
  <c r="BN78"/>
  <c r="BO78" s="1"/>
  <c r="K78"/>
  <c r="Y78"/>
  <c r="AE78"/>
  <c r="AY78"/>
  <c r="BK78"/>
  <c r="AD44" i="5" l="1"/>
  <c r="AW44" s="1"/>
  <c r="BP44" s="1"/>
  <c r="N44"/>
  <c r="O44" s="1"/>
  <c r="AZ73"/>
  <c r="BQ73"/>
  <c r="BS73" s="1"/>
  <c r="BT73" s="1"/>
  <c r="AZ71"/>
  <c r="BQ71"/>
  <c r="BS71" s="1"/>
  <c r="BT71" s="1"/>
  <c r="AQ69"/>
  <c r="AQ70" s="1"/>
  <c r="AQ67"/>
  <c r="AK65"/>
  <c r="G69"/>
  <c r="G70" s="1"/>
  <c r="G67"/>
  <c r="BE69"/>
  <c r="BE70" s="1"/>
  <c r="BE67"/>
  <c r="AL69"/>
  <c r="AL70" s="1"/>
  <c r="AL67"/>
  <c r="AI65"/>
  <c r="AR63"/>
  <c r="S69"/>
  <c r="S70" s="1"/>
  <c r="S67"/>
  <c r="F69"/>
  <c r="F70" s="1"/>
  <c r="F67"/>
  <c r="L61"/>
  <c r="C65"/>
  <c r="L63"/>
  <c r="BJ74"/>
  <c r="BJ63"/>
  <c r="BJ61"/>
  <c r="AN74"/>
  <c r="AN63"/>
  <c r="AN61"/>
  <c r="R74"/>
  <c r="AA59"/>
  <c r="AA61" s="1"/>
  <c r="R63"/>
  <c r="R61"/>
  <c r="D74"/>
  <c r="M59"/>
  <c r="D63"/>
  <c r="D61"/>
  <c r="BF74"/>
  <c r="BF63"/>
  <c r="BF65" s="1"/>
  <c r="BF61"/>
  <c r="AM74"/>
  <c r="AM63"/>
  <c r="AM61"/>
  <c r="T74"/>
  <c r="T63"/>
  <c r="T61"/>
  <c r="E74"/>
  <c r="E63"/>
  <c r="E65" s="1"/>
  <c r="E61"/>
  <c r="N64"/>
  <c r="O64" s="1"/>
  <c r="AG21"/>
  <c r="AH21" s="1"/>
  <c r="AX21"/>
  <c r="AE12"/>
  <c r="N12"/>
  <c r="O12" s="1"/>
  <c r="AE10"/>
  <c r="N10"/>
  <c r="O10" s="1"/>
  <c r="N9"/>
  <c r="O9" s="1"/>
  <c r="AE9"/>
  <c r="AX49"/>
  <c r="AG49"/>
  <c r="AH49" s="1"/>
  <c r="AX45"/>
  <c r="AG45"/>
  <c r="AH45" s="1"/>
  <c r="AD39"/>
  <c r="AW38"/>
  <c r="BL23"/>
  <c r="BN23" s="1"/>
  <c r="BO23" s="1"/>
  <c r="BN21"/>
  <c r="BO21" s="1"/>
  <c r="Z23"/>
  <c r="AB23" s="1"/>
  <c r="AC23" s="1"/>
  <c r="AB21"/>
  <c r="AC21" s="1"/>
  <c r="AF27"/>
  <c r="AY20"/>
  <c r="AE11"/>
  <c r="N11"/>
  <c r="O11" s="1"/>
  <c r="AS24"/>
  <c r="AU24" s="1"/>
  <c r="AV24" s="1"/>
  <c r="AU10"/>
  <c r="AV10" s="1"/>
  <c r="AX48"/>
  <c r="AG48"/>
  <c r="AH48" s="1"/>
  <c r="AX47"/>
  <c r="AG47"/>
  <c r="AH47" s="1"/>
  <c r="AX46"/>
  <c r="AG46"/>
  <c r="AH46" s="1"/>
  <c r="AX43"/>
  <c r="AG43"/>
  <c r="AH43" s="1"/>
  <c r="AX42"/>
  <c r="AX41"/>
  <c r="AG41"/>
  <c r="AH41" s="1"/>
  <c r="AG40"/>
  <c r="AH40" s="1"/>
  <c r="AX40"/>
  <c r="AX38"/>
  <c r="AG38"/>
  <c r="AH38" s="1"/>
  <c r="AE39"/>
  <c r="AG39" s="1"/>
  <c r="AH39" s="1"/>
  <c r="AS23"/>
  <c r="AU23" s="1"/>
  <c r="AV23" s="1"/>
  <c r="AU21"/>
  <c r="AV21" s="1"/>
  <c r="M23"/>
  <c r="AF21"/>
  <c r="AX8"/>
  <c r="AG8"/>
  <c r="AH8" s="1"/>
  <c r="AD27"/>
  <c r="AW20"/>
  <c r="AD26"/>
  <c r="AW19"/>
  <c r="AD25"/>
  <c r="AW18"/>
  <c r="AZ19"/>
  <c r="BA19" s="1"/>
  <c r="BQ19"/>
  <c r="AG68"/>
  <c r="AH68" s="1"/>
  <c r="AG56"/>
  <c r="AH56" s="1"/>
  <c r="BN32"/>
  <c r="BO32" s="1"/>
  <c r="AU32"/>
  <c r="AV32" s="1"/>
  <c r="AB32"/>
  <c r="AC32" s="1"/>
  <c r="AD32"/>
  <c r="AW32" s="1"/>
  <c r="BP32" s="1"/>
  <c r="AM64"/>
  <c r="AD42"/>
  <c r="AW42" s="1"/>
  <c r="BP42" s="1"/>
  <c r="BJ64"/>
  <c r="T64"/>
  <c r="BL26"/>
  <c r="BN26" s="1"/>
  <c r="BO26" s="1"/>
  <c r="AG51"/>
  <c r="AH51" s="1"/>
  <c r="AN64"/>
  <c r="AT64" s="1"/>
  <c r="BL27"/>
  <c r="BN27" s="1"/>
  <c r="BO27" s="1"/>
  <c r="Z27"/>
  <c r="AB27" s="1"/>
  <c r="AC27" s="1"/>
  <c r="L27"/>
  <c r="N27" s="1"/>
  <c r="O27" s="1"/>
  <c r="AD9"/>
  <c r="AW9" s="1"/>
  <c r="BP9" s="1"/>
  <c r="AU39"/>
  <c r="AV39" s="1"/>
  <c r="BL25"/>
  <c r="BN25" s="1"/>
  <c r="BO25" s="1"/>
  <c r="BQ72"/>
  <c r="BS72" s="1"/>
  <c r="BT72" s="1"/>
  <c r="AZ72"/>
  <c r="BQ68"/>
  <c r="BS68" s="1"/>
  <c r="BT68" s="1"/>
  <c r="AZ68"/>
  <c r="BA68" s="1"/>
  <c r="AE32"/>
  <c r="N32"/>
  <c r="O32" s="1"/>
  <c r="AX58"/>
  <c r="AG58"/>
  <c r="AH58" s="1"/>
  <c r="AX57"/>
  <c r="AG57"/>
  <c r="AH57" s="1"/>
  <c r="BQ56"/>
  <c r="BS56" s="1"/>
  <c r="BT56" s="1"/>
  <c r="AZ56"/>
  <c r="BA56" s="1"/>
  <c r="AX55"/>
  <c r="AG55"/>
  <c r="AH55" s="1"/>
  <c r="AX50"/>
  <c r="AG50"/>
  <c r="AH50" s="1"/>
  <c r="BG69"/>
  <c r="BG70" s="1"/>
  <c r="BG67"/>
  <c r="U69"/>
  <c r="U70" s="1"/>
  <c r="U67"/>
  <c r="BH69"/>
  <c r="BH70" s="1"/>
  <c r="BH67"/>
  <c r="BB65"/>
  <c r="BK63"/>
  <c r="AO69"/>
  <c r="AO70" s="1"/>
  <c r="AO67"/>
  <c r="V69"/>
  <c r="V70" s="1"/>
  <c r="V67"/>
  <c r="Y63"/>
  <c r="P65"/>
  <c r="I69"/>
  <c r="I70" s="1"/>
  <c r="I67"/>
  <c r="BD74"/>
  <c r="BM74" s="1"/>
  <c r="BM59"/>
  <c r="BM61" s="1"/>
  <c r="BD63"/>
  <c r="BD61"/>
  <c r="X74"/>
  <c r="X63"/>
  <c r="X61"/>
  <c r="J74"/>
  <c r="J63"/>
  <c r="J61"/>
  <c r="AF39"/>
  <c r="AY38"/>
  <c r="BI74"/>
  <c r="BI63"/>
  <c r="BI65" s="1"/>
  <c r="BI61"/>
  <c r="BC74"/>
  <c r="BC63"/>
  <c r="BC61"/>
  <c r="BL59"/>
  <c r="AP74"/>
  <c r="AP63"/>
  <c r="AP61"/>
  <c r="AJ74"/>
  <c r="AS74" s="1"/>
  <c r="AS59"/>
  <c r="AJ63"/>
  <c r="AJ61"/>
  <c r="W74"/>
  <c r="W63"/>
  <c r="W65" s="1"/>
  <c r="W61"/>
  <c r="Q74"/>
  <c r="Q63"/>
  <c r="Q61"/>
  <c r="Z59"/>
  <c r="AE59" s="1"/>
  <c r="H74"/>
  <c r="H63"/>
  <c r="H65" s="1"/>
  <c r="H61"/>
  <c r="B74"/>
  <c r="K74" s="1"/>
  <c r="K59"/>
  <c r="B63"/>
  <c r="B61"/>
  <c r="BQ51"/>
  <c r="BS51" s="1"/>
  <c r="BT51" s="1"/>
  <c r="AZ51"/>
  <c r="BA51" s="1"/>
  <c r="AX44"/>
  <c r="AG44"/>
  <c r="AH44" s="1"/>
  <c r="AW21"/>
  <c r="AD23"/>
  <c r="AY18"/>
  <c r="AF25"/>
  <c r="Z25"/>
  <c r="AB25" s="1"/>
  <c r="AC25" s="1"/>
  <c r="AB10"/>
  <c r="AC10" s="1"/>
  <c r="N60"/>
  <c r="O60" s="1"/>
  <c r="AE60"/>
  <c r="AX37"/>
  <c r="AG37"/>
  <c r="AH37" s="1"/>
  <c r="AX36"/>
  <c r="AG36"/>
  <c r="AH36" s="1"/>
  <c r="AX35"/>
  <c r="AG35"/>
  <c r="AH35" s="1"/>
  <c r="AX34"/>
  <c r="AG34"/>
  <c r="AH34" s="1"/>
  <c r="AX33"/>
  <c r="AG33"/>
  <c r="AH33" s="1"/>
  <c r="BQ17"/>
  <c r="AD24"/>
  <c r="AW17"/>
  <c r="AZ17" s="1"/>
  <c r="BA17" s="1"/>
  <c r="AF40"/>
  <c r="AY40" s="1"/>
  <c r="BR40" s="1"/>
  <c r="AT74"/>
  <c r="BK74"/>
  <c r="AR74"/>
  <c r="Y74"/>
  <c r="L74"/>
  <c r="BC64"/>
  <c r="BL64" s="1"/>
  <c r="BN64" s="1"/>
  <c r="BO64" s="1"/>
  <c r="Q64"/>
  <c r="Z64" s="1"/>
  <c r="AB64" s="1"/>
  <c r="AC64" s="1"/>
  <c r="AB40"/>
  <c r="AC40" s="1"/>
  <c r="X64"/>
  <c r="BD64"/>
  <c r="BM64" s="1"/>
  <c r="R64"/>
  <c r="AA64" s="1"/>
  <c r="AP64"/>
  <c r="J64"/>
  <c r="AU9"/>
  <c r="AV9" s="1"/>
  <c r="AY9"/>
  <c r="BR9" s="1"/>
  <c r="N39"/>
  <c r="O39" s="1"/>
  <c r="AJ64"/>
  <c r="AS64" s="1"/>
  <c r="AU64" s="1"/>
  <c r="AV64" s="1"/>
  <c r="D64"/>
  <c r="M64" s="1"/>
  <c r="AF64" s="1"/>
  <c r="AY64" s="1"/>
  <c r="BR64" s="1"/>
  <c r="L25"/>
  <c r="N25" s="1"/>
  <c r="O25" s="1"/>
  <c r="AU32" i="4"/>
  <c r="AV32" s="1"/>
  <c r="AT74"/>
  <c r="AT72"/>
  <c r="AX78"/>
  <c r="AD78"/>
  <c r="AX73"/>
  <c r="AG73"/>
  <c r="AH73" s="1"/>
  <c r="AG81"/>
  <c r="AX81"/>
  <c r="AY49"/>
  <c r="AF50"/>
  <c r="AS70"/>
  <c r="AU43"/>
  <c r="AV43" s="1"/>
  <c r="AX60"/>
  <c r="AG60"/>
  <c r="AH60" s="1"/>
  <c r="BJ79"/>
  <c r="BJ80" s="1"/>
  <c r="BJ77"/>
  <c r="AN79"/>
  <c r="AN80" s="1"/>
  <c r="AN77"/>
  <c r="R79"/>
  <c r="R80" s="1"/>
  <c r="R77"/>
  <c r="J79"/>
  <c r="J80" s="1"/>
  <c r="J77"/>
  <c r="M74"/>
  <c r="M72"/>
  <c r="AF70"/>
  <c r="BF79"/>
  <c r="BF80" s="1"/>
  <c r="BF77"/>
  <c r="AP79"/>
  <c r="AP80" s="1"/>
  <c r="AP77"/>
  <c r="AJ79"/>
  <c r="AJ80" s="1"/>
  <c r="AJ77"/>
  <c r="T79"/>
  <c r="T80" s="1"/>
  <c r="T77"/>
  <c r="Z74"/>
  <c r="Z72"/>
  <c r="Q79"/>
  <c r="Q80" s="1"/>
  <c r="Q77"/>
  <c r="E79"/>
  <c r="E80" s="1"/>
  <c r="E77"/>
  <c r="K74"/>
  <c r="K76" s="1"/>
  <c r="K77" s="1"/>
  <c r="K72"/>
  <c r="BG84"/>
  <c r="BG74"/>
  <c r="BG72"/>
  <c r="AK84"/>
  <c r="AK74"/>
  <c r="AK72"/>
  <c r="G84"/>
  <c r="G74"/>
  <c r="G72"/>
  <c r="BE84"/>
  <c r="BE74"/>
  <c r="BE76" s="1"/>
  <c r="BE72"/>
  <c r="AO84"/>
  <c r="AO74"/>
  <c r="AO76" s="1"/>
  <c r="AO72"/>
  <c r="AI84"/>
  <c r="AI74"/>
  <c r="AI76" s="1"/>
  <c r="AI72"/>
  <c r="V84"/>
  <c r="V74"/>
  <c r="V76" s="1"/>
  <c r="V72"/>
  <c r="P84"/>
  <c r="Y70"/>
  <c r="P74"/>
  <c r="P76" s="1"/>
  <c r="P72"/>
  <c r="I84"/>
  <c r="I74"/>
  <c r="I72"/>
  <c r="C84"/>
  <c r="C74"/>
  <c r="C72"/>
  <c r="L70"/>
  <c r="AX69"/>
  <c r="AG69"/>
  <c r="AH69" s="1"/>
  <c r="AX68"/>
  <c r="AG68"/>
  <c r="AH68" s="1"/>
  <c r="AX67"/>
  <c r="AG67"/>
  <c r="AH67" s="1"/>
  <c r="AX62"/>
  <c r="AG62"/>
  <c r="AH62" s="1"/>
  <c r="AQ75"/>
  <c r="AQ34"/>
  <c r="AK75"/>
  <c r="AT75" s="1"/>
  <c r="AT32"/>
  <c r="AT34" s="1"/>
  <c r="AK34"/>
  <c r="I75"/>
  <c r="I34"/>
  <c r="AU15"/>
  <c r="AV15" s="1"/>
  <c r="AS14"/>
  <c r="AX59"/>
  <c r="AG59"/>
  <c r="AH59" s="1"/>
  <c r="AX58"/>
  <c r="AG58"/>
  <c r="AH58" s="1"/>
  <c r="AX57"/>
  <c r="AG57"/>
  <c r="AH57" s="1"/>
  <c r="AG56"/>
  <c r="AH56" s="1"/>
  <c r="AX56"/>
  <c r="AX54"/>
  <c r="AG54"/>
  <c r="AH54" s="1"/>
  <c r="AX53"/>
  <c r="AG53"/>
  <c r="AH53" s="1"/>
  <c r="AX52"/>
  <c r="AG52"/>
  <c r="AH52" s="1"/>
  <c r="AE50"/>
  <c r="AX49"/>
  <c r="AG49"/>
  <c r="AH49" s="1"/>
  <c r="AX30"/>
  <c r="AG30"/>
  <c r="AH30" s="1"/>
  <c r="AX27"/>
  <c r="AG27"/>
  <c r="AH27" s="1"/>
  <c r="AX25"/>
  <c r="AG25"/>
  <c r="AH25" s="1"/>
  <c r="AE15"/>
  <c r="N15"/>
  <c r="O15" s="1"/>
  <c r="L14"/>
  <c r="N14" s="1"/>
  <c r="O14" s="1"/>
  <c r="AY8"/>
  <c r="AF11"/>
  <c r="AF12" s="1"/>
  <c r="AF13" s="1"/>
  <c r="AX63"/>
  <c r="AG63"/>
  <c r="AH63" s="1"/>
  <c r="AX55"/>
  <c r="AG55"/>
  <c r="AH55" s="1"/>
  <c r="AW32"/>
  <c r="BN32"/>
  <c r="BO32" s="1"/>
  <c r="AS12"/>
  <c r="AU11"/>
  <c r="AV11" s="1"/>
  <c r="AX20"/>
  <c r="AG20"/>
  <c r="AH20" s="1"/>
  <c r="AD10"/>
  <c r="AW9"/>
  <c r="BN11"/>
  <c r="BO11" s="1"/>
  <c r="BQ28"/>
  <c r="AW27"/>
  <c r="AD36"/>
  <c r="AW26"/>
  <c r="AD35"/>
  <c r="AW25"/>
  <c r="L12"/>
  <c r="N11"/>
  <c r="O11" s="1"/>
  <c r="H79"/>
  <c r="H80" s="1"/>
  <c r="AD43"/>
  <c r="AW43" s="1"/>
  <c r="BM84"/>
  <c r="BL84"/>
  <c r="AF51"/>
  <c r="AY51" s="1"/>
  <c r="BR51" s="1"/>
  <c r="BK70"/>
  <c r="AF29"/>
  <c r="AB38"/>
  <c r="AC38" s="1"/>
  <c r="AY27"/>
  <c r="AS37"/>
  <c r="AU37" s="1"/>
  <c r="AV37" s="1"/>
  <c r="AU50"/>
  <c r="AV50" s="1"/>
  <c r="AW55"/>
  <c r="BP55" s="1"/>
  <c r="AS36"/>
  <c r="AU36" s="1"/>
  <c r="AV36" s="1"/>
  <c r="BL35"/>
  <c r="BN35" s="1"/>
  <c r="BO35" s="1"/>
  <c r="M37"/>
  <c r="AD71"/>
  <c r="AG71" s="1"/>
  <c r="AH71" s="1"/>
  <c r="N51"/>
  <c r="O51" s="1"/>
  <c r="N10"/>
  <c r="O10" s="1"/>
  <c r="AS38"/>
  <c r="AU38" s="1"/>
  <c r="AV38" s="1"/>
  <c r="BL37"/>
  <c r="BN37" s="1"/>
  <c r="BO37" s="1"/>
  <c r="AT12"/>
  <c r="AT13" s="1"/>
  <c r="C75"/>
  <c r="L75" s="1"/>
  <c r="K12"/>
  <c r="K13" s="1"/>
  <c r="Z75"/>
  <c r="AB75" s="1"/>
  <c r="AC75" s="1"/>
  <c r="BR78"/>
  <c r="AG83"/>
  <c r="AX83"/>
  <c r="AG82"/>
  <c r="AX82"/>
  <c r="AZ61"/>
  <c r="BA61" s="1"/>
  <c r="BQ61"/>
  <c r="BS61" s="1"/>
  <c r="BT61" s="1"/>
  <c r="BL70"/>
  <c r="BN43"/>
  <c r="BO43" s="1"/>
  <c r="BD79"/>
  <c r="BD80" s="1"/>
  <c r="BD77"/>
  <c r="X79"/>
  <c r="X80" s="1"/>
  <c r="X77"/>
  <c r="AA74"/>
  <c r="AA72"/>
  <c r="D79"/>
  <c r="D80" s="1"/>
  <c r="D77"/>
  <c r="BI79"/>
  <c r="BI80" s="1"/>
  <c r="BI77"/>
  <c r="BC79"/>
  <c r="BC80" s="1"/>
  <c r="BC77"/>
  <c r="W79"/>
  <c r="W80" s="1"/>
  <c r="W77"/>
  <c r="AQ84"/>
  <c r="AQ74"/>
  <c r="AQ76" s="1"/>
  <c r="AQ72"/>
  <c r="U84"/>
  <c r="AA84" s="1"/>
  <c r="U74"/>
  <c r="U72"/>
  <c r="BM74"/>
  <c r="BM72"/>
  <c r="BH84"/>
  <c r="BH74"/>
  <c r="BH76" s="1"/>
  <c r="BH72"/>
  <c r="BB84"/>
  <c r="BK84" s="1"/>
  <c r="BB74"/>
  <c r="BB76" s="1"/>
  <c r="BB72"/>
  <c r="AR74"/>
  <c r="AR76" s="1"/>
  <c r="AR72"/>
  <c r="AL84"/>
  <c r="AL74"/>
  <c r="AL76" s="1"/>
  <c r="AL72"/>
  <c r="S84"/>
  <c r="S74"/>
  <c r="S76" s="1"/>
  <c r="S72"/>
  <c r="AE43"/>
  <c r="N43"/>
  <c r="O43" s="1"/>
  <c r="F84"/>
  <c r="F74"/>
  <c r="F76" s="1"/>
  <c r="F72"/>
  <c r="AM75"/>
  <c r="AS75" s="1"/>
  <c r="AU75" s="1"/>
  <c r="AV75" s="1"/>
  <c r="AM34"/>
  <c r="AF32"/>
  <c r="M34"/>
  <c r="G75"/>
  <c r="G34"/>
  <c r="BN15"/>
  <c r="BO15" s="1"/>
  <c r="BL14"/>
  <c r="AB15"/>
  <c r="AC15" s="1"/>
  <c r="Z14"/>
  <c r="AB14" s="1"/>
  <c r="AC14" s="1"/>
  <c r="AX48"/>
  <c r="AG48"/>
  <c r="AH48" s="1"/>
  <c r="AX47"/>
  <c r="AG47"/>
  <c r="AH47" s="1"/>
  <c r="AX46"/>
  <c r="AG46"/>
  <c r="AH46" s="1"/>
  <c r="AX45"/>
  <c r="AG45"/>
  <c r="AH45" s="1"/>
  <c r="AX44"/>
  <c r="AG44"/>
  <c r="AH44" s="1"/>
  <c r="BQ33"/>
  <c r="BS33" s="1"/>
  <c r="BT33" s="1"/>
  <c r="AZ33"/>
  <c r="BA33" s="1"/>
  <c r="BQ31"/>
  <c r="BS31" s="1"/>
  <c r="BT31" s="1"/>
  <c r="AZ31"/>
  <c r="BA31" s="1"/>
  <c r="AE29"/>
  <c r="AE37" s="1"/>
  <c r="N29"/>
  <c r="O29" s="1"/>
  <c r="BQ26"/>
  <c r="AZ26"/>
  <c r="BA26" s="1"/>
  <c r="AF36"/>
  <c r="AY26"/>
  <c r="AY35"/>
  <c r="BR25"/>
  <c r="AE17"/>
  <c r="N17"/>
  <c r="O17" s="1"/>
  <c r="AY9"/>
  <c r="AF10"/>
  <c r="AX51"/>
  <c r="AG51"/>
  <c r="AH51" s="1"/>
  <c r="AW49"/>
  <c r="AD50"/>
  <c r="BR19"/>
  <c r="BR18" s="1"/>
  <c r="AY18"/>
  <c r="AX16"/>
  <c r="AG16"/>
  <c r="AH16" s="1"/>
  <c r="AE10"/>
  <c r="AG10" s="1"/>
  <c r="AH10" s="1"/>
  <c r="AX9"/>
  <c r="AG9"/>
  <c r="AH9" s="1"/>
  <c r="L34"/>
  <c r="N34" s="1"/>
  <c r="O34" s="1"/>
  <c r="N32"/>
  <c r="O32" s="1"/>
  <c r="AE32"/>
  <c r="AD38"/>
  <c r="AW28"/>
  <c r="AZ28" s="1"/>
  <c r="BA28" s="1"/>
  <c r="AE18"/>
  <c r="AX19"/>
  <c r="AG19"/>
  <c r="AH19" s="1"/>
  <c r="BR15"/>
  <c r="BR14" s="1"/>
  <c r="BR71" s="1"/>
  <c r="AY14"/>
  <c r="AY71" s="1"/>
  <c r="AW15"/>
  <c r="Z12"/>
  <c r="AB11"/>
  <c r="AC11" s="1"/>
  <c r="AD11"/>
  <c r="AW8"/>
  <c r="Z34"/>
  <c r="AB34" s="1"/>
  <c r="AC34" s="1"/>
  <c r="AB32"/>
  <c r="AC32" s="1"/>
  <c r="AW19"/>
  <c r="AD18"/>
  <c r="AD37" s="1"/>
  <c r="AE11"/>
  <c r="AX8"/>
  <c r="AG8"/>
  <c r="AH8" s="1"/>
  <c r="AB78"/>
  <c r="AC78" s="1"/>
  <c r="M84"/>
  <c r="AM76"/>
  <c r="AS84"/>
  <c r="Z84"/>
  <c r="K84"/>
  <c r="BP51"/>
  <c r="M75"/>
  <c r="Z36"/>
  <c r="AB36" s="1"/>
  <c r="AC36" s="1"/>
  <c r="AF71"/>
  <c r="BN50"/>
  <c r="BO50" s="1"/>
  <c r="Z35"/>
  <c r="AB35" s="1"/>
  <c r="AC35" s="1"/>
  <c r="U75"/>
  <c r="AA75" s="1"/>
  <c r="AB10"/>
  <c r="AC10" s="1"/>
  <c r="BG75"/>
  <c r="BM75" s="1"/>
  <c r="AG28"/>
  <c r="AH28" s="1"/>
  <c r="AU10"/>
  <c r="AV10" s="1"/>
  <c r="AE61" i="5" l="1"/>
  <c r="AX59"/>
  <c r="AX60"/>
  <c r="AG60"/>
  <c r="AH60" s="1"/>
  <c r="K61"/>
  <c r="AD59"/>
  <c r="W69"/>
  <c r="W70" s="1"/>
  <c r="W67"/>
  <c r="AS61"/>
  <c r="AU61" s="1"/>
  <c r="AV61" s="1"/>
  <c r="AU59"/>
  <c r="AV59" s="1"/>
  <c r="BI69"/>
  <c r="BI70" s="1"/>
  <c r="BI67"/>
  <c r="AY39"/>
  <c r="BR38"/>
  <c r="BR39" s="1"/>
  <c r="P69"/>
  <c r="P67"/>
  <c r="Y65"/>
  <c r="Y67" s="1"/>
  <c r="AW25"/>
  <c r="BP18"/>
  <c r="AZ18"/>
  <c r="BA18" s="1"/>
  <c r="AW26"/>
  <c r="BP19"/>
  <c r="BP26" s="1"/>
  <c r="AW27"/>
  <c r="BP20"/>
  <c r="AZ20"/>
  <c r="BA20" s="1"/>
  <c r="AY21"/>
  <c r="AF23"/>
  <c r="AX39"/>
  <c r="BQ38"/>
  <c r="AZ38"/>
  <c r="BA38" s="1"/>
  <c r="BQ41"/>
  <c r="BS41" s="1"/>
  <c r="BT41" s="1"/>
  <c r="AZ41"/>
  <c r="BA41" s="1"/>
  <c r="BQ42"/>
  <c r="BS42" s="1"/>
  <c r="BT42" s="1"/>
  <c r="AZ42"/>
  <c r="BA42" s="1"/>
  <c r="BQ43"/>
  <c r="BS43" s="1"/>
  <c r="BT43" s="1"/>
  <c r="AZ43"/>
  <c r="BA43" s="1"/>
  <c r="BQ46"/>
  <c r="BS46" s="1"/>
  <c r="BT46" s="1"/>
  <c r="AZ46"/>
  <c r="BA46" s="1"/>
  <c r="BQ47"/>
  <c r="BS47" s="1"/>
  <c r="BT47" s="1"/>
  <c r="AZ47"/>
  <c r="BA47" s="1"/>
  <c r="BQ48"/>
  <c r="BS48" s="1"/>
  <c r="BT48" s="1"/>
  <c r="AZ48"/>
  <c r="BA48" s="1"/>
  <c r="AX11"/>
  <c r="AG11"/>
  <c r="AH11" s="1"/>
  <c r="AE26"/>
  <c r="AG26" s="1"/>
  <c r="AH26" s="1"/>
  <c r="AZ45"/>
  <c r="BA45" s="1"/>
  <c r="BQ45"/>
  <c r="BS45" s="1"/>
  <c r="BT45" s="1"/>
  <c r="AZ49"/>
  <c r="BA49" s="1"/>
  <c r="BQ49"/>
  <c r="BS49" s="1"/>
  <c r="BT49" s="1"/>
  <c r="AX10"/>
  <c r="AG10"/>
  <c r="AH10" s="1"/>
  <c r="AE24"/>
  <c r="AG24" s="1"/>
  <c r="AH24" s="1"/>
  <c r="AE25"/>
  <c r="AG25" s="1"/>
  <c r="AH25" s="1"/>
  <c r="AX12"/>
  <c r="AG12"/>
  <c r="AH12" s="1"/>
  <c r="AE27"/>
  <c r="AG27" s="1"/>
  <c r="AH27" s="1"/>
  <c r="BF69"/>
  <c r="BF70" s="1"/>
  <c r="BF67"/>
  <c r="M61"/>
  <c r="AF59"/>
  <c r="AI69"/>
  <c r="AI67"/>
  <c r="AR65"/>
  <c r="AR67" s="1"/>
  <c r="AK69"/>
  <c r="AK67"/>
  <c r="Z74"/>
  <c r="AB74" s="1"/>
  <c r="AC74" s="1"/>
  <c r="BL74"/>
  <c r="BN74" s="1"/>
  <c r="BO74" s="1"/>
  <c r="X65"/>
  <c r="T65"/>
  <c r="BJ65"/>
  <c r="N59"/>
  <c r="O59" s="1"/>
  <c r="AE74"/>
  <c r="N74"/>
  <c r="O74" s="1"/>
  <c r="AW24"/>
  <c r="BP17"/>
  <c r="BP24" s="1"/>
  <c r="BS17"/>
  <c r="BT17" s="1"/>
  <c r="BQ33"/>
  <c r="BS33" s="1"/>
  <c r="BT33" s="1"/>
  <c r="AZ33"/>
  <c r="BA33" s="1"/>
  <c r="BQ34"/>
  <c r="BS34" s="1"/>
  <c r="BT34" s="1"/>
  <c r="AZ34"/>
  <c r="BA34" s="1"/>
  <c r="BQ35"/>
  <c r="BS35" s="1"/>
  <c r="BT35" s="1"/>
  <c r="AZ35"/>
  <c r="BA35" s="1"/>
  <c r="BQ36"/>
  <c r="BS36" s="1"/>
  <c r="BT36" s="1"/>
  <c r="AZ36"/>
  <c r="BA36" s="1"/>
  <c r="BQ37"/>
  <c r="BS37" s="1"/>
  <c r="BT37" s="1"/>
  <c r="AZ37"/>
  <c r="BA37" s="1"/>
  <c r="AY25"/>
  <c r="BR18"/>
  <c r="BR25" s="1"/>
  <c r="AW23"/>
  <c r="BP21"/>
  <c r="BP23" s="1"/>
  <c r="BQ44"/>
  <c r="BS44" s="1"/>
  <c r="BT44" s="1"/>
  <c r="AZ44"/>
  <c r="BA44" s="1"/>
  <c r="B65"/>
  <c r="K63"/>
  <c r="AD63" s="1"/>
  <c r="AW63" s="1"/>
  <c r="BP63" s="1"/>
  <c r="H69"/>
  <c r="H70" s="1"/>
  <c r="H67"/>
  <c r="Z61"/>
  <c r="AB61" s="1"/>
  <c r="AC61" s="1"/>
  <c r="AB59"/>
  <c r="AC59" s="1"/>
  <c r="Q65"/>
  <c r="Z63"/>
  <c r="AB63" s="1"/>
  <c r="AC63" s="1"/>
  <c r="AS63"/>
  <c r="AU63" s="1"/>
  <c r="AV63" s="1"/>
  <c r="AJ65"/>
  <c r="BL61"/>
  <c r="BN61" s="1"/>
  <c r="BO61" s="1"/>
  <c r="BN59"/>
  <c r="BO59" s="1"/>
  <c r="BC65"/>
  <c r="BL63"/>
  <c r="BN63" s="1"/>
  <c r="BO63" s="1"/>
  <c r="BM63"/>
  <c r="BD65"/>
  <c r="BB69"/>
  <c r="BB67"/>
  <c r="BK65"/>
  <c r="BK67" s="1"/>
  <c r="BQ50"/>
  <c r="BS50" s="1"/>
  <c r="BT50" s="1"/>
  <c r="AZ50"/>
  <c r="BA50" s="1"/>
  <c r="BQ55"/>
  <c r="BS55" s="1"/>
  <c r="BT55" s="1"/>
  <c r="AZ55"/>
  <c r="BA55" s="1"/>
  <c r="BQ57"/>
  <c r="BS57" s="1"/>
  <c r="BT57" s="1"/>
  <c r="AZ57"/>
  <c r="BA57" s="1"/>
  <c r="BQ58"/>
  <c r="BS58" s="1"/>
  <c r="BT58" s="1"/>
  <c r="AZ58"/>
  <c r="BA58" s="1"/>
  <c r="AX32"/>
  <c r="AG32"/>
  <c r="AH32" s="1"/>
  <c r="BS19"/>
  <c r="BT19" s="1"/>
  <c r="BQ8"/>
  <c r="BS8" s="1"/>
  <c r="BT8" s="1"/>
  <c r="AZ8"/>
  <c r="BA8" s="1"/>
  <c r="BQ40"/>
  <c r="BS40" s="1"/>
  <c r="BT40" s="1"/>
  <c r="AZ40"/>
  <c r="BA40" s="1"/>
  <c r="AY27"/>
  <c r="BR20"/>
  <c r="BR27" s="1"/>
  <c r="AW39"/>
  <c r="BP38"/>
  <c r="BP39" s="1"/>
  <c r="AX9"/>
  <c r="AG9"/>
  <c r="AH9" s="1"/>
  <c r="BQ21"/>
  <c r="AZ21"/>
  <c r="BA21" s="1"/>
  <c r="E69"/>
  <c r="E70" s="1"/>
  <c r="E67"/>
  <c r="M63"/>
  <c r="D65"/>
  <c r="R65"/>
  <c r="AA63"/>
  <c r="C69"/>
  <c r="C67"/>
  <c r="C66"/>
  <c r="L65"/>
  <c r="AD74"/>
  <c r="AW74" s="1"/>
  <c r="BP74" s="1"/>
  <c r="AU74"/>
  <c r="AV74" s="1"/>
  <c r="AP65"/>
  <c r="J65"/>
  <c r="AG42"/>
  <c r="AH42" s="1"/>
  <c r="AE23"/>
  <c r="AG23" s="1"/>
  <c r="AH23" s="1"/>
  <c r="AE64"/>
  <c r="AM65"/>
  <c r="M74"/>
  <c r="AA74"/>
  <c r="AN65"/>
  <c r="AT65" s="1"/>
  <c r="AT67" s="1"/>
  <c r="N61"/>
  <c r="O61" s="1"/>
  <c r="AT63"/>
  <c r="AG37" i="4"/>
  <c r="AH37" s="1"/>
  <c r="AX11"/>
  <c r="BQ8"/>
  <c r="AZ8"/>
  <c r="BA8" s="1"/>
  <c r="AW11"/>
  <c r="BP8"/>
  <c r="BQ16"/>
  <c r="BS16" s="1"/>
  <c r="BT16" s="1"/>
  <c r="AZ16"/>
  <c r="BA16" s="1"/>
  <c r="AW50"/>
  <c r="BP49"/>
  <c r="BP50" s="1"/>
  <c r="AZ51"/>
  <c r="BA51" s="1"/>
  <c r="BQ51"/>
  <c r="BS51" s="1"/>
  <c r="BT51" s="1"/>
  <c r="AY10"/>
  <c r="BR9"/>
  <c r="AX17"/>
  <c r="AG17"/>
  <c r="AH17" s="1"/>
  <c r="AE38"/>
  <c r="AG38" s="1"/>
  <c r="AH38" s="1"/>
  <c r="BS26"/>
  <c r="BT26" s="1"/>
  <c r="BL71"/>
  <c r="BN71" s="1"/>
  <c r="BO71" s="1"/>
  <c r="BN14"/>
  <c r="BO14" s="1"/>
  <c r="AX43"/>
  <c r="AG43"/>
  <c r="AH43" s="1"/>
  <c r="S79"/>
  <c r="S80" s="1"/>
  <c r="S77"/>
  <c r="AR77"/>
  <c r="AR79"/>
  <c r="AR80" s="1"/>
  <c r="BB77"/>
  <c r="BB79"/>
  <c r="BB80" s="1"/>
  <c r="BL74"/>
  <c r="BN70"/>
  <c r="BO70" s="1"/>
  <c r="BR27"/>
  <c r="BR37" s="1"/>
  <c r="AY29"/>
  <c r="BR29" s="1"/>
  <c r="AF37"/>
  <c r="AW70"/>
  <c r="BP43"/>
  <c r="BP70" s="1"/>
  <c r="N12"/>
  <c r="O12" s="1"/>
  <c r="L13"/>
  <c r="N13" s="1"/>
  <c r="O13" s="1"/>
  <c r="BP27"/>
  <c r="BP37" s="1"/>
  <c r="AW10"/>
  <c r="BP9"/>
  <c r="BP10" s="1"/>
  <c r="BP32"/>
  <c r="AE14"/>
  <c r="AX15"/>
  <c r="AX35" s="1"/>
  <c r="AZ35" s="1"/>
  <c r="BA35" s="1"/>
  <c r="AG15"/>
  <c r="AH15" s="1"/>
  <c r="AE36"/>
  <c r="AG36" s="1"/>
  <c r="AH36" s="1"/>
  <c r="AZ25"/>
  <c r="BA25" s="1"/>
  <c r="BQ25"/>
  <c r="AZ30"/>
  <c r="BA30" s="1"/>
  <c r="BQ30"/>
  <c r="BS30" s="1"/>
  <c r="BT30" s="1"/>
  <c r="AX50"/>
  <c r="AZ50" s="1"/>
  <c r="BA50" s="1"/>
  <c r="BQ49"/>
  <c r="AZ49"/>
  <c r="BA49" s="1"/>
  <c r="BQ56"/>
  <c r="BS56" s="1"/>
  <c r="BT56" s="1"/>
  <c r="AZ56"/>
  <c r="BA56" s="1"/>
  <c r="AS71"/>
  <c r="AU71" s="1"/>
  <c r="AV71" s="1"/>
  <c r="AU14"/>
  <c r="AV14" s="1"/>
  <c r="BQ62"/>
  <c r="BS62" s="1"/>
  <c r="BT62" s="1"/>
  <c r="AZ62"/>
  <c r="BA62" s="1"/>
  <c r="BQ67"/>
  <c r="BS67" s="1"/>
  <c r="BT67" s="1"/>
  <c r="AZ67"/>
  <c r="BA67" s="1"/>
  <c r="BQ68"/>
  <c r="BS68" s="1"/>
  <c r="BT68" s="1"/>
  <c r="AZ68"/>
  <c r="BA68" s="1"/>
  <c r="BQ69"/>
  <c r="BS69" s="1"/>
  <c r="BT69" s="1"/>
  <c r="AZ69"/>
  <c r="BA69" s="1"/>
  <c r="Y74"/>
  <c r="Y76" s="1"/>
  <c r="Y72"/>
  <c r="AI79"/>
  <c r="AI80" s="1"/>
  <c r="AI77"/>
  <c r="BE79"/>
  <c r="BE80" s="1"/>
  <c r="BE77"/>
  <c r="Z76"/>
  <c r="AB74"/>
  <c r="AC74" s="1"/>
  <c r="BQ81"/>
  <c r="BS81" s="1"/>
  <c r="AZ81"/>
  <c r="AW78"/>
  <c r="AZ78" s="1"/>
  <c r="BA78" s="1"/>
  <c r="AF75"/>
  <c r="AY75" s="1"/>
  <c r="BR75" s="1"/>
  <c r="AF84"/>
  <c r="AY84" s="1"/>
  <c r="BR84" s="1"/>
  <c r="AD14"/>
  <c r="AD34" s="1"/>
  <c r="AG18"/>
  <c r="AH18" s="1"/>
  <c r="BM76"/>
  <c r="U76"/>
  <c r="AA76"/>
  <c r="L84"/>
  <c r="I76"/>
  <c r="AK76"/>
  <c r="AB70"/>
  <c r="AC70" s="1"/>
  <c r="AG78"/>
  <c r="AH78" s="1"/>
  <c r="AT76"/>
  <c r="AS34"/>
  <c r="AU34" s="1"/>
  <c r="AV34" s="1"/>
  <c r="AM79"/>
  <c r="AM80" s="1"/>
  <c r="AM77"/>
  <c r="AE12"/>
  <c r="AG11"/>
  <c r="AH11" s="1"/>
  <c r="BP19"/>
  <c r="BP18" s="1"/>
  <c r="AW18"/>
  <c r="AW37" s="1"/>
  <c r="Z13"/>
  <c r="AB13" s="1"/>
  <c r="AC13" s="1"/>
  <c r="AB12"/>
  <c r="AC12" s="1"/>
  <c r="BP15"/>
  <c r="BP14" s="1"/>
  <c r="BP71" s="1"/>
  <c r="AW14"/>
  <c r="AW71" s="1"/>
  <c r="BQ19"/>
  <c r="AZ19"/>
  <c r="BA19" s="1"/>
  <c r="AX18"/>
  <c r="BP28"/>
  <c r="BP38" s="1"/>
  <c r="AW38"/>
  <c r="AX32"/>
  <c r="AE34"/>
  <c r="AG34" s="1"/>
  <c r="AH34" s="1"/>
  <c r="AG32"/>
  <c r="AH32" s="1"/>
  <c r="BQ9"/>
  <c r="AX10"/>
  <c r="AZ10" s="1"/>
  <c r="BA10" s="1"/>
  <c r="AZ9"/>
  <c r="BA9" s="1"/>
  <c r="AY36"/>
  <c r="BR26"/>
  <c r="BR36" s="1"/>
  <c r="AG29"/>
  <c r="AH29" s="1"/>
  <c r="AX29"/>
  <c r="BQ44"/>
  <c r="BS44" s="1"/>
  <c r="BT44" s="1"/>
  <c r="AZ44"/>
  <c r="BA44" s="1"/>
  <c r="BQ45"/>
  <c r="BS45" s="1"/>
  <c r="BT45" s="1"/>
  <c r="AZ45"/>
  <c r="BA45" s="1"/>
  <c r="BQ46"/>
  <c r="BS46" s="1"/>
  <c r="BT46" s="1"/>
  <c r="AZ46"/>
  <c r="BA46" s="1"/>
  <c r="BQ47"/>
  <c r="BS47" s="1"/>
  <c r="BT47" s="1"/>
  <c r="AZ47"/>
  <c r="BA47" s="1"/>
  <c r="BQ48"/>
  <c r="BS48" s="1"/>
  <c r="BT48" s="1"/>
  <c r="AZ48"/>
  <c r="BA48" s="1"/>
  <c r="AF34"/>
  <c r="AY32"/>
  <c r="F79"/>
  <c r="F80" s="1"/>
  <c r="F77"/>
  <c r="AL77"/>
  <c r="AL79"/>
  <c r="AL80" s="1"/>
  <c r="BH77"/>
  <c r="BH79"/>
  <c r="BH80" s="1"/>
  <c r="AQ79"/>
  <c r="AQ80" s="1"/>
  <c r="AQ77"/>
  <c r="BQ82"/>
  <c r="BS82" s="1"/>
  <c r="AZ82"/>
  <c r="BQ83"/>
  <c r="BS83" s="1"/>
  <c r="AZ83"/>
  <c r="N75"/>
  <c r="O75" s="1"/>
  <c r="AE75"/>
  <c r="BK74"/>
  <c r="BK76" s="1"/>
  <c r="BK72"/>
  <c r="AW35"/>
  <c r="BP25"/>
  <c r="BP35" s="1"/>
  <c r="AW36"/>
  <c r="BP26"/>
  <c r="BP36" s="1"/>
  <c r="BQ20"/>
  <c r="BS20" s="1"/>
  <c r="BT20" s="1"/>
  <c r="AZ20"/>
  <c r="BA20" s="1"/>
  <c r="AS13"/>
  <c r="AU13" s="1"/>
  <c r="AV13" s="1"/>
  <c r="AU12"/>
  <c r="AV12" s="1"/>
  <c r="BQ55"/>
  <c r="BS55" s="1"/>
  <c r="BT55" s="1"/>
  <c r="AZ55"/>
  <c r="BA55" s="1"/>
  <c r="BQ63"/>
  <c r="BS63" s="1"/>
  <c r="BT63" s="1"/>
  <c r="AZ63"/>
  <c r="BA63" s="1"/>
  <c r="BR8"/>
  <c r="BR11" s="1"/>
  <c r="BR12" s="1"/>
  <c r="BR13" s="1"/>
  <c r="AY11"/>
  <c r="AY12" s="1"/>
  <c r="AY13" s="1"/>
  <c r="BQ27"/>
  <c r="AX37"/>
  <c r="AZ27"/>
  <c r="BA27" s="1"/>
  <c r="BQ52"/>
  <c r="BS52" s="1"/>
  <c r="BT52" s="1"/>
  <c r="AZ52"/>
  <c r="BA52" s="1"/>
  <c r="BQ53"/>
  <c r="BS53" s="1"/>
  <c r="BT53" s="1"/>
  <c r="AZ53"/>
  <c r="BA53" s="1"/>
  <c r="BQ54"/>
  <c r="BS54" s="1"/>
  <c r="BT54" s="1"/>
  <c r="AZ54"/>
  <c r="BA54" s="1"/>
  <c r="BQ57"/>
  <c r="BS57" s="1"/>
  <c r="BT57" s="1"/>
  <c r="AZ57"/>
  <c r="BA57" s="1"/>
  <c r="BQ58"/>
  <c r="BS58" s="1"/>
  <c r="BT58" s="1"/>
  <c r="AZ58"/>
  <c r="BA58" s="1"/>
  <c r="BQ59"/>
  <c r="BS59" s="1"/>
  <c r="BT59" s="1"/>
  <c r="AZ59"/>
  <c r="BA59" s="1"/>
  <c r="AE70"/>
  <c r="L74"/>
  <c r="L72"/>
  <c r="N72" s="1"/>
  <c r="O72" s="1"/>
  <c r="N70"/>
  <c r="O70" s="1"/>
  <c r="P77"/>
  <c r="P79"/>
  <c r="P80" s="1"/>
  <c r="V77"/>
  <c r="V79"/>
  <c r="V80" s="1"/>
  <c r="AO79"/>
  <c r="AO80" s="1"/>
  <c r="AO77"/>
  <c r="AF74"/>
  <c r="AF76" s="1"/>
  <c r="AF72"/>
  <c r="BQ60"/>
  <c r="BS60" s="1"/>
  <c r="BT60" s="1"/>
  <c r="AZ60"/>
  <c r="BA60" s="1"/>
  <c r="AS74"/>
  <c r="AS72"/>
  <c r="AU72" s="1"/>
  <c r="AV72" s="1"/>
  <c r="AU70"/>
  <c r="AV70" s="1"/>
  <c r="AY50"/>
  <c r="BR49"/>
  <c r="AY70"/>
  <c r="AZ73"/>
  <c r="BA73" s="1"/>
  <c r="BQ73"/>
  <c r="BS73" s="1"/>
  <c r="BT73" s="1"/>
  <c r="BQ78"/>
  <c r="AD12"/>
  <c r="AD13" s="1"/>
  <c r="BR35"/>
  <c r="BN84"/>
  <c r="BO84" s="1"/>
  <c r="BL12"/>
  <c r="BL34"/>
  <c r="BN34" s="1"/>
  <c r="BO34" s="1"/>
  <c r="AE35"/>
  <c r="AG35" s="1"/>
  <c r="AH35" s="1"/>
  <c r="AG50"/>
  <c r="AH50" s="1"/>
  <c r="C76"/>
  <c r="Y84"/>
  <c r="AD84" s="1"/>
  <c r="AW84" s="1"/>
  <c r="BP84" s="1"/>
  <c r="AR84"/>
  <c r="AU84" s="1"/>
  <c r="AV84" s="1"/>
  <c r="G76"/>
  <c r="AT84"/>
  <c r="BG76"/>
  <c r="AD70"/>
  <c r="AB72"/>
  <c r="AC72" s="1"/>
  <c r="M76"/>
  <c r="K79"/>
  <c r="K80" s="1"/>
  <c r="AM69" i="5" l="1"/>
  <c r="AM70" s="1"/>
  <c r="AM67"/>
  <c r="J69"/>
  <c r="J70" s="1"/>
  <c r="J67"/>
  <c r="L67"/>
  <c r="D69"/>
  <c r="D67"/>
  <c r="D66"/>
  <c r="M65"/>
  <c r="BS21"/>
  <c r="BT21" s="1"/>
  <c r="AZ9"/>
  <c r="BA9" s="1"/>
  <c r="BQ9"/>
  <c r="BS9" s="1"/>
  <c r="BT9" s="1"/>
  <c r="BQ32"/>
  <c r="BS32" s="1"/>
  <c r="BT32" s="1"/>
  <c r="AZ32"/>
  <c r="BA32" s="1"/>
  <c r="BD69"/>
  <c r="BD67"/>
  <c r="BM65"/>
  <c r="BM67" s="1"/>
  <c r="AJ69"/>
  <c r="AJ67"/>
  <c r="AS65"/>
  <c r="T69"/>
  <c r="T70" s="1"/>
  <c r="T67"/>
  <c r="AK70"/>
  <c r="AY59"/>
  <c r="AF61"/>
  <c r="BQ12"/>
  <c r="AZ12"/>
  <c r="BA12" s="1"/>
  <c r="AX27"/>
  <c r="AZ27" s="1"/>
  <c r="BA27" s="1"/>
  <c r="BQ10"/>
  <c r="AZ10"/>
  <c r="BA10" s="1"/>
  <c r="AX25"/>
  <c r="AZ25" s="1"/>
  <c r="BA25" s="1"/>
  <c r="AX24"/>
  <c r="AZ24" s="1"/>
  <c r="BA24" s="1"/>
  <c r="AY23"/>
  <c r="BR21"/>
  <c r="BR23" s="1"/>
  <c r="BP27"/>
  <c r="BS20"/>
  <c r="BT20" s="1"/>
  <c r="AW59"/>
  <c r="AD61"/>
  <c r="BQ59"/>
  <c r="AX61"/>
  <c r="AZ59"/>
  <c r="BA59" s="1"/>
  <c r="N63"/>
  <c r="O63" s="1"/>
  <c r="AZ39"/>
  <c r="BA39" s="1"/>
  <c r="AG61"/>
  <c r="AH61" s="1"/>
  <c r="AN69"/>
  <c r="AN70" s="1"/>
  <c r="AN67"/>
  <c r="AX64"/>
  <c r="AG64"/>
  <c r="AH64" s="1"/>
  <c r="AP69"/>
  <c r="AP70" s="1"/>
  <c r="AP67"/>
  <c r="C70"/>
  <c r="L69"/>
  <c r="R69"/>
  <c r="R67"/>
  <c r="AA65"/>
  <c r="AA67" s="1"/>
  <c r="BB70"/>
  <c r="BK69"/>
  <c r="BK70" s="1"/>
  <c r="BC69"/>
  <c r="BC67"/>
  <c r="BL65"/>
  <c r="Q69"/>
  <c r="Q67"/>
  <c r="Z65"/>
  <c r="B69"/>
  <c r="B67"/>
  <c r="K65"/>
  <c r="N65" s="1"/>
  <c r="O65" s="1"/>
  <c r="AG74"/>
  <c r="AH74" s="1"/>
  <c r="AX74"/>
  <c r="BJ69"/>
  <c r="BJ70" s="1"/>
  <c r="BJ67"/>
  <c r="X69"/>
  <c r="X70" s="1"/>
  <c r="X67"/>
  <c r="AI70"/>
  <c r="AR69"/>
  <c r="AR70" s="1"/>
  <c r="BQ11"/>
  <c r="AZ11"/>
  <c r="BA11" s="1"/>
  <c r="AX26"/>
  <c r="AZ26" s="1"/>
  <c r="BA26" s="1"/>
  <c r="BS38"/>
  <c r="BT38" s="1"/>
  <c r="BQ39"/>
  <c r="BS39" s="1"/>
  <c r="BT39" s="1"/>
  <c r="BP25"/>
  <c r="BS18"/>
  <c r="BT18" s="1"/>
  <c r="P70"/>
  <c r="Y69"/>
  <c r="Y70" s="1"/>
  <c r="AZ60"/>
  <c r="BA60" s="1"/>
  <c r="BQ60"/>
  <c r="BS60" s="1"/>
  <c r="BT60" s="1"/>
  <c r="AF74"/>
  <c r="AY74" s="1"/>
  <c r="BR74" s="1"/>
  <c r="AF63"/>
  <c r="AY63" s="1"/>
  <c r="BR63" s="1"/>
  <c r="AX23"/>
  <c r="AZ23" s="1"/>
  <c r="BA23" s="1"/>
  <c r="AE63"/>
  <c r="AG59"/>
  <c r="AH59" s="1"/>
  <c r="BG79" i="4"/>
  <c r="BG80" s="1"/>
  <c r="BG77"/>
  <c r="G79"/>
  <c r="G80" s="1"/>
  <c r="G77"/>
  <c r="AY74"/>
  <c r="AY76" s="1"/>
  <c r="AY72"/>
  <c r="AZ32"/>
  <c r="BA32" s="1"/>
  <c r="BQ32"/>
  <c r="AK79"/>
  <c r="AK80" s="1"/>
  <c r="AK77"/>
  <c r="AE84"/>
  <c r="N84"/>
  <c r="O84" s="1"/>
  <c r="M79"/>
  <c r="M80" s="1"/>
  <c r="M77"/>
  <c r="AD74"/>
  <c r="AD76" s="1"/>
  <c r="AD72"/>
  <c r="C79"/>
  <c r="C80" s="1"/>
  <c r="C77"/>
  <c r="BL13"/>
  <c r="BN13" s="1"/>
  <c r="BO13" s="1"/>
  <c r="BN12"/>
  <c r="BO12" s="1"/>
  <c r="BR50"/>
  <c r="BR70"/>
  <c r="AS76"/>
  <c r="AU74"/>
  <c r="AV74" s="1"/>
  <c r="AF77"/>
  <c r="AF79"/>
  <c r="AF80" s="1"/>
  <c r="AE74"/>
  <c r="AE72"/>
  <c r="AG72" s="1"/>
  <c r="AH72" s="1"/>
  <c r="AG70"/>
  <c r="AH70" s="1"/>
  <c r="AX75"/>
  <c r="AG75"/>
  <c r="AH75" s="1"/>
  <c r="BR32"/>
  <c r="BR34" s="1"/>
  <c r="AY34"/>
  <c r="BQ29"/>
  <c r="BS29" s="1"/>
  <c r="BT29" s="1"/>
  <c r="AZ29"/>
  <c r="BA29" s="1"/>
  <c r="BQ10"/>
  <c r="BS10" s="1"/>
  <c r="BT10" s="1"/>
  <c r="BS9"/>
  <c r="BT9" s="1"/>
  <c r="BQ18"/>
  <c r="BS18" s="1"/>
  <c r="BT18" s="1"/>
  <c r="BS19"/>
  <c r="BT19" s="1"/>
  <c r="AE13"/>
  <c r="AG13" s="1"/>
  <c r="AH13" s="1"/>
  <c r="AG12"/>
  <c r="AH12" s="1"/>
  <c r="AT77"/>
  <c r="AT79"/>
  <c r="AT80" s="1"/>
  <c r="I79"/>
  <c r="I80" s="1"/>
  <c r="I77"/>
  <c r="AA79"/>
  <c r="AA80" s="1"/>
  <c r="AA77"/>
  <c r="BM79"/>
  <c r="BM80" s="1"/>
  <c r="BM77"/>
  <c r="Z77"/>
  <c r="AB76"/>
  <c r="AC76" s="1"/>
  <c r="Z79"/>
  <c r="Y77"/>
  <c r="Y79"/>
  <c r="Y80" s="1"/>
  <c r="BQ50"/>
  <c r="BS50" s="1"/>
  <c r="BT50" s="1"/>
  <c r="BS49"/>
  <c r="BT49" s="1"/>
  <c r="BS25"/>
  <c r="BT25" s="1"/>
  <c r="AW74"/>
  <c r="AW76" s="1"/>
  <c r="AW77" s="1"/>
  <c r="AW72"/>
  <c r="BQ17"/>
  <c r="AZ17"/>
  <c r="BA17" s="1"/>
  <c r="AX38"/>
  <c r="AZ38" s="1"/>
  <c r="BA38" s="1"/>
  <c r="BQ11"/>
  <c r="BS8"/>
  <c r="BT8" s="1"/>
  <c r="AB84"/>
  <c r="AC84" s="1"/>
  <c r="AZ37"/>
  <c r="BA37" s="1"/>
  <c r="BS28"/>
  <c r="BT28" s="1"/>
  <c r="AZ18"/>
  <c r="BA18" s="1"/>
  <c r="AG14"/>
  <c r="AH14" s="1"/>
  <c r="BP34"/>
  <c r="AY37"/>
  <c r="BL72"/>
  <c r="BN72" s="1"/>
  <c r="BO72" s="1"/>
  <c r="AW12"/>
  <c r="AW13" s="1"/>
  <c r="L76"/>
  <c r="N74"/>
  <c r="O74" s="1"/>
  <c r="BQ37"/>
  <c r="BS37" s="1"/>
  <c r="BT37" s="1"/>
  <c r="BS27"/>
  <c r="BT27" s="1"/>
  <c r="BK77"/>
  <c r="BK79"/>
  <c r="BK80" s="1"/>
  <c r="U79"/>
  <c r="U80" s="1"/>
  <c r="U77"/>
  <c r="AW79"/>
  <c r="AW80" s="1"/>
  <c r="BP78"/>
  <c r="BQ15"/>
  <c r="AZ15"/>
  <c r="BA15" s="1"/>
  <c r="AX14"/>
  <c r="AX36"/>
  <c r="AZ36" s="1"/>
  <c r="BA36" s="1"/>
  <c r="BP74"/>
  <c r="BP76" s="1"/>
  <c r="BP77" s="1"/>
  <c r="BP72"/>
  <c r="BL76"/>
  <c r="BN74"/>
  <c r="BO74" s="1"/>
  <c r="AX70"/>
  <c r="BQ43"/>
  <c r="AZ43"/>
  <c r="BA43" s="1"/>
  <c r="AZ11"/>
  <c r="BA11" s="1"/>
  <c r="AW34"/>
  <c r="BR10"/>
  <c r="BP11"/>
  <c r="BP12" s="1"/>
  <c r="BP13" s="1"/>
  <c r="AG63" i="5" l="1"/>
  <c r="AH63" s="1"/>
  <c r="AX63"/>
  <c r="BS11"/>
  <c r="BT11" s="1"/>
  <c r="BQ26"/>
  <c r="BS26" s="1"/>
  <c r="BT26" s="1"/>
  <c r="Z67"/>
  <c r="AB67" s="1"/>
  <c r="AC67" s="1"/>
  <c r="AB65"/>
  <c r="AC65" s="1"/>
  <c r="Q70"/>
  <c r="Z69"/>
  <c r="R70"/>
  <c r="AA69"/>
  <c r="AA70" s="1"/>
  <c r="AZ64"/>
  <c r="BA64" s="1"/>
  <c r="BQ64"/>
  <c r="BS64" s="1"/>
  <c r="BT64" s="1"/>
  <c r="BQ61"/>
  <c r="BS61" s="1"/>
  <c r="BT61" s="1"/>
  <c r="AW61"/>
  <c r="BP59"/>
  <c r="BP61" s="1"/>
  <c r="BS10"/>
  <c r="BT10" s="1"/>
  <c r="BQ25"/>
  <c r="BS25" s="1"/>
  <c r="BT25" s="1"/>
  <c r="BQ24"/>
  <c r="BS24" s="1"/>
  <c r="BT24" s="1"/>
  <c r="AU65"/>
  <c r="AV65" s="1"/>
  <c r="AS67"/>
  <c r="AU67" s="1"/>
  <c r="AV67" s="1"/>
  <c r="AJ70"/>
  <c r="AS69"/>
  <c r="M67"/>
  <c r="AF65"/>
  <c r="AT69"/>
  <c r="AT70" s="1"/>
  <c r="BQ74"/>
  <c r="BS74" s="1"/>
  <c r="BT74" s="1"/>
  <c r="AZ74"/>
  <c r="BA74" s="1"/>
  <c r="AD65"/>
  <c r="K67"/>
  <c r="N67" s="1"/>
  <c r="O67" s="1"/>
  <c r="B70"/>
  <c r="K69"/>
  <c r="BL67"/>
  <c r="BN67" s="1"/>
  <c r="BO67" s="1"/>
  <c r="BN65"/>
  <c r="BO65" s="1"/>
  <c r="BC70"/>
  <c r="BL69"/>
  <c r="L70"/>
  <c r="AE69"/>
  <c r="BS12"/>
  <c r="BT12" s="1"/>
  <c r="BQ27"/>
  <c r="BS27" s="1"/>
  <c r="BT27" s="1"/>
  <c r="AY61"/>
  <c r="BR59"/>
  <c r="BR61" s="1"/>
  <c r="BD70"/>
  <c r="BM69"/>
  <c r="BM70" s="1"/>
  <c r="D70"/>
  <c r="M69"/>
  <c r="AZ61"/>
  <c r="BA61" s="1"/>
  <c r="BQ23"/>
  <c r="BS23" s="1"/>
  <c r="BT23" s="1"/>
  <c r="AE65"/>
  <c r="AX74" i="4"/>
  <c r="AX72"/>
  <c r="AZ72" s="1"/>
  <c r="BA72" s="1"/>
  <c r="AZ70"/>
  <c r="BA70" s="1"/>
  <c r="BL77"/>
  <c r="BN77" s="1"/>
  <c r="BO77" s="1"/>
  <c r="BN76"/>
  <c r="BO76" s="1"/>
  <c r="BL79"/>
  <c r="AX71"/>
  <c r="AZ71" s="1"/>
  <c r="BA71" s="1"/>
  <c r="AZ14"/>
  <c r="BA14" s="1"/>
  <c r="BQ14"/>
  <c r="BS15"/>
  <c r="BT15" s="1"/>
  <c r="BQ36"/>
  <c r="BS36" s="1"/>
  <c r="BT36" s="1"/>
  <c r="BS17"/>
  <c r="BT17" s="1"/>
  <c r="BQ38"/>
  <c r="BS38" s="1"/>
  <c r="BT38" s="1"/>
  <c r="AS79"/>
  <c r="AS77"/>
  <c r="AU77" s="1"/>
  <c r="AV77" s="1"/>
  <c r="AU76"/>
  <c r="AV76" s="1"/>
  <c r="AD77"/>
  <c r="AD79"/>
  <c r="AD80" s="1"/>
  <c r="AG84"/>
  <c r="AH84" s="1"/>
  <c r="AX84"/>
  <c r="BQ70"/>
  <c r="BS43"/>
  <c r="BT43" s="1"/>
  <c r="BQ12"/>
  <c r="BS11"/>
  <c r="BT11" s="1"/>
  <c r="Z80"/>
  <c r="AB80" s="1"/>
  <c r="AC80" s="1"/>
  <c r="AB79"/>
  <c r="AC79" s="1"/>
  <c r="AZ75"/>
  <c r="BA75" s="1"/>
  <c r="BQ75"/>
  <c r="BS75" s="1"/>
  <c r="BT75" s="1"/>
  <c r="BR74"/>
  <c r="BR76" s="1"/>
  <c r="BR72"/>
  <c r="BQ34"/>
  <c r="BS34" s="1"/>
  <c r="BT34" s="1"/>
  <c r="BS32"/>
  <c r="BT32" s="1"/>
  <c r="AY77"/>
  <c r="AY79"/>
  <c r="AY80" s="1"/>
  <c r="AX12"/>
  <c r="BP79"/>
  <c r="BP80" s="1"/>
  <c r="AB77"/>
  <c r="AC77" s="1"/>
  <c r="BS78"/>
  <c r="BT78" s="1"/>
  <c r="AX34"/>
  <c r="AZ34" s="1"/>
  <c r="BA34" s="1"/>
  <c r="L77"/>
  <c r="N77" s="1"/>
  <c r="O77" s="1"/>
  <c r="N76"/>
  <c r="O76" s="1"/>
  <c r="L79"/>
  <c r="AE76"/>
  <c r="AG74"/>
  <c r="AH74" s="1"/>
  <c r="BQ35"/>
  <c r="BS35" s="1"/>
  <c r="BT35" s="1"/>
  <c r="AG65" i="5" l="1"/>
  <c r="AH65" s="1"/>
  <c r="AX65"/>
  <c r="AE67"/>
  <c r="BN69"/>
  <c r="BO69" s="1"/>
  <c r="BL70"/>
  <c r="BN70" s="1"/>
  <c r="BO70" s="1"/>
  <c r="K70"/>
  <c r="AD69"/>
  <c r="AF67"/>
  <c r="AY65"/>
  <c r="AS70"/>
  <c r="AU70" s="1"/>
  <c r="AV70" s="1"/>
  <c r="AU69"/>
  <c r="AV69" s="1"/>
  <c r="N70"/>
  <c r="O70" s="1"/>
  <c r="M70"/>
  <c r="AF69"/>
  <c r="AE70"/>
  <c r="AX69"/>
  <c r="AG69"/>
  <c r="AH69" s="1"/>
  <c r="AD67"/>
  <c r="AW65"/>
  <c r="AB69"/>
  <c r="AC69" s="1"/>
  <c r="Z70"/>
  <c r="AB70" s="1"/>
  <c r="AC70" s="1"/>
  <c r="BQ63"/>
  <c r="BS63" s="1"/>
  <c r="BT63" s="1"/>
  <c r="AZ63"/>
  <c r="BA63" s="1"/>
  <c r="N69"/>
  <c r="O69" s="1"/>
  <c r="BS59"/>
  <c r="BT59" s="1"/>
  <c r="L80" i="4"/>
  <c r="N80" s="1"/>
  <c r="O80" s="1"/>
  <c r="N79"/>
  <c r="O79" s="1"/>
  <c r="BQ84"/>
  <c r="BS84" s="1"/>
  <c r="BT84" s="1"/>
  <c r="AZ84"/>
  <c r="BA84" s="1"/>
  <c r="AU79"/>
  <c r="AV79" s="1"/>
  <c r="AS80"/>
  <c r="AU80" s="1"/>
  <c r="AV80" s="1"/>
  <c r="BL80"/>
  <c r="BN80" s="1"/>
  <c r="BO80" s="1"/>
  <c r="BN79"/>
  <c r="BO79" s="1"/>
  <c r="AE77"/>
  <c r="AG77" s="1"/>
  <c r="AH77" s="1"/>
  <c r="AG76"/>
  <c r="AH76" s="1"/>
  <c r="AE79"/>
  <c r="AZ12"/>
  <c r="BA12" s="1"/>
  <c r="AX13"/>
  <c r="AZ13" s="1"/>
  <c r="BA13" s="1"/>
  <c r="BR77"/>
  <c r="BR79"/>
  <c r="BR80" s="1"/>
  <c r="BS12"/>
  <c r="BT12" s="1"/>
  <c r="BQ13"/>
  <c r="BS13" s="1"/>
  <c r="BT13" s="1"/>
  <c r="BQ74"/>
  <c r="BS70"/>
  <c r="BT70" s="1"/>
  <c r="BQ71"/>
  <c r="BS71" s="1"/>
  <c r="BT71" s="1"/>
  <c r="BS14"/>
  <c r="BT14" s="1"/>
  <c r="AX76"/>
  <c r="AZ74"/>
  <c r="BA74" s="1"/>
  <c r="AW67" i="5" l="1"/>
  <c r="BP65"/>
  <c r="BP67" s="1"/>
  <c r="BR65"/>
  <c r="BR67" s="1"/>
  <c r="AY67"/>
  <c r="AD70"/>
  <c r="AW69"/>
  <c r="AG70"/>
  <c r="AH70" s="1"/>
  <c r="AG67"/>
  <c r="AH67" s="1"/>
  <c r="AZ69"/>
  <c r="BA69" s="1"/>
  <c r="AX70"/>
  <c r="BQ69"/>
  <c r="AF70"/>
  <c r="AY69"/>
  <c r="AX67"/>
  <c r="AZ67" s="1"/>
  <c r="BA67" s="1"/>
  <c r="BQ65"/>
  <c r="AZ65"/>
  <c r="BA65" s="1"/>
  <c r="BQ76" i="4"/>
  <c r="BS74"/>
  <c r="BT74" s="1"/>
  <c r="AX77"/>
  <c r="AZ77" s="1"/>
  <c r="BA77" s="1"/>
  <c r="AZ76"/>
  <c r="BA76" s="1"/>
  <c r="AX79"/>
  <c r="AG79"/>
  <c r="AH79" s="1"/>
  <c r="AE80"/>
  <c r="AG80" s="1"/>
  <c r="AH80" s="1"/>
  <c r="BQ72"/>
  <c r="BS72" s="1"/>
  <c r="BT72" s="1"/>
  <c r="BS65" i="5" l="1"/>
  <c r="BT65" s="1"/>
  <c r="BQ67"/>
  <c r="BS67" s="1"/>
  <c r="BT67" s="1"/>
  <c r="AY70"/>
  <c r="BR69"/>
  <c r="BR70" s="1"/>
  <c r="BQ70"/>
  <c r="BS70" s="1"/>
  <c r="BT70" s="1"/>
  <c r="AW70"/>
  <c r="BP69"/>
  <c r="BP70" s="1"/>
  <c r="AZ70"/>
  <c r="BA70" s="1"/>
  <c r="AX80" i="4"/>
  <c r="AZ80" s="1"/>
  <c r="BA80" s="1"/>
  <c r="AZ79"/>
  <c r="BA79" s="1"/>
  <c r="BQ77"/>
  <c r="BS77" s="1"/>
  <c r="BT77" s="1"/>
  <c r="BS76"/>
  <c r="BT76" s="1"/>
  <c r="BQ79"/>
  <c r="BS69" i="5" l="1"/>
  <c r="BT69" s="1"/>
  <c r="BS79" i="4"/>
  <c r="BT79" s="1"/>
  <c r="BQ80"/>
  <c r="BS80" s="1"/>
  <c r="BT80" s="1"/>
</calcChain>
</file>

<file path=xl/sharedStrings.xml><?xml version="1.0" encoding="utf-8"?>
<sst xmlns="http://schemas.openxmlformats.org/spreadsheetml/2006/main" count="751" uniqueCount="121">
  <si>
    <t xml:space="preserve">ФАКТИЧЕСКИЕ ФИНАНСОВЫЕ ПОКАЗАТЕЛИ </t>
  </si>
  <si>
    <t>УСЛУГ ВОДОСНАБЖЕНИЯ ЗА 2018 ГОД</t>
  </si>
  <si>
    <t>ОБЪЕМНЫЕ ПОКАЗАТЕЛИ СИСТЕМЫ ВОДОСНАБЖЕНИЯ</t>
  </si>
  <si>
    <t>Показатели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</si>
  <si>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</si>
  <si>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</si>
  <si>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</si>
  <si>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</si>
  <si>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</si>
  <si>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</si>
  <si>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</si>
  <si>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</si>
  <si>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</si>
  <si>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</si>
  <si>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</si>
  <si>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</si>
  <si>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</si>
  <si>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</si>
  <si>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</si>
  <si>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</si>
  <si>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</si>
  <si>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</si>
  <si>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2018 ГОД</t>
  </si>
  <si>
    <t>ПЛАН</t>
  </si>
  <si>
    <t>ФАКТ</t>
  </si>
  <si>
    <t>ПРОШЛ.</t>
  </si>
  <si>
    <t>ОТКЛОНЕНИЕ</t>
  </si>
  <si>
    <t>абс.</t>
  </si>
  <si>
    <t>%</t>
  </si>
  <si>
    <t xml:space="preserve">Поднято воды </t>
  </si>
  <si>
    <t>Расход на собств.нужды</t>
  </si>
  <si>
    <t>тоже в %</t>
  </si>
  <si>
    <t xml:space="preserve">Подано воды в сеть </t>
  </si>
  <si>
    <t>Потери воды</t>
  </si>
  <si>
    <t>% потерь к объему поданой  в сеть воды</t>
  </si>
  <si>
    <t>Реализация воды, в том числе:</t>
  </si>
  <si>
    <t>населению</t>
  </si>
  <si>
    <t>прочим потребителям, в том числе:</t>
  </si>
  <si>
    <t>техническая вода</t>
  </si>
  <si>
    <t>для осуществления ГВС, в том числе:</t>
  </si>
  <si>
    <t>на нужды ГВС МП "ОК и ТС"</t>
  </si>
  <si>
    <t>на нужды ГВС ОАО "РЖД"</t>
  </si>
  <si>
    <t>ДОХОДЫ С УЧЕТОМ УСТАНОВЛЕННЫХ ТАРИФОВ</t>
  </si>
  <si>
    <t>2017 ГОД</t>
  </si>
  <si>
    <t>Население</t>
  </si>
  <si>
    <t>Возмещение убытков</t>
  </si>
  <si>
    <t>Прочие потребители</t>
  </si>
  <si>
    <t>Техническая вода</t>
  </si>
  <si>
    <t>Для осуществления ГВС, в том числе:</t>
  </si>
  <si>
    <t>Всего доходов, в том числе:</t>
  </si>
  <si>
    <t>инвестиционная составляющая</t>
  </si>
  <si>
    <t>Отпускной тариф, руб. куб.м.</t>
  </si>
  <si>
    <t>население</t>
  </si>
  <si>
    <t>возмещение убытков</t>
  </si>
  <si>
    <t>прочие потребители</t>
  </si>
  <si>
    <t>ФИНАНСОВЫЕ ЗАТРАТЫ</t>
  </si>
  <si>
    <t>Электроэнергия</t>
  </si>
  <si>
    <t>Амортизация</t>
  </si>
  <si>
    <t>Малоценное имущество до 40 тыс.руб.</t>
  </si>
  <si>
    <t>Ремонт и техобслуживание</t>
  </si>
  <si>
    <t>Материалы</t>
  </si>
  <si>
    <t>Затраты на оплату труда</t>
  </si>
  <si>
    <t>Отчисления на соцнужды</t>
  </si>
  <si>
    <t>то же в %</t>
  </si>
  <si>
    <t>Цеховые расходы всего, в том числе</t>
  </si>
  <si>
    <t>заработная плата цехового персонала</t>
  </si>
  <si>
    <t>отчисления на соцнужды</t>
  </si>
  <si>
    <t>ГСМ</t>
  </si>
  <si>
    <t>прочие</t>
  </si>
  <si>
    <t>Налоги и сборы всего, в том числе</t>
  </si>
  <si>
    <t>плата за водопользование (водный налог)</t>
  </si>
  <si>
    <t>транспортный налог</t>
  </si>
  <si>
    <t>плата за загрязн.окр.среды</t>
  </si>
  <si>
    <t>налог на имущество</t>
  </si>
  <si>
    <t>Общеэксплуатационные расходы, в т. ч.</t>
  </si>
  <si>
    <t>заработная плата АУР</t>
  </si>
  <si>
    <t>страховые взносы</t>
  </si>
  <si>
    <t>электроэнергия</t>
  </si>
  <si>
    <t>природный газ</t>
  </si>
  <si>
    <t>амортизация</t>
  </si>
  <si>
    <t xml:space="preserve">прочие </t>
  </si>
  <si>
    <t>Выпад. расх. прошл. периодов, в т.ч.</t>
  </si>
  <si>
    <t>Резерв (сбытовые расходы)</t>
  </si>
  <si>
    <t>Всего расходов</t>
  </si>
  <si>
    <t>Реализация, тыс. куб. м</t>
  </si>
  <si>
    <t>Себестоимость, руб.</t>
  </si>
  <si>
    <t>Корректировка НВВ</t>
  </si>
  <si>
    <t>НВВ с учетом корректировки</t>
  </si>
  <si>
    <t xml:space="preserve">Прибыль </t>
  </si>
  <si>
    <t>НВВ Всего, тыс. руб.</t>
  </si>
  <si>
    <t>Тариф, в руб./куб. м</t>
  </si>
  <si>
    <t>Инвестиционная составляющая</t>
  </si>
  <si>
    <t>НВВ с инвест. составляющей, руб.</t>
  </si>
  <si>
    <t>Тариф с инвест. составляющей</t>
  </si>
  <si>
    <t>ПРОЧИЕ РАСХОДЫ ВСЕГО, В Т.Ч.:</t>
  </si>
  <si>
    <t>установка приборов учета</t>
  </si>
  <si>
    <t>членские взносы СРО</t>
  </si>
  <si>
    <t>Всего расходов (с прочими расходами)</t>
  </si>
  <si>
    <t>Директор МП "Горводоканал"</t>
  </si>
  <si>
    <t>Ерофеевский А.В.</t>
  </si>
  <si>
    <t>Горынцев А.Л.</t>
  </si>
  <si>
    <t>Гавриленко О.В.</t>
  </si>
  <si>
    <t>Экономист</t>
  </si>
  <si>
    <t>ФАКТИЧЕСКИЕ ФИНАНСОВЫЕ ПОКАЗАТЕЛИ</t>
  </si>
  <si>
    <t>УСЛУГ ВОДООТВЕДЕНИЯ ЗА 2018 ГОД</t>
  </si>
  <si>
    <t>ОБЪЕМНЫЕ ПОКАЗАТЕЛИ СИСТЕМЫ ВОДООТВЕДЕНИЯ</t>
  </si>
  <si>
    <t>Очищено стоков всего</t>
  </si>
  <si>
    <t>Принято стоков, в том числе</t>
  </si>
  <si>
    <t>население (неканализованный жилфонд)</t>
  </si>
  <si>
    <t>от прочих потребителей</t>
  </si>
  <si>
    <t>Неканализованный жилой фонд</t>
  </si>
  <si>
    <t>ПЛАН ФИНАНСОВЫХ ЗАТРАТ</t>
  </si>
  <si>
    <t>Страховые взносы</t>
  </si>
  <si>
    <t>платежи за сброс загрязняющих веществ в пределах норматива</t>
  </si>
  <si>
    <t>Выпадающие расходы прошлых периодов, в т.ч.</t>
  </si>
  <si>
    <t>НВВ с инвестиционной составляющей, тыс.руб.</t>
  </si>
  <si>
    <t>ПРОЧИЕ РАССХОДЫ ВСЕГО, В Т.Ч.:</t>
  </si>
  <si>
    <t>А.В. Ерофеевский</t>
  </si>
  <si>
    <t xml:space="preserve">Директор МП "Горводоканал"    </t>
  </si>
  <si>
    <t>Гл. Экономист МП "Горводоканал"</t>
  </si>
  <si>
    <t>А.Л. Горынцев</t>
  </si>
</sst>
</file>

<file path=xl/styles.xml><?xml version="1.0" encoding="utf-8"?>
<styleSheet xmlns="http://schemas.openxmlformats.org/spreadsheetml/2006/main">
  <numFmts count="12">
    <numFmt numFmtId="44" formatCode="_-* #,##0.00&quot;р.&quot;_-;\-* #,##0.00&quot;р.&quot;_-;_-* &quot;-&quot;??&quot;р.&quot;_-;_-@_-"/>
    <numFmt numFmtId="164" formatCode="#,##0.000"/>
    <numFmt numFmtId="165" formatCode="_-* #,##0\ _P_t_s_-;\-* #,##0\ _P_t_s_-;_-* &quot;- &quot;_P_t_s_-;_-@_-"/>
    <numFmt numFmtId="166" formatCode="_-* #,##0.00\ _P_t_s_-;\-* #,##0.00\ _P_t_s_-;_-* \-??\ _P_t_s_-;_-@_-"/>
    <numFmt numFmtId="167" formatCode="_-* #,##0&quot; Pts&quot;_-;\-* #,##0&quot; Pts&quot;_-;_-* &quot;- Pts&quot;_-;_-@_-"/>
    <numFmt numFmtId="168" formatCode="_-* #,##0.00&quot; Pts&quot;_-;\-* #,##0.00&quot; Pts&quot;_-;_-* \-??&quot; Pts&quot;_-;_-@_-"/>
    <numFmt numFmtId="169" formatCode="_-* #,##0.00&quot;р.&quot;_-;\-* #,##0.00&quot;р.&quot;_-;_-* \-??&quot;р.&quot;_-;_-@_-"/>
    <numFmt numFmtId="170" formatCode="#,##0;[Red]\-#,##0"/>
    <numFmt numFmtId="171" formatCode="#,##0.00;[Red]\-#,##0.00"/>
    <numFmt numFmtId="172" formatCode="_(* #,##0.00_);_(* \(#,##0.00\);_(* \-??_);_(@_)"/>
    <numFmt numFmtId="173" formatCode="_(* #,##0.00_);_(* \(#,##0.00\);_(* &quot;-&quot;??_);_(@_)"/>
    <numFmt numFmtId="174" formatCode="_-* #,##0.00_р_._-;\-* #,##0.00_р_._-;_-* \-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10"/>
      <color indexed="8"/>
      <name val="Arial Cyr"/>
      <family val="2"/>
      <charset val="204"/>
    </font>
    <font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52">
    <xf numFmtId="0" fontId="0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4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8" applyNumberFormat="0" applyAlignment="0" applyProtection="0"/>
    <xf numFmtId="0" fontId="20" fillId="24" borderId="9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>
      <alignment horizontal="left" vertical="center" wrapText="1"/>
    </xf>
    <xf numFmtId="0" fontId="27" fillId="0" borderId="0">
      <alignment horizontal="left" vertical="center" wrapText="1" indent="1"/>
    </xf>
    <xf numFmtId="0" fontId="27" fillId="0" borderId="0">
      <alignment horizontal="left" vertical="center" wrapText="1" indent="3"/>
    </xf>
    <xf numFmtId="0" fontId="28" fillId="10" borderId="8" applyNumberFormat="0" applyAlignment="0" applyProtection="0"/>
    <xf numFmtId="0" fontId="29" fillId="0" borderId="13" applyNumberFormat="0" applyFill="0" applyAlignment="0" applyProtection="0"/>
    <xf numFmtId="165" fontId="30" fillId="0" borderId="0" applyFill="0" applyBorder="0" applyAlignment="0" applyProtection="0"/>
    <xf numFmtId="166" fontId="30" fillId="0" borderId="0" applyFill="0" applyBorder="0" applyAlignment="0" applyProtection="0"/>
    <xf numFmtId="167" fontId="30" fillId="0" borderId="0" applyFill="0" applyBorder="0" applyAlignment="0" applyProtection="0"/>
    <xf numFmtId="168" fontId="30" fillId="0" borderId="0" applyFill="0" applyBorder="0" applyAlignment="0" applyProtection="0"/>
    <xf numFmtId="0" fontId="31" fillId="25" borderId="0" applyNumberFormat="0" applyBorder="0" applyAlignment="0" applyProtection="0"/>
    <xf numFmtId="0" fontId="15" fillId="0" borderId="14"/>
    <xf numFmtId="0" fontId="16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16" fillId="26" borderId="15" applyNumberFormat="0" applyFont="0" applyAlignment="0" applyProtection="0"/>
    <xf numFmtId="0" fontId="32" fillId="23" borderId="16" applyNumberFormat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8" fillId="10" borderId="8" applyNumberFormat="0" applyAlignment="0" applyProtection="0"/>
    <xf numFmtId="0" fontId="32" fillId="23" borderId="16" applyNumberFormat="0" applyAlignment="0" applyProtection="0"/>
    <xf numFmtId="0" fontId="19" fillId="23" borderId="8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9" fontId="30" fillId="0" borderId="0" applyFill="0" applyBorder="0" applyAlignment="0" applyProtection="0"/>
    <xf numFmtId="169" fontId="30" fillId="0" borderId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20" fillId="24" borderId="9" applyNumberFormat="0" applyAlignment="0" applyProtection="0"/>
    <xf numFmtId="0" fontId="33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1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30" fillId="0" borderId="0"/>
    <xf numFmtId="0" fontId="16" fillId="0" borderId="0"/>
    <xf numFmtId="0" fontId="14" fillId="0" borderId="0"/>
    <xf numFmtId="0" fontId="30" fillId="0" borderId="0"/>
    <xf numFmtId="0" fontId="16" fillId="0" borderId="0"/>
    <xf numFmtId="0" fontId="14" fillId="0" borderId="0"/>
    <xf numFmtId="0" fontId="16" fillId="0" borderId="0"/>
    <xf numFmtId="0" fontId="2" fillId="0" borderId="0"/>
    <xf numFmtId="0" fontId="30" fillId="0" borderId="0"/>
    <xf numFmtId="0" fontId="3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6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26" borderId="15" applyNumberFormat="0" applyFont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2" fillId="0" borderId="0" applyFont="0" applyFill="0" applyBorder="0" applyAlignment="0" applyProtection="0"/>
    <xf numFmtId="9" fontId="16" fillId="0" borderId="0"/>
    <xf numFmtId="9" fontId="16" fillId="0" borderId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13" applyNumberFormat="0" applyFill="0" applyAlignment="0" applyProtection="0"/>
    <xf numFmtId="0" fontId="35" fillId="0" borderId="0" applyNumberFormat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ill="0" applyBorder="0" applyAlignment="0" applyProtection="0"/>
    <xf numFmtId="172" fontId="30" fillId="0" borderId="0" applyFill="0" applyBorder="0" applyAlignment="0" applyProtection="0"/>
    <xf numFmtId="173" fontId="14" fillId="0" borderId="0" applyFont="0" applyFill="0" applyBorder="0" applyAlignment="0" applyProtection="0"/>
    <xf numFmtId="172" fontId="30" fillId="0" borderId="0" applyFill="0" applyBorder="0" applyAlignment="0" applyProtection="0"/>
    <xf numFmtId="174" fontId="30" fillId="0" borderId="0" applyFill="0" applyBorder="0" applyAlignment="0" applyProtection="0"/>
    <xf numFmtId="173" fontId="14" fillId="0" borderId="0" applyFont="0" applyFill="0" applyBorder="0" applyAlignment="0" applyProtection="0"/>
    <xf numFmtId="0" fontId="22" fillId="7" borderId="0" applyNumberFormat="0" applyBorder="0" applyAlignment="0" applyProtection="0"/>
  </cellStyleXfs>
  <cellXfs count="163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3" fillId="0" borderId="0" xfId="1" applyFont="1"/>
    <xf numFmtId="0" fontId="2" fillId="0" borderId="0" xfId="1" applyFont="1"/>
    <xf numFmtId="0" fontId="4" fillId="2" borderId="1" xfId="1" applyFont="1" applyFill="1" applyBorder="1" applyAlignment="1">
      <alignment horizontal="left"/>
    </xf>
    <xf numFmtId="0" fontId="2" fillId="2" borderId="2" xfId="1" applyFont="1" applyFill="1" applyBorder="1"/>
    <xf numFmtId="0" fontId="2" fillId="2" borderId="3" xfId="1" applyFont="1" applyFill="1" applyBorder="1"/>
    <xf numFmtId="0" fontId="5" fillId="3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 applyProtection="1">
      <alignment vertical="center"/>
      <protection locked="0"/>
    </xf>
    <xf numFmtId="164" fontId="7" fillId="3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horizontal="right" wrapText="1"/>
    </xf>
    <xf numFmtId="0" fontId="5" fillId="0" borderId="4" xfId="1" applyFont="1" applyFill="1" applyBorder="1" applyAlignment="1">
      <alignment vertical="center" wrapText="1"/>
    </xf>
    <xf numFmtId="164" fontId="8" fillId="0" borderId="4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 applyProtection="1">
      <alignment vertical="center"/>
      <protection locked="0"/>
    </xf>
    <xf numFmtId="164" fontId="8" fillId="3" borderId="4" xfId="1" applyNumberFormat="1" applyFont="1" applyFill="1" applyBorder="1" applyAlignment="1">
      <alignment vertical="center"/>
    </xf>
    <xf numFmtId="4" fontId="8" fillId="3" borderId="4" xfId="1" applyNumberFormat="1" applyFont="1" applyFill="1" applyBorder="1" applyAlignment="1">
      <alignment horizontal="right" wrapText="1"/>
    </xf>
    <xf numFmtId="0" fontId="9" fillId="0" borderId="4" xfId="1" applyFont="1" applyFill="1" applyBorder="1" applyAlignment="1">
      <alignment vertical="center" wrapText="1"/>
    </xf>
    <xf numFmtId="10" fontId="10" fillId="0" borderId="4" xfId="1" applyNumberFormat="1" applyFont="1" applyFill="1" applyBorder="1" applyAlignment="1">
      <alignment vertical="center"/>
    </xf>
    <xf numFmtId="10" fontId="10" fillId="3" borderId="4" xfId="1" applyNumberFormat="1" applyFont="1" applyFill="1" applyBorder="1" applyAlignment="1">
      <alignment vertical="center"/>
    </xf>
    <xf numFmtId="10" fontId="10" fillId="3" borderId="4" xfId="1" applyNumberFormat="1" applyFont="1" applyFill="1" applyBorder="1" applyAlignment="1">
      <alignment horizontal="right" wrapText="1"/>
    </xf>
    <xf numFmtId="164" fontId="10" fillId="0" borderId="4" xfId="1" applyNumberFormat="1" applyFont="1" applyFill="1" applyBorder="1" applyAlignment="1">
      <alignment vertical="center"/>
    </xf>
    <xf numFmtId="164" fontId="9" fillId="0" borderId="4" xfId="1" applyNumberFormat="1" applyFont="1" applyFill="1" applyBorder="1" applyAlignment="1" applyProtection="1">
      <alignment vertical="center"/>
      <protection locked="0"/>
    </xf>
    <xf numFmtId="164" fontId="10" fillId="3" borderId="4" xfId="1" applyNumberFormat="1" applyFont="1" applyFill="1" applyBorder="1" applyAlignment="1">
      <alignment vertical="center"/>
    </xf>
    <xf numFmtId="4" fontId="10" fillId="3" borderId="4" xfId="1" applyNumberFormat="1" applyFont="1" applyFill="1" applyBorder="1" applyAlignment="1">
      <alignment horizontal="right" wrapText="1"/>
    </xf>
    <xf numFmtId="164" fontId="10" fillId="3" borderId="5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4" fontId="8" fillId="0" borderId="4" xfId="1" applyNumberFormat="1" applyFont="1" applyFill="1" applyBorder="1" applyAlignment="1">
      <alignment vertical="center"/>
    </xf>
    <xf numFmtId="4" fontId="5" fillId="0" borderId="4" xfId="1" applyNumberFormat="1" applyFont="1" applyFill="1" applyBorder="1" applyAlignment="1" applyProtection="1">
      <alignment vertical="center"/>
      <protection locked="0"/>
    </xf>
    <xf numFmtId="4" fontId="8" fillId="3" borderId="4" xfId="1" applyNumberFormat="1" applyFont="1" applyFill="1" applyBorder="1" applyAlignment="1">
      <alignment vertical="center"/>
    </xf>
    <xf numFmtId="0" fontId="9" fillId="0" borderId="4" xfId="1" applyFont="1" applyBorder="1" applyAlignment="1">
      <alignment vertical="center" wrapText="1"/>
    </xf>
    <xf numFmtId="4" fontId="10" fillId="0" borderId="4" xfId="1" applyNumberFormat="1" applyFont="1" applyFill="1" applyBorder="1" applyAlignment="1">
      <alignment vertical="center"/>
    </xf>
    <xf numFmtId="4" fontId="9" fillId="0" borderId="4" xfId="1" applyNumberFormat="1" applyFont="1" applyFill="1" applyBorder="1" applyAlignment="1" applyProtection="1">
      <alignment vertical="center"/>
      <protection locked="0"/>
    </xf>
    <xf numFmtId="4" fontId="10" fillId="3" borderId="4" xfId="1" applyNumberFormat="1" applyFont="1" applyFill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4" fontId="7" fillId="0" borderId="4" xfId="1" applyNumberFormat="1" applyFont="1" applyFill="1" applyBorder="1" applyAlignment="1">
      <alignment vertical="center"/>
    </xf>
    <xf numFmtId="4" fontId="7" fillId="3" borderId="4" xfId="1" applyNumberFormat="1" applyFont="1" applyFill="1" applyBorder="1" applyAlignment="1">
      <alignment vertical="center"/>
    </xf>
    <xf numFmtId="4" fontId="10" fillId="0" borderId="4" xfId="1" applyNumberFormat="1" applyFont="1" applyFill="1" applyBorder="1" applyAlignment="1" applyProtection="1">
      <alignment vertical="center"/>
      <protection locked="0"/>
    </xf>
    <xf numFmtId="0" fontId="9" fillId="0" borderId="1" xfId="1" applyFont="1" applyBorder="1" applyAlignment="1">
      <alignment vertical="center" wrapText="1"/>
    </xf>
    <xf numFmtId="2" fontId="10" fillId="0" borderId="4" xfId="1" applyNumberFormat="1" applyFont="1" applyFill="1" applyBorder="1"/>
    <xf numFmtId="2" fontId="10" fillId="3" borderId="4" xfId="1" applyNumberFormat="1" applyFont="1" applyFill="1" applyBorder="1"/>
    <xf numFmtId="4" fontId="11" fillId="3" borderId="4" xfId="1" applyNumberFormat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left"/>
    </xf>
    <xf numFmtId="0" fontId="5" fillId="0" borderId="0" xfId="1" applyFont="1"/>
    <xf numFmtId="0" fontId="5" fillId="0" borderId="4" xfId="1" applyFont="1" applyBorder="1" applyAlignment="1">
      <alignment vertical="center"/>
    </xf>
    <xf numFmtId="4" fontId="8" fillId="0" borderId="4" xfId="1" applyNumberFormat="1" applyFont="1" applyFill="1" applyBorder="1"/>
    <xf numFmtId="4" fontId="5" fillId="0" borderId="4" xfId="1" applyNumberFormat="1" applyFont="1" applyFill="1" applyBorder="1" applyProtection="1">
      <protection locked="0"/>
    </xf>
    <xf numFmtId="0" fontId="9" fillId="0" borderId="4" xfId="1" applyFont="1" applyBorder="1" applyAlignment="1">
      <alignment vertical="center"/>
    </xf>
    <xf numFmtId="10" fontId="10" fillId="0" borderId="4" xfId="1" applyNumberFormat="1" applyFont="1" applyFill="1" applyBorder="1"/>
    <xf numFmtId="10" fontId="10" fillId="3" borderId="4" xfId="1" applyNumberFormat="1" applyFont="1" applyFill="1" applyBorder="1"/>
    <xf numFmtId="2" fontId="8" fillId="0" borderId="4" xfId="1" applyNumberFormat="1" applyFont="1" applyFill="1" applyBorder="1" applyProtection="1">
      <protection locked="0"/>
    </xf>
    <xf numFmtId="2" fontId="8" fillId="3" borderId="4" xfId="1" applyNumberFormat="1" applyFont="1" applyFill="1" applyBorder="1" applyAlignment="1">
      <alignment vertical="center"/>
    </xf>
    <xf numFmtId="2" fontId="8" fillId="3" borderId="4" xfId="1" applyNumberFormat="1" applyFont="1" applyFill="1" applyBorder="1" applyAlignment="1">
      <alignment horizontal="right" wrapText="1"/>
    </xf>
    <xf numFmtId="4" fontId="8" fillId="0" borderId="4" xfId="1" applyNumberFormat="1" applyFont="1" applyFill="1" applyBorder="1" applyProtection="1">
      <protection locked="0"/>
    </xf>
    <xf numFmtId="4" fontId="10" fillId="0" borderId="4" xfId="1" applyNumberFormat="1" applyFont="1" applyFill="1" applyBorder="1"/>
    <xf numFmtId="2" fontId="9" fillId="0" borderId="4" xfId="1" applyNumberFormat="1" applyFont="1" applyFill="1" applyBorder="1" applyProtection="1">
      <protection locked="0"/>
    </xf>
    <xf numFmtId="2" fontId="10" fillId="3" borderId="4" xfId="1" applyNumberFormat="1" applyFont="1" applyFill="1" applyBorder="1" applyAlignment="1">
      <alignment vertical="center"/>
    </xf>
    <xf numFmtId="2" fontId="10" fillId="3" borderId="4" xfId="1" applyNumberFormat="1" applyFont="1" applyFill="1" applyBorder="1" applyAlignment="1">
      <alignment horizontal="right" wrapText="1"/>
    </xf>
    <xf numFmtId="4" fontId="9" fillId="0" borderId="4" xfId="1" applyNumberFormat="1" applyFont="1" applyFill="1" applyBorder="1" applyProtection="1">
      <protection locked="0"/>
    </xf>
    <xf numFmtId="0" fontId="9" fillId="0" borderId="4" xfId="1" applyFont="1" applyFill="1" applyBorder="1" applyAlignment="1">
      <alignment vertical="center"/>
    </xf>
    <xf numFmtId="2" fontId="8" fillId="0" borderId="4" xfId="1" applyNumberFormat="1" applyFont="1" applyFill="1" applyBorder="1"/>
    <xf numFmtId="2" fontId="5" fillId="0" borderId="4" xfId="1" applyNumberFormat="1" applyFont="1" applyFill="1" applyBorder="1" applyProtection="1">
      <protection locked="0"/>
    </xf>
    <xf numFmtId="0" fontId="4" fillId="0" borderId="4" xfId="1" applyFont="1" applyBorder="1" applyAlignment="1">
      <alignment vertical="center"/>
    </xf>
    <xf numFmtId="2" fontId="7" fillId="0" borderId="4" xfId="1" applyNumberFormat="1" applyFont="1" applyFill="1" applyBorder="1"/>
    <xf numFmtId="2" fontId="7" fillId="3" borderId="4" xfId="1" applyNumberFormat="1" applyFont="1" applyFill="1" applyBorder="1" applyAlignment="1">
      <alignment vertical="center"/>
    </xf>
    <xf numFmtId="2" fontId="7" fillId="3" borderId="4" xfId="1" applyNumberFormat="1" applyFont="1" applyFill="1" applyBorder="1" applyAlignment="1">
      <alignment horizontal="right" wrapText="1"/>
    </xf>
    <xf numFmtId="2" fontId="7" fillId="3" borderId="4" xfId="1" applyNumberFormat="1" applyFont="1" applyFill="1" applyBorder="1"/>
    <xf numFmtId="4" fontId="7" fillId="0" borderId="4" xfId="1" applyNumberFormat="1" applyFont="1" applyFill="1" applyBorder="1"/>
    <xf numFmtId="4" fontId="7" fillId="3" borderId="4" xfId="1" applyNumberFormat="1" applyFont="1" applyFill="1" applyBorder="1"/>
    <xf numFmtId="0" fontId="4" fillId="0" borderId="4" xfId="1" applyFont="1" applyFill="1" applyBorder="1" applyAlignment="1">
      <alignment vertical="center"/>
    </xf>
    <xf numFmtId="2" fontId="7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4" fontId="7" fillId="0" borderId="4" xfId="1" applyNumberFormat="1" applyFont="1" applyFill="1" applyBorder="1" applyProtection="1">
      <protection locked="0"/>
    </xf>
    <xf numFmtId="2" fontId="7" fillId="0" borderId="4" xfId="1" applyNumberFormat="1" applyFont="1" applyFill="1" applyBorder="1" applyAlignment="1">
      <alignment vertical="center"/>
    </xf>
    <xf numFmtId="2" fontId="10" fillId="0" borderId="4" xfId="1" applyNumberFormat="1" applyFont="1" applyFill="1" applyBorder="1" applyAlignment="1">
      <alignment vertical="center"/>
    </xf>
    <xf numFmtId="0" fontId="12" fillId="0" borderId="0" xfId="1" applyFont="1"/>
    <xf numFmtId="0" fontId="5" fillId="0" borderId="0" xfId="1" applyFont="1" applyFill="1"/>
    <xf numFmtId="0" fontId="13" fillId="0" borderId="0" xfId="1" applyFont="1"/>
    <xf numFmtId="0" fontId="2" fillId="0" borderId="0" xfId="1" applyFill="1"/>
    <xf numFmtId="0" fontId="38" fillId="0" borderId="0" xfId="1" applyFont="1"/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2" xfId="1" applyFill="1" applyBorder="1" applyAlignment="1"/>
    <xf numFmtId="0" fontId="2" fillId="2" borderId="2" xfId="1" applyFill="1" applyBorder="1"/>
    <xf numFmtId="0" fontId="2" fillId="2" borderId="18" xfId="1" applyFill="1" applyBorder="1"/>
    <xf numFmtId="0" fontId="2" fillId="2" borderId="3" xfId="1" applyFill="1" applyBorder="1"/>
    <xf numFmtId="0" fontId="4" fillId="0" borderId="4" xfId="1" applyFont="1" applyFill="1" applyBorder="1" applyAlignment="1">
      <alignment horizontal="left"/>
    </xf>
    <xf numFmtId="2" fontId="7" fillId="0" borderId="4" xfId="1" applyNumberFormat="1" applyFont="1" applyFill="1" applyBorder="1" applyAlignment="1">
      <alignment horizontal="right" wrapText="1"/>
    </xf>
    <xf numFmtId="4" fontId="7" fillId="0" borderId="4" xfId="1" applyNumberFormat="1" applyFont="1" applyFill="1" applyBorder="1" applyAlignment="1">
      <alignment horizontal="right" wrapText="1"/>
    </xf>
    <xf numFmtId="4" fontId="4" fillId="0" borderId="4" xfId="1" applyNumberFormat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right" wrapText="1"/>
    </xf>
    <xf numFmtId="0" fontId="4" fillId="0" borderId="4" xfId="1" applyFont="1" applyFill="1" applyBorder="1" applyAlignment="1">
      <alignment horizontal="right" wrapText="1"/>
    </xf>
    <xf numFmtId="0" fontId="7" fillId="3" borderId="4" xfId="1" applyFont="1" applyFill="1" applyBorder="1" applyAlignment="1">
      <alignment horizontal="right" wrapText="1"/>
    </xf>
    <xf numFmtId="4" fontId="7" fillId="3" borderId="4" xfId="1" applyNumberFormat="1" applyFont="1" applyFill="1" applyBorder="1" applyAlignment="1">
      <alignment horizontal="right"/>
    </xf>
    <xf numFmtId="2" fontId="4" fillId="0" borderId="4" xfId="1" applyNumberFormat="1" applyFont="1" applyFill="1" applyBorder="1" applyAlignment="1">
      <alignment horizontal="right" wrapText="1"/>
    </xf>
    <xf numFmtId="4" fontId="7" fillId="3" borderId="7" xfId="1" applyNumberFormat="1" applyFont="1" applyFill="1" applyBorder="1" applyAlignment="1">
      <alignment horizontal="right"/>
    </xf>
    <xf numFmtId="2" fontId="8" fillId="0" borderId="4" xfId="1" applyNumberFormat="1" applyFont="1" applyFill="1" applyBorder="1" applyAlignment="1">
      <alignment horizontal="right" wrapText="1"/>
    </xf>
    <xf numFmtId="4" fontId="8" fillId="0" borderId="4" xfId="1" applyNumberFormat="1" applyFont="1" applyFill="1" applyBorder="1" applyAlignment="1">
      <alignment horizontal="right" wrapText="1"/>
    </xf>
    <xf numFmtId="4" fontId="5" fillId="0" borderId="4" xfId="1" applyNumberFormat="1" applyFont="1" applyFill="1" applyBorder="1" applyAlignment="1">
      <alignment horizontal="right" wrapText="1"/>
    </xf>
    <xf numFmtId="0" fontId="8" fillId="0" borderId="4" xfId="1" applyFont="1" applyFill="1" applyBorder="1" applyAlignment="1">
      <alignment horizontal="right" wrapText="1"/>
    </xf>
    <xf numFmtId="4" fontId="8" fillId="3" borderId="4" xfId="1" applyNumberFormat="1" applyFont="1" applyFill="1" applyBorder="1"/>
    <xf numFmtId="0" fontId="4" fillId="2" borderId="1" xfId="1" applyFont="1" applyFill="1" applyBorder="1" applyAlignment="1">
      <alignment vertical="center"/>
    </xf>
    <xf numFmtId="4" fontId="5" fillId="2" borderId="2" xfId="1" applyNumberFormat="1" applyFont="1" applyFill="1" applyBorder="1" applyAlignment="1">
      <alignment horizontal="right" vertical="center"/>
    </xf>
    <xf numFmtId="4" fontId="5" fillId="2" borderId="2" xfId="1" applyNumberFormat="1" applyFont="1" applyFill="1" applyBorder="1"/>
    <xf numFmtId="4" fontId="2" fillId="2" borderId="2" xfId="1" applyNumberFormat="1" applyFill="1" applyBorder="1"/>
    <xf numFmtId="4" fontId="8" fillId="0" borderId="4" xfId="1" applyNumberFormat="1" applyFont="1" applyFill="1" applyBorder="1" applyAlignment="1">
      <alignment horizontal="right" vertical="center"/>
    </xf>
    <xf numFmtId="4" fontId="5" fillId="0" borderId="4" xfId="1" applyNumberFormat="1" applyFont="1" applyFill="1" applyBorder="1" applyAlignment="1" applyProtection="1">
      <alignment horizontal="right" vertical="center"/>
      <protection locked="0"/>
    </xf>
    <xf numFmtId="4" fontId="7" fillId="0" borderId="4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 applyProtection="1">
      <alignment horizontal="right" vertical="center"/>
      <protection locked="0"/>
    </xf>
    <xf numFmtId="4" fontId="10" fillId="3" borderId="4" xfId="1" applyNumberFormat="1" applyFont="1" applyFill="1" applyBorder="1"/>
    <xf numFmtId="4" fontId="7" fillId="3" borderId="4" xfId="1" applyNumberFormat="1" applyFont="1" applyFill="1" applyBorder="1" applyAlignment="1">
      <alignment horizontal="right" vertical="center"/>
    </xf>
    <xf numFmtId="4" fontId="10" fillId="0" borderId="4" xfId="1" applyNumberFormat="1" applyFont="1" applyFill="1" applyBorder="1" applyAlignment="1">
      <alignment horizontal="right" vertical="center"/>
    </xf>
    <xf numFmtId="4" fontId="10" fillId="3" borderId="4" xfId="1" applyNumberFormat="1" applyFont="1" applyFill="1" applyBorder="1" applyAlignment="1">
      <alignment horizontal="right" vertical="center"/>
    </xf>
    <xf numFmtId="4" fontId="2" fillId="2" borderId="2" xfId="1" applyNumberFormat="1" applyFill="1" applyBorder="1" applyAlignment="1">
      <alignment horizontal="left"/>
    </xf>
    <xf numFmtId="4" fontId="5" fillId="2" borderId="2" xfId="1" applyNumberFormat="1" applyFont="1" applyFill="1" applyBorder="1" applyAlignment="1">
      <alignment horizontal="left"/>
    </xf>
    <xf numFmtId="4" fontId="5" fillId="2" borderId="3" xfId="1" applyNumberFormat="1" applyFont="1" applyFill="1" applyBorder="1" applyAlignment="1">
      <alignment horizontal="left"/>
    </xf>
    <xf numFmtId="4" fontId="8" fillId="3" borderId="1" xfId="1" applyNumberFormat="1" applyFont="1" applyFill="1" applyBorder="1"/>
    <xf numFmtId="10" fontId="9" fillId="0" borderId="4" xfId="1" applyNumberFormat="1" applyFont="1" applyFill="1" applyBorder="1" applyAlignment="1">
      <alignment vertical="center" wrapText="1"/>
    </xf>
    <xf numFmtId="10" fontId="10" fillId="3" borderId="1" xfId="1" applyNumberFormat="1" applyFont="1" applyFill="1" applyBorder="1"/>
    <xf numFmtId="0" fontId="5" fillId="0" borderId="4" xfId="1" applyFont="1" applyFill="1" applyBorder="1" applyAlignment="1">
      <alignment vertical="center"/>
    </xf>
    <xf numFmtId="4" fontId="10" fillId="3" borderId="1" xfId="1" applyNumberFormat="1" applyFont="1" applyFill="1" applyBorder="1"/>
    <xf numFmtId="2" fontId="10" fillId="3" borderId="4" xfId="1" applyNumberFormat="1" applyFont="1" applyFill="1" applyBorder="1" applyAlignment="1">
      <alignment horizontal="right" vertical="center" wrapText="1"/>
    </xf>
    <xf numFmtId="4" fontId="10" fillId="3" borderId="1" xfId="1" applyNumberFormat="1" applyFont="1" applyFill="1" applyBorder="1" applyAlignment="1">
      <alignment vertical="center"/>
    </xf>
    <xf numFmtId="4" fontId="7" fillId="3" borderId="1" xfId="1" applyNumberFormat="1" applyFont="1" applyFill="1" applyBorder="1"/>
    <xf numFmtId="4" fontId="4" fillId="0" borderId="4" xfId="1" applyNumberFormat="1" applyFont="1" applyFill="1" applyBorder="1"/>
    <xf numFmtId="4" fontId="4" fillId="3" borderId="2" xfId="1" applyNumberFormat="1" applyFont="1" applyFill="1" applyBorder="1"/>
    <xf numFmtId="4" fontId="4" fillId="3" borderId="4" xfId="1" applyNumberFormat="1" applyFont="1" applyFill="1" applyBorder="1"/>
    <xf numFmtId="4" fontId="4" fillId="0" borderId="4" xfId="1" applyNumberFormat="1" applyFont="1" applyFill="1" applyBorder="1" applyProtection="1">
      <protection locked="0"/>
    </xf>
    <xf numFmtId="4" fontId="7" fillId="3" borderId="1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4" fontId="7" fillId="0" borderId="0" xfId="1" applyNumberFormat="1" applyFont="1" applyFill="1" applyBorder="1"/>
    <xf numFmtId="4" fontId="7" fillId="0" borderId="0" xfId="1" applyNumberFormat="1" applyFont="1" applyFill="1" applyBorder="1" applyAlignment="1">
      <alignment vertical="center"/>
    </xf>
    <xf numFmtId="2" fontId="8" fillId="0" borderId="0" xfId="1" applyNumberFormat="1" applyFont="1" applyFill="1" applyBorder="1" applyAlignment="1">
      <alignment horizontal="right" wrapText="1"/>
    </xf>
    <xf numFmtId="0" fontId="12" fillId="0" borderId="0" xfId="1" applyFont="1" applyFill="1" applyBorder="1" applyAlignment="1">
      <alignment vertical="center"/>
    </xf>
    <xf numFmtId="4" fontId="12" fillId="0" borderId="0" xfId="1" applyNumberFormat="1" applyFont="1" applyFill="1" applyBorder="1"/>
    <xf numFmtId="4" fontId="12" fillId="0" borderId="0" xfId="1" applyNumberFormat="1" applyFont="1" applyFill="1"/>
    <xf numFmtId="4" fontId="5" fillId="0" borderId="0" xfId="1" applyNumberFormat="1" applyFont="1" applyFill="1"/>
    <xf numFmtId="4" fontId="2" fillId="0" borderId="0" xfId="1" applyNumberFormat="1" applyFill="1"/>
    <xf numFmtId="4" fontId="2" fillId="0" borderId="0" xfId="1" applyNumberFormat="1"/>
    <xf numFmtId="4" fontId="2" fillId="0" borderId="0" xfId="1" applyNumberFormat="1" applyFill="1" applyBorder="1"/>
    <xf numFmtId="4" fontId="5" fillId="0" borderId="0" xfId="1" applyNumberFormat="1" applyFont="1"/>
    <xf numFmtId="0" fontId="5" fillId="0" borderId="0" xfId="1" applyFont="1" applyAlignment="1"/>
    <xf numFmtId="0" fontId="39" fillId="0" borderId="0" xfId="0" applyFont="1" applyAlignment="1"/>
    <xf numFmtId="0" fontId="5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</cellXfs>
  <cellStyles count="152">
    <cellStyle name="]_x000d__x000a_Zoomed=1_x000d__x000a_Row=0_x000d__x000a_Column=0_x000d__x000a_Height=0_x000d__x000a_Width=0_x000d__x000a_FontName=FoxFont_x000d__x000a_FontStyle=0_x000d__x000a_FontSize=9_x000d__x000a_PrtFontName=FoxPrin" xfId="2"/>
    <cellStyle name="__Металлургический дивизион - формы v1.2" xfId="3"/>
    <cellStyle name="__Металлургический дивизион v1.3" xfId="4"/>
    <cellStyle name="__Штабквартира - формы v1.1" xfId="5"/>
    <cellStyle name="_горн" xfId="6"/>
    <cellStyle name="_кокс" xfId="7"/>
    <cellStyle name="_Коксоугольный дивизион - формы MR - v2 0" xfId="8"/>
    <cellStyle name="_Коксоугольный дивизион - формы MR - v2.0" xfId="9"/>
    <cellStyle name="_мет" xfId="10"/>
    <cellStyle name="_ШтабКвартира - формы MR - v3.0" xfId="11"/>
    <cellStyle name="_ШтабКвартира - формы MR - v5 0" xfId="12"/>
    <cellStyle name="1Normal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Hyperlink1" xfId="65"/>
    <cellStyle name="Hyperlink2" xfId="66"/>
    <cellStyle name="Hyperlink3" xfId="67"/>
    <cellStyle name="Input" xfId="68"/>
    <cellStyle name="Linked Cell" xfId="69"/>
    <cellStyle name="Millares [0]_CARAT SAPIC" xfId="70"/>
    <cellStyle name="Millares_CARAT SAPIC" xfId="71"/>
    <cellStyle name="Moneda [0]_CARAT SAPIC" xfId="72"/>
    <cellStyle name="Moneda_CARAT SAPIC" xfId="73"/>
    <cellStyle name="Neutral" xfId="74"/>
    <cellStyle name="Norma11l" xfId="75"/>
    <cellStyle name="Normal 2" xfId="76"/>
    <cellStyle name="Normal 2 2" xfId="77"/>
    <cellStyle name="Normal 2_БВП" xfId="78"/>
    <cellStyle name="Normal 3" xfId="79"/>
    <cellStyle name="Normal_Bankruptcy indicators" xfId="80"/>
    <cellStyle name="Note" xfId="81"/>
    <cellStyle name="Output" xfId="82"/>
    <cellStyle name="Porcentual_PROVBRID (2)" xfId="83"/>
    <cellStyle name="Style 1" xfId="84"/>
    <cellStyle name="Title" xfId="85"/>
    <cellStyle name="Total" xfId="86"/>
    <cellStyle name="Warning Text" xfId="87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Ввод  2" xfId="94"/>
    <cellStyle name="Вывод 2" xfId="95"/>
    <cellStyle name="Вычисление 2" xfId="96"/>
    <cellStyle name="Гиперссылка 4" xfId="97"/>
    <cellStyle name="Денежный 2" xfId="98"/>
    <cellStyle name="Денежный 2 2" xfId="99"/>
    <cellStyle name="Денежный 3" xfId="100"/>
    <cellStyle name="Заголовок 1 2" xfId="101"/>
    <cellStyle name="Заголовок 2 2" xfId="102"/>
    <cellStyle name="Заголовок 3 2" xfId="103"/>
    <cellStyle name="Заголовок 4 2" xfId="104"/>
    <cellStyle name="Итог 2" xfId="105"/>
    <cellStyle name="Контрольная ячейка 2" xfId="106"/>
    <cellStyle name="Название 2" xfId="107"/>
    <cellStyle name="Нейтральный 2" xfId="108"/>
    <cellStyle name="Обычный" xfId="0" builtinId="0"/>
    <cellStyle name="Обычный 10" xfId="109"/>
    <cellStyle name="Обычный 11" xfId="110"/>
    <cellStyle name="Обычный 12" xfId="111"/>
    <cellStyle name="Обычный 16" xfId="112"/>
    <cellStyle name="Обычный 2" xfId="1"/>
    <cellStyle name="Обычный 2 2" xfId="113"/>
    <cellStyle name="Обычный 2 2 2" xfId="114"/>
    <cellStyle name="Обычный 2 2_Светлозерское 2012" xfId="115"/>
    <cellStyle name="Обычный 2 3" xfId="116"/>
    <cellStyle name="Обычный 2 3 2" xfId="117"/>
    <cellStyle name="Обычный 2_Индексы к протокол 59,61 Вин район" xfId="118"/>
    <cellStyle name="Обычный 3" xfId="119"/>
    <cellStyle name="Обычный 3 2" xfId="120"/>
    <cellStyle name="Обычный 3_Индексы к протокол 59,61 Вин район" xfId="121"/>
    <cellStyle name="Обычный 4" xfId="122"/>
    <cellStyle name="Обычный 5" xfId="123"/>
    <cellStyle name="Обычный 6" xfId="124"/>
    <cellStyle name="Обычный 7" xfId="125"/>
    <cellStyle name="Обычный 8" xfId="126"/>
    <cellStyle name="Обычный 8 2" xfId="127"/>
    <cellStyle name="Обычный 9" xfId="128"/>
    <cellStyle name="Плохой 2" xfId="129"/>
    <cellStyle name="Пояснение 2" xfId="130"/>
    <cellStyle name="Примечание 2" xfId="131"/>
    <cellStyle name="Процентный 2" xfId="132"/>
    <cellStyle name="Процентный 2 2" xfId="133"/>
    <cellStyle name="Процентный 2 3" xfId="134"/>
    <cellStyle name="Процентный 3" xfId="135"/>
    <cellStyle name="Процентный 3 2" xfId="136"/>
    <cellStyle name="Процентный 4" xfId="137"/>
    <cellStyle name="Процентный 5" xfId="138"/>
    <cellStyle name="Процентный 6" xfId="139"/>
    <cellStyle name="Процентный 6 2" xfId="140"/>
    <cellStyle name="Связанная ячейка 2" xfId="141"/>
    <cellStyle name="Текст предупреждения 2" xfId="142"/>
    <cellStyle name="Тысячи [0]_Chart1 (Sales &amp; Costs)" xfId="143"/>
    <cellStyle name="Тысячи_Chart1 (Sales &amp; Costs)" xfId="144"/>
    <cellStyle name="Финансовый 2" xfId="145"/>
    <cellStyle name="Финансовый 2 2" xfId="146"/>
    <cellStyle name="Финансовый 2_Тариф для  ООО Управдом-сервис Борки 2014 на коллегию2" xfId="147"/>
    <cellStyle name="Финансовый 3" xfId="148"/>
    <cellStyle name="Финансовый 4" xfId="149"/>
    <cellStyle name="Финансовый 5" xfId="150"/>
    <cellStyle name="Хороший 2" xfId="1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2;&#1086;&#1080;%20&#1076;&#1086;&#1082;&#1091;&#1084;&#1077;&#1085;&#1090;&#1099;/2012/&#1054;&#1057;&#1050;/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5;&#1086;%20&#1079;&#1072;&#1087;&#1088;&#1086;&#1089;&#1072;&#1084;%20&#1040;&#1075;&#1077;&#1085;&#1089;&#1090;&#1074;&#1072;%202011\&#1058;&#1072;&#1088;&#1080;&#1092;&#1099;-2009%20&#1085;&#1072;%20&#1089;&#1086;&#1075;&#1083;.%20&#1087;&#1088;&#1086;&#1075;&#1088;\&#1058;&#1072;&#1085;&#1103;\91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0&#1075;.%20-%20&#1091;&#1090;&#1074;&#1077;&#1088;&#1078;&#1076;&#1077;&#1085;&#1085;&#1099;&#1077;%20&#1040;&#1076;&#1084;&#1080;&#1085;/&#1058;&#1072;&#1085;&#1103;/91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4;&#1073;&#1097;&#1080;&#1077;&#1044;&#1086;&#1082;&#1091;&#1084;&#1077;&#1085;&#1090;&#1099;\&#1058;&#1072;&#1088;&#1080;&#1092;&#1099;%20&#1085;&#1072;%202011&#1075;%20&#1091;&#1090;&#1074;.%20&#1040;&#1075;\&#1058;&#1072;&#1085;&#1103;\91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4;&#1073;&#1097;&#1080;&#1077;&#1044;&#1086;&#1082;&#1091;&#1084;&#1077;&#1085;&#1090;&#1099;/&#1058;&#1072;&#1088;&#1080;&#1092;&#1099;%20&#1085;&#1072;%202011&#1075;%20&#1091;&#1090;&#1074;.%20&#1040;&#1075;/&#1058;&#1072;&#1085;&#1103;/91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2%20%20&#1091;&#1090;&#1074;.%20&#1040;&#1075;/&#1050;&#1074;&#1072;&#1088;&#1090;&#1072;&#1083;&#1100;&#1085;&#1099;&#1077;%20&#1089;&#1084;&#1077;&#1090;&#1099;/&#1058;&#1072;&#1085;&#1103;/91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1%20&#1091;&#1090;&#1074;.%20&#1040;&#1075;/&#1055;&#1086;%20&#1079;&#1072;&#1087;&#1088;&#1086;&#1089;&#1072;&#1084;%20&#1040;&#1075;&#1077;&#1085;&#1089;&#1090;&#1074;&#1072;%202011/&#1054;&#1073;&#1097;&#1080;&#1077;&#1044;&#1086;&#1082;&#1091;&#1084;&#1077;&#1085;&#1090;&#1099;/&#1058;&#1072;&#1088;&#1080;&#1092;&#1099;%20&#1085;&#1072;%202010&#1075;.%20-%20&#1091;&#1090;&#1074;&#1077;&#1088;&#1078;&#1076;&#1077;&#1085;&#1085;&#1099;&#1077;%20&#1040;&#1076;&#1084;&#1080;&#1085;/&#1058;&#1072;&#1085;&#1103;/91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1&#1075;%20&#1079;&#1072;&#1103;&#1074;&#1083;.&#1074;%20&#1040;&#1075;/&#1058;&#1072;&#1085;&#1103;/91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&#1075;%20&#1079;&#1072;&#1103;&#1074;&#1083;.&#1074;%20&#1040;&#1075;\&#1058;&#1072;&#1085;&#1103;\9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1%20&#1091;&#1090;&#1074;.%20&#1040;&#1075;/&#1058;&#1072;&#1088;&#1080;&#1092;&#1099;%20&#1085;&#1072;%202010&#1075;.%20-%20&#1091;&#1090;&#1074;&#1077;&#1088;&#1078;&#1076;&#1077;&#1085;&#1085;&#1099;&#1077;%20&#1040;&#1076;&#1084;&#1080;&#1085;/&#1058;&#1072;&#1085;&#1103;/9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2018%20&#1075;&#1086;&#1076;/&#1060;&#1061;&#1044;/&#1055;&#1051;&#1040;&#1053;,%20&#1060;&#1040;&#1050;&#1058;,%20&#1060;&#1061;&#1044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2;&#1086;&#1080;%20&#1076;&#1086;&#1082;&#1091;&#1084;&#1077;&#1085;&#1090;&#1099;\2012\&#1054;&#1057;&#1050;\&#1060;&#1086;&#1088;&#1084;&#1072;&#1090;&#1099;&#1041;&#1102;&#1076;&#1078;&#1077;&#1090;&#1086;&#1074;&#1043;&#1088;&#1091;&#1087;&#1087;&#1099;%20&#1054;&#1057;&#1050;_&#1089;_&#1080;&#1079;&#1084;&#1077;&#1085;&#1077;&#1085;&#1080;&#1103;&#1084;&#1080;%20v%207.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2016%20&#1075;&#1086;&#1076;/&#1060;&#1061;&#1044;/&#1055;&#1051;&#1040;&#1053;,%20&#1060;&#1040;&#1050;&#1058;,%20&#1060;&#1061;&#1044;,%20&#1090;&#1072;&#1088;&#1080;&#1092;&#1099;,%20&#1087;&#1088;&#1086;&#1080;&#1079;&#1074;.%20&#1087;&#1088;&#1086;&#1075;&#1088;.%20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2017%20&#1075;&#1086;&#1076;/&#1060;&#1061;&#1044;/&#1055;&#1051;&#1040;&#1053;,%20&#1060;&#1040;&#1050;&#1058;,%20&#1060;&#1061;&#1044;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Temp/XPgrpwise/OSK_budg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4;&#1090;&#1095;&#1077;&#1090;%20&#1087;&#1086;%20&#1089;&#1077;&#1073;&#1077;&#1089;&#1090;&#1086;&#1080;&#1084;&#1086;&#1089;&#1090;&#1080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&#1044;&#1086;&#1082;&#1091;&#1084;&#1077;&#1085;&#1090;&#1099;/&#1058;&#1072;&#1088;&#1080;&#1092;&#1099;%20&#1085;&#1072;%202011%20&#1091;&#1090;&#1074;.%20&#1040;&#1075;/&#1054;&#1090;&#1095;&#1077;&#1090;%20&#1087;&#1086;%20&#1055;&#1055;%2015.03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Documents%20and%20Settings\EIAS_user\&#1056;&#1072;&#1073;&#1086;&#1095;&#1080;&#1081;%20&#1089;&#1090;&#1086;&#1083;\JKH.OPEN.INFO.HVS2(v2.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6;&#1043;&#1054;%20&#1080;%20&#1050;&#1050;/1%20&#1064;&#1040;&#1041;&#1051;&#1054;&#1053;&#1067;%20&#1045;&#1048;&#1040;&#1057;/1.5%20&#1064;&#1040;&#1041;&#1051;&#1054;&#1053;&#1067;%20&#1053;&#1040;%202017%20&#1043;&#1054;&#1044;/&#1060;&#1040;&#1050;&#1058;%202016%20&#1075;&#1086;&#1076;&#1072;/&#1040;&#1090;&#1086;&#1084;&#1072;&#1088;&#1085;&#1080;&#1082;&#1080;%20&#1074;&#1086;&#1076;&#1072;/&#1040;%20&#1050;&#1086;&#1090;&#1083;&#1072;&#1089;%20&#1043;&#1086;&#1088;&#1074;&#1086;&#1076;&#1086;&#1082;&#1072;&#1085;&#1072;&#1083;%20BALANCE.CALC.TARIFF.VSNA.2016.FACT_(v1.0.2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0&#1075;.%20-%20&#1091;&#1090;&#1074;&#1077;&#1088;&#1078;&#1076;&#1077;&#1085;&#1085;&#1099;&#1077;%20&#1040;&#1076;&#1084;&#1080;&#1085;\&#1058;&#1072;&#1085;&#1103;\91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32701\&#1086;&#1073;&#1097;&#1080;&#1077;&#1076;&#1086;&#1082;&#1091;&#1084;&#1077;&#1085;&#1090;&#1099;\&#1058;&#1072;&#1088;&#1080;&#1092;&#1099;%20&#1085;&#1072;%202011%20&#1091;&#1090;&#1074;.%20&#1040;&#1075;\&#1058;&#1072;&#1085;&#1103;\91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товарной выручки"/>
      <sheetName val="ФАКТИЧЕСКАЯ СЕБЕСТ. СТОКИ 2018"/>
      <sheetName val="ПОЛНАЯ СЕБЕСТОИМОСТЬ СТОКИ 2018"/>
      <sheetName val="ФАКТИЧЕСКАЯ СЕБЕСТ ВОДА 2018"/>
      <sheetName val="ПОЛНАЯ СЕБЕСТОИМОСТЬ ВОДА 2018"/>
      <sheetName val="План по элетр. 2018"/>
      <sheetName val="Текущий ремонт"/>
      <sheetName val="Чистая прибыль"/>
      <sheetName val="Прил. 1 План ФХД табл 1"/>
      <sheetName val="Прил. 1 План ФХД стоки табл 2"/>
      <sheetName val="Прил. 1 План ФХД вода табл. 2"/>
      <sheetName val="Произв. прогр. Стоки (СВОД)"/>
      <sheetName val="Произв. прогр. Стоки"/>
      <sheetName val="Произв. прогр. Вода"/>
      <sheetName val="Произв. прогр. Вода (СВОД)"/>
      <sheetName val="Тариф тех.вода 2016-2018 ПЛАН"/>
      <sheetName val="Тариф вода 2016-2018 ПЛАН"/>
      <sheetName val="ВОДА (СВОД) 2016-2018"/>
      <sheetName val="Тариф очистка 2016-2018 ПЛАН"/>
      <sheetName val="Тариф стоки 2016-2018 ПЛАН"/>
      <sheetName val="СТОКИ (СВОД) 2016-2018"/>
      <sheetName val="А"/>
      <sheetName val="ТН"/>
      <sheetName val="объемы"/>
      <sheetName val="объемы черн"/>
      <sheetName val="вода"/>
      <sheetName val="стоки"/>
      <sheetName val="электр 2017-2018"/>
      <sheetName val="электр"/>
      <sheetName val="электр (с разбивкой)"/>
      <sheetName val="ХР"/>
      <sheetName val="Аморт"/>
      <sheetName val="ЗП"/>
      <sheetName val="ЗП с факт 3 кв. 2015"/>
      <sheetName val="ЗП среднемес"/>
      <sheetName val="цех вода"/>
      <sheetName val="цех вода (с разбивкой)"/>
      <sheetName val="цех стоки (с разбивкой)"/>
      <sheetName val="цех стоки"/>
      <sheetName val="ОХР "/>
      <sheetName val="налоги 2018"/>
      <sheetName val="Расчет налог. обяз. 2018"/>
      <sheetName val="рез к 2017"/>
      <sheetName val="вод.налог 2018"/>
      <sheetName val="имушество 2018"/>
      <sheetName val="Резерв ДЗ"/>
      <sheetName val="рез к 2018"/>
      <sheetName val="Выпадающ15-16"/>
      <sheetName val=" текРемвода 2016"/>
      <sheetName val="  текРемстоки 2016"/>
      <sheetName val="Кап Рем"/>
      <sheetName val="кап влож"/>
      <sheetName val="Ремонт вода 2016"/>
      <sheetName val="Ремонт стоки 2016"/>
      <sheetName val="транс"/>
      <sheetName val="вод.налог"/>
      <sheetName val="налог на имущ"/>
      <sheetName val="выпадающие расходы на 2018"/>
      <sheetName val="Тариф вода 2016-2018"/>
      <sheetName val="Тариф тех вода 2016-2018"/>
      <sheetName val="Тариф стоки 2016-2018"/>
      <sheetName val="Тариф очистка 2016-2018"/>
      <sheetName val="расчет тарифов "/>
      <sheetName val="Лист2"/>
      <sheetName val="Выпадающ"/>
      <sheetName val="Ремонт вода 2015"/>
      <sheetName val="Ремонт стоки 2015"/>
      <sheetName val="платежка с ИП"/>
      <sheetName val="Лист1"/>
    </sheetNames>
    <sheetDataSet>
      <sheetData sheetId="0"/>
      <sheetData sheetId="1"/>
      <sheetData sheetId="2">
        <row r="7">
          <cell r="C7">
            <v>307.29000000000002</v>
          </cell>
          <cell r="D7">
            <v>251.1</v>
          </cell>
          <cell r="E7">
            <v>279.60000000000002</v>
          </cell>
          <cell r="H7">
            <v>651.75099999999998</v>
          </cell>
          <cell r="I7">
            <v>517.57399999999996</v>
          </cell>
          <cell r="J7">
            <v>491.72199999999998</v>
          </cell>
          <cell r="P7">
            <v>470.5</v>
          </cell>
          <cell r="Q7">
            <v>412.12</v>
          </cell>
          <cell r="R7">
            <v>461.36</v>
          </cell>
        </row>
        <row r="8">
          <cell r="C8">
            <v>270.68799999999999</v>
          </cell>
          <cell r="D8">
            <v>264.64999999999998</v>
          </cell>
          <cell r="E8">
            <v>261.37</v>
          </cell>
          <cell r="H8">
            <v>274.02999999999997</v>
          </cell>
          <cell r="I8">
            <v>261.78999999999996</v>
          </cell>
          <cell r="J8">
            <v>281.02999999999997</v>
          </cell>
          <cell r="P8">
            <v>241.94</v>
          </cell>
          <cell r="Q8">
            <v>258.52</v>
          </cell>
          <cell r="R8">
            <v>257.13</v>
          </cell>
          <cell r="X8">
            <v>0</v>
          </cell>
          <cell r="Y8">
            <v>0</v>
          </cell>
          <cell r="Z8">
            <v>0</v>
          </cell>
        </row>
        <row r="9">
          <cell r="C9">
            <v>209.85</v>
          </cell>
          <cell r="D9">
            <v>199.96</v>
          </cell>
          <cell r="E9">
            <v>197.46</v>
          </cell>
          <cell r="H9">
            <v>206.13</v>
          </cell>
          <cell r="I9">
            <v>199.51</v>
          </cell>
          <cell r="J9">
            <v>213.38</v>
          </cell>
          <cell r="P9">
            <v>185.22</v>
          </cell>
          <cell r="Q9">
            <v>203.57</v>
          </cell>
          <cell r="R9">
            <v>190.82</v>
          </cell>
        </row>
        <row r="10">
          <cell r="C10">
            <v>0.23799999999999999</v>
          </cell>
          <cell r="D10">
            <v>0.19</v>
          </cell>
          <cell r="E10">
            <v>3.68</v>
          </cell>
          <cell r="H10">
            <v>0.26</v>
          </cell>
          <cell r="I10">
            <v>0.59</v>
          </cell>
          <cell r="J10">
            <v>3.75</v>
          </cell>
          <cell r="P10">
            <v>0.34</v>
          </cell>
          <cell r="Q10">
            <v>0.52</v>
          </cell>
          <cell r="R10">
            <v>3.68</v>
          </cell>
        </row>
        <row r="11">
          <cell r="C11">
            <v>60.6</v>
          </cell>
          <cell r="D11">
            <v>64.5</v>
          </cell>
          <cell r="E11">
            <v>60.23</v>
          </cell>
          <cell r="H11">
            <v>67.64</v>
          </cell>
          <cell r="I11">
            <v>61.69</v>
          </cell>
          <cell r="J11">
            <v>63.9</v>
          </cell>
          <cell r="P11">
            <v>56.38</v>
          </cell>
          <cell r="Q11">
            <v>54.43</v>
          </cell>
          <cell r="R11">
            <v>62.63</v>
          </cell>
        </row>
        <row r="143">
          <cell r="C143">
            <v>1000.11</v>
          </cell>
          <cell r="D143">
            <v>939.52</v>
          </cell>
          <cell r="E143">
            <v>1013.0400000000001</v>
          </cell>
          <cell r="H143">
            <v>1049.06</v>
          </cell>
          <cell r="I143">
            <v>1018.6500000000001</v>
          </cell>
          <cell r="J143">
            <v>889.43000000000006</v>
          </cell>
          <cell r="P143">
            <v>841.43000000000006</v>
          </cell>
          <cell r="Q143">
            <v>744.46</v>
          </cell>
          <cell r="R143">
            <v>714.1400000000001</v>
          </cell>
          <cell r="X143">
            <v>0</v>
          </cell>
          <cell r="Y143">
            <v>0</v>
          </cell>
          <cell r="Z143">
            <v>0</v>
          </cell>
        </row>
        <row r="144">
          <cell r="C144">
            <v>410.13</v>
          </cell>
          <cell r="D144">
            <v>395.42</v>
          </cell>
          <cell r="E144">
            <v>395.42</v>
          </cell>
          <cell r="H144">
            <v>395.42</v>
          </cell>
          <cell r="I144">
            <v>402.33000000000004</v>
          </cell>
          <cell r="J144">
            <v>402.92</v>
          </cell>
          <cell r="P144">
            <v>398.25</v>
          </cell>
          <cell r="Q144">
            <v>403.59000000000003</v>
          </cell>
          <cell r="R144">
            <v>404.67</v>
          </cell>
          <cell r="X144">
            <v>0</v>
          </cell>
          <cell r="Y144">
            <v>0</v>
          </cell>
          <cell r="Z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P145">
            <v>0</v>
          </cell>
          <cell r="Q145">
            <v>0</v>
          </cell>
          <cell r="R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9.92</v>
          </cell>
          <cell r="J146">
            <v>0</v>
          </cell>
          <cell r="P146">
            <v>54.78</v>
          </cell>
          <cell r="Q146">
            <v>41.35</v>
          </cell>
          <cell r="R146">
            <v>44.91</v>
          </cell>
          <cell r="X146">
            <v>0</v>
          </cell>
          <cell r="Y146">
            <v>0</v>
          </cell>
          <cell r="Z146">
            <v>0</v>
          </cell>
        </row>
        <row r="147">
          <cell r="C147">
            <v>44.85</v>
          </cell>
          <cell r="D147">
            <v>106.38</v>
          </cell>
          <cell r="E147">
            <v>432.35999999999996</v>
          </cell>
          <cell r="H147">
            <v>212.99</v>
          </cell>
          <cell r="I147">
            <v>80.569999999999993</v>
          </cell>
          <cell r="J147">
            <v>248.89999999999998</v>
          </cell>
          <cell r="P147">
            <v>618.13</v>
          </cell>
          <cell r="Q147">
            <v>129.12</v>
          </cell>
          <cell r="R147">
            <v>359.04999999999995</v>
          </cell>
          <cell r="X147">
            <v>0</v>
          </cell>
          <cell r="Y147">
            <v>0</v>
          </cell>
          <cell r="Z147">
            <v>0</v>
          </cell>
        </row>
        <row r="148">
          <cell r="C148">
            <v>2305.4500000000003</v>
          </cell>
          <cell r="D148">
            <v>2146.3000000000002</v>
          </cell>
          <cell r="E148">
            <v>2474.0799999999995</v>
          </cell>
          <cell r="H148">
            <v>2417.2700000000004</v>
          </cell>
          <cell r="I148">
            <v>2345.0700000000002</v>
          </cell>
          <cell r="J148">
            <v>2700.42</v>
          </cell>
          <cell r="P148">
            <v>2616.04</v>
          </cell>
          <cell r="Q148">
            <v>2701.43</v>
          </cell>
          <cell r="R148">
            <v>2517.91</v>
          </cell>
          <cell r="X148">
            <v>0</v>
          </cell>
          <cell r="Y148">
            <v>0</v>
          </cell>
          <cell r="Z148">
            <v>0</v>
          </cell>
        </row>
        <row r="149">
          <cell r="C149">
            <v>694.81999999999994</v>
          </cell>
          <cell r="D149">
            <v>645.42000000000007</v>
          </cell>
          <cell r="E149">
            <v>746.23</v>
          </cell>
          <cell r="H149">
            <v>730.33</v>
          </cell>
          <cell r="I149">
            <v>707.09999999999991</v>
          </cell>
          <cell r="J149">
            <v>819.03</v>
          </cell>
          <cell r="P149">
            <v>790.62</v>
          </cell>
          <cell r="Q149">
            <v>815.44</v>
          </cell>
          <cell r="R149">
            <v>760.07</v>
          </cell>
          <cell r="X149">
            <v>0</v>
          </cell>
          <cell r="Y149">
            <v>0</v>
          </cell>
          <cell r="Z149">
            <v>0</v>
          </cell>
        </row>
        <row r="150">
          <cell r="C150">
            <v>0.30138150903294364</v>
          </cell>
          <cell r="D150">
            <v>0.30071285468014725</v>
          </cell>
          <cell r="E150">
            <v>0.30161918773847257</v>
          </cell>
          <cell r="H150">
            <v>0.30213008890194304</v>
          </cell>
          <cell r="I150">
            <v>0.3015261804551676</v>
          </cell>
          <cell r="J150">
            <v>0.3032972648699091</v>
          </cell>
          <cell r="P150">
            <v>0.3022201495389979</v>
          </cell>
          <cell r="Q150">
            <v>0.30185494349289083</v>
          </cell>
          <cell r="R150">
            <v>0.30186543601637872</v>
          </cell>
          <cell r="X150" t="e">
            <v>#DIV/0!</v>
          </cell>
          <cell r="Y150" t="e">
            <v>#DIV/0!</v>
          </cell>
          <cell r="Z150" t="e">
            <v>#DIV/0!</v>
          </cell>
        </row>
        <row r="151">
          <cell r="C151">
            <v>923.76</v>
          </cell>
          <cell r="D151">
            <v>846.65</v>
          </cell>
          <cell r="E151">
            <v>1429.58</v>
          </cell>
          <cell r="H151">
            <v>1098.9100000000001</v>
          </cell>
          <cell r="I151">
            <v>1195.9699999999998</v>
          </cell>
          <cell r="J151">
            <v>1148.3599999999999</v>
          </cell>
          <cell r="P151">
            <v>970.68000000000006</v>
          </cell>
          <cell r="Q151">
            <v>1058.5100000000002</v>
          </cell>
          <cell r="R151">
            <v>970.72</v>
          </cell>
          <cell r="X151">
            <v>0</v>
          </cell>
          <cell r="Y151">
            <v>0</v>
          </cell>
          <cell r="Z151">
            <v>0</v>
          </cell>
        </row>
        <row r="152">
          <cell r="C152">
            <v>507.79999999999995</v>
          </cell>
          <cell r="D152">
            <v>418.44000000000005</v>
          </cell>
          <cell r="E152">
            <v>481.78999999999996</v>
          </cell>
          <cell r="H152">
            <v>476.1</v>
          </cell>
          <cell r="I152">
            <v>513.1</v>
          </cell>
          <cell r="J152">
            <v>481.75</v>
          </cell>
          <cell r="P152">
            <v>412.84000000000003</v>
          </cell>
          <cell r="Q152">
            <v>459.90000000000003</v>
          </cell>
          <cell r="R152">
            <v>443.16999999999996</v>
          </cell>
          <cell r="X152">
            <v>0</v>
          </cell>
          <cell r="Y152">
            <v>0</v>
          </cell>
          <cell r="Z152">
            <v>0</v>
          </cell>
        </row>
        <row r="153">
          <cell r="C153">
            <v>153.32</v>
          </cell>
          <cell r="D153">
            <v>126.33</v>
          </cell>
          <cell r="E153">
            <v>145.47</v>
          </cell>
          <cell r="H153">
            <v>143.74</v>
          </cell>
          <cell r="I153">
            <v>153.80000000000001</v>
          </cell>
          <cell r="J153">
            <v>144.67000000000002</v>
          </cell>
          <cell r="P153">
            <v>124.64</v>
          </cell>
          <cell r="Q153">
            <v>138.85</v>
          </cell>
          <cell r="R153">
            <v>133.79</v>
          </cell>
          <cell r="X153">
            <v>0</v>
          </cell>
          <cell r="Y153">
            <v>0</v>
          </cell>
          <cell r="Z153">
            <v>0</v>
          </cell>
        </row>
        <row r="154">
          <cell r="C154">
            <v>66.61</v>
          </cell>
          <cell r="D154">
            <v>67.27</v>
          </cell>
          <cell r="E154">
            <v>98.11</v>
          </cell>
          <cell r="H154">
            <v>87.14</v>
          </cell>
          <cell r="I154">
            <v>93.88</v>
          </cell>
          <cell r="J154">
            <v>78.34</v>
          </cell>
          <cell r="P154">
            <v>115.33</v>
          </cell>
          <cell r="Q154">
            <v>114.75999999999999</v>
          </cell>
          <cell r="R154">
            <v>99.2</v>
          </cell>
          <cell r="X154">
            <v>0</v>
          </cell>
          <cell r="Y154">
            <v>0</v>
          </cell>
          <cell r="Z154">
            <v>0</v>
          </cell>
        </row>
        <row r="155">
          <cell r="C155">
            <v>196.03000000000003</v>
          </cell>
          <cell r="D155">
            <v>234.60999999999996</v>
          </cell>
          <cell r="E155">
            <v>704.20999999999992</v>
          </cell>
          <cell r="H155">
            <v>391.93000000000006</v>
          </cell>
          <cell r="I155">
            <v>435.18999999999971</v>
          </cell>
          <cell r="J155">
            <v>443.5999999999998</v>
          </cell>
          <cell r="P155">
            <v>317.87000000000006</v>
          </cell>
          <cell r="Q155">
            <v>345.00000000000011</v>
          </cell>
          <cell r="R155">
            <v>294.56000000000012</v>
          </cell>
          <cell r="X155">
            <v>0</v>
          </cell>
          <cell r="Y155">
            <v>0</v>
          </cell>
          <cell r="Z155">
            <v>0</v>
          </cell>
        </row>
        <row r="156">
          <cell r="C156">
            <v>0</v>
          </cell>
          <cell r="D156">
            <v>0</v>
          </cell>
          <cell r="E156">
            <v>10.819999999999999</v>
          </cell>
          <cell r="H156">
            <v>0</v>
          </cell>
          <cell r="I156">
            <v>0</v>
          </cell>
          <cell r="J156">
            <v>10.819999999999999</v>
          </cell>
          <cell r="P156">
            <v>0</v>
          </cell>
          <cell r="Q156">
            <v>0</v>
          </cell>
          <cell r="R156">
            <v>12.92</v>
          </cell>
          <cell r="X156">
            <v>0</v>
          </cell>
          <cell r="Y156">
            <v>0</v>
          </cell>
          <cell r="Z156">
            <v>0</v>
          </cell>
        </row>
        <row r="157">
          <cell r="C157">
            <v>0</v>
          </cell>
          <cell r="D157">
            <v>0</v>
          </cell>
          <cell r="E157">
            <v>0.04</v>
          </cell>
          <cell r="H157">
            <v>0</v>
          </cell>
          <cell r="I157">
            <v>0</v>
          </cell>
          <cell r="J157">
            <v>0.04</v>
          </cell>
          <cell r="P157">
            <v>0</v>
          </cell>
          <cell r="Q157">
            <v>0</v>
          </cell>
          <cell r="R157">
            <v>0.04</v>
          </cell>
          <cell r="X157">
            <v>0</v>
          </cell>
          <cell r="Y157">
            <v>0</v>
          </cell>
          <cell r="Z157">
            <v>0</v>
          </cell>
        </row>
        <row r="158">
          <cell r="C158">
            <v>0</v>
          </cell>
          <cell r="D158">
            <v>0</v>
          </cell>
          <cell r="E158">
            <v>10.78</v>
          </cell>
          <cell r="H158">
            <v>0</v>
          </cell>
          <cell r="I158">
            <v>0</v>
          </cell>
          <cell r="J158">
            <v>10.78</v>
          </cell>
          <cell r="P158">
            <v>0</v>
          </cell>
          <cell r="Q158">
            <v>0</v>
          </cell>
          <cell r="R158">
            <v>12.88</v>
          </cell>
          <cell r="X158">
            <v>0</v>
          </cell>
          <cell r="Y158">
            <v>0</v>
          </cell>
          <cell r="Z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P159">
            <v>0</v>
          </cell>
          <cell r="Q159">
            <v>0</v>
          </cell>
          <cell r="R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C160">
            <v>794.07</v>
          </cell>
          <cell r="D160">
            <v>780.13000000000011</v>
          </cell>
          <cell r="E160">
            <v>1129.47</v>
          </cell>
          <cell r="H160">
            <v>833.22</v>
          </cell>
          <cell r="I160">
            <v>734.42000000000007</v>
          </cell>
          <cell r="J160">
            <v>880.43000000000006</v>
          </cell>
          <cell r="P160">
            <v>791.89</v>
          </cell>
          <cell r="Q160">
            <v>898.47</v>
          </cell>
          <cell r="R160">
            <v>880.03</v>
          </cell>
          <cell r="X160">
            <v>0</v>
          </cell>
          <cell r="Y160">
            <v>0</v>
          </cell>
          <cell r="Z160">
            <v>0</v>
          </cell>
        </row>
        <row r="161">
          <cell r="C161">
            <v>474.39</v>
          </cell>
          <cell r="D161">
            <v>523</v>
          </cell>
          <cell r="E161">
            <v>574.05999999999995</v>
          </cell>
          <cell r="H161">
            <v>517.36</v>
          </cell>
          <cell r="I161">
            <v>500.85</v>
          </cell>
          <cell r="J161">
            <v>605.72</v>
          </cell>
          <cell r="P161">
            <v>505.5</v>
          </cell>
          <cell r="Q161">
            <v>573.13</v>
          </cell>
          <cell r="R161">
            <v>549.67999999999995</v>
          </cell>
          <cell r="X161">
            <v>0</v>
          </cell>
          <cell r="Y161">
            <v>0</v>
          </cell>
          <cell r="Z161">
            <v>0</v>
          </cell>
        </row>
        <row r="162">
          <cell r="C162">
            <v>170.32</v>
          </cell>
          <cell r="D162">
            <v>157.49</v>
          </cell>
          <cell r="E162">
            <v>172.63</v>
          </cell>
          <cell r="H162">
            <v>154.93</v>
          </cell>
          <cell r="I162">
            <v>151.24</v>
          </cell>
          <cell r="J162">
            <v>183.1</v>
          </cell>
          <cell r="P162">
            <v>151.66</v>
          </cell>
          <cell r="Q162">
            <v>171.61</v>
          </cell>
          <cell r="R162">
            <v>156.81</v>
          </cell>
          <cell r="X162">
            <v>0</v>
          </cell>
          <cell r="Y162">
            <v>0</v>
          </cell>
          <cell r="Z162">
            <v>0</v>
          </cell>
        </row>
        <row r="163">
          <cell r="C163">
            <v>0.09</v>
          </cell>
          <cell r="D163">
            <v>0.08</v>
          </cell>
          <cell r="E163">
            <v>1.84</v>
          </cell>
          <cell r="H163">
            <v>1.82</v>
          </cell>
          <cell r="I163">
            <v>1.85</v>
          </cell>
          <cell r="J163">
            <v>2.1800000000000002</v>
          </cell>
          <cell r="P163">
            <v>1.33</v>
          </cell>
          <cell r="Q163">
            <v>1.29</v>
          </cell>
          <cell r="R163">
            <v>4.33</v>
          </cell>
          <cell r="X163">
            <v>0</v>
          </cell>
          <cell r="Y163">
            <v>0</v>
          </cell>
          <cell r="Z163">
            <v>0</v>
          </cell>
        </row>
        <row r="164">
          <cell r="C164">
            <v>7</v>
          </cell>
          <cell r="D164">
            <v>7.47</v>
          </cell>
          <cell r="E164">
            <v>8.08</v>
          </cell>
          <cell r="H164">
            <v>5.7</v>
          </cell>
          <cell r="I164">
            <v>1.7</v>
          </cell>
          <cell r="J164">
            <v>0</v>
          </cell>
          <cell r="P164">
            <v>0</v>
          </cell>
          <cell r="Q164">
            <v>0</v>
          </cell>
          <cell r="R164">
            <v>0.06</v>
          </cell>
          <cell r="X164">
            <v>0</v>
          </cell>
          <cell r="Y164">
            <v>0</v>
          </cell>
          <cell r="Z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H165">
            <v>0</v>
          </cell>
          <cell r="I165">
            <v>0</v>
          </cell>
          <cell r="J165">
            <v>0</v>
          </cell>
          <cell r="P165">
            <v>0</v>
          </cell>
          <cell r="Q165">
            <v>0</v>
          </cell>
          <cell r="R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C166">
            <v>142.27000000000001</v>
          </cell>
          <cell r="D166">
            <v>92.09</v>
          </cell>
          <cell r="E166">
            <v>372.86</v>
          </cell>
          <cell r="H166">
            <v>153.41</v>
          </cell>
          <cell r="I166">
            <v>78.78</v>
          </cell>
          <cell r="J166">
            <v>89.43</v>
          </cell>
          <cell r="P166">
            <v>133.4</v>
          </cell>
          <cell r="Q166">
            <v>152.44</v>
          </cell>
          <cell r="R166">
            <v>169.15</v>
          </cell>
          <cell r="X166">
            <v>0</v>
          </cell>
          <cell r="Y166">
            <v>0</v>
          </cell>
          <cell r="Z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H167">
            <v>0</v>
          </cell>
          <cell r="I167">
            <v>0</v>
          </cell>
          <cell r="J167">
            <v>0</v>
          </cell>
          <cell r="P167">
            <v>0</v>
          </cell>
          <cell r="Q167">
            <v>0</v>
          </cell>
          <cell r="R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H168">
            <v>0</v>
          </cell>
          <cell r="I168">
            <v>0</v>
          </cell>
          <cell r="J168">
            <v>0</v>
          </cell>
          <cell r="P168">
            <v>0</v>
          </cell>
          <cell r="Q168">
            <v>0</v>
          </cell>
          <cell r="R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H169">
            <v>0</v>
          </cell>
          <cell r="I169">
            <v>0</v>
          </cell>
          <cell r="J169">
            <v>0</v>
          </cell>
          <cell r="P169">
            <v>0</v>
          </cell>
          <cell r="Q169">
            <v>0</v>
          </cell>
          <cell r="R169">
            <v>0</v>
          </cell>
          <cell r="X169">
            <v>0</v>
          </cell>
          <cell r="Y169">
            <v>0</v>
          </cell>
          <cell r="Z169">
            <v>0</v>
          </cell>
        </row>
      </sheetData>
      <sheetData sheetId="3"/>
      <sheetData sheetId="4">
        <row r="8">
          <cell r="C8">
            <v>653.08500000000004</v>
          </cell>
          <cell r="D8">
            <v>497.262</v>
          </cell>
          <cell r="E8">
            <v>514.80899999999997</v>
          </cell>
          <cell r="H8">
            <v>597.01900000000001</v>
          </cell>
          <cell r="I8">
            <v>658.07100000000003</v>
          </cell>
          <cell r="J8">
            <v>642.82100000000003</v>
          </cell>
          <cell r="P8">
            <v>661.48800000000006</v>
          </cell>
          <cell r="Q8">
            <v>511.32600000000002</v>
          </cell>
          <cell r="R8">
            <v>518.64</v>
          </cell>
        </row>
        <row r="9">
          <cell r="C9">
            <v>153.15100000000001</v>
          </cell>
          <cell r="D9">
            <v>75.460999999999999</v>
          </cell>
          <cell r="E9">
            <v>37.656999999999996</v>
          </cell>
          <cell r="H9">
            <v>91.515000000000001</v>
          </cell>
          <cell r="I9">
            <v>162.489</v>
          </cell>
          <cell r="J9">
            <v>152.56200000000001</v>
          </cell>
          <cell r="P9">
            <v>126.378</v>
          </cell>
          <cell r="Q9">
            <v>48.91</v>
          </cell>
          <cell r="R9">
            <v>47.6</v>
          </cell>
        </row>
        <row r="10">
          <cell r="C10">
            <v>0.23450393134124961</v>
          </cell>
          <cell r="D10">
            <v>0.15175299942485049</v>
          </cell>
          <cell r="E10">
            <v>7.3147516846053584E-2</v>
          </cell>
          <cell r="H10">
            <v>0.15328657881909957</v>
          </cell>
          <cell r="I10">
            <v>0.24691712596361182</v>
          </cell>
          <cell r="J10">
            <v>0.23733200999967333</v>
          </cell>
          <cell r="P10">
            <v>0.19105108482693561</v>
          </cell>
          <cell r="Q10">
            <v>9.5653262302327666E-2</v>
          </cell>
          <cell r="R10">
            <v>9.1778497609131579E-2</v>
          </cell>
          <cell r="X10" t="e">
            <v>#DIV/0!</v>
          </cell>
          <cell r="Y10" t="e">
            <v>#DIV/0!</v>
          </cell>
          <cell r="Z10" t="e">
            <v>#DIV/0!</v>
          </cell>
        </row>
        <row r="11">
          <cell r="C11">
            <v>499.93400000000003</v>
          </cell>
          <cell r="D11">
            <v>421.80099999999999</v>
          </cell>
          <cell r="E11">
            <v>477.15199999999999</v>
          </cell>
          <cell r="H11">
            <v>505.50400000000002</v>
          </cell>
          <cell r="I11">
            <v>495.58199999999999</v>
          </cell>
          <cell r="J11">
            <v>490.25900000000001</v>
          </cell>
          <cell r="P11">
            <v>535.11</v>
          </cell>
          <cell r="Q11">
            <v>462.41600000000005</v>
          </cell>
          <cell r="R11">
            <v>471.03999999999996</v>
          </cell>
          <cell r="X11">
            <v>0</v>
          </cell>
          <cell r="Y11">
            <v>0</v>
          </cell>
          <cell r="Z11">
            <v>0</v>
          </cell>
        </row>
        <row r="12">
          <cell r="C12">
            <v>180.60400000000004</v>
          </cell>
          <cell r="D12">
            <v>106.23099999999999</v>
          </cell>
          <cell r="E12">
            <v>179.77199999999993</v>
          </cell>
          <cell r="H12">
            <v>184.98400000000004</v>
          </cell>
          <cell r="I12">
            <v>190.49200000000002</v>
          </cell>
          <cell r="J12">
            <v>165.279</v>
          </cell>
          <cell r="P12">
            <v>250.97000000000003</v>
          </cell>
          <cell r="Q12">
            <v>166.61600000000004</v>
          </cell>
          <cell r="R12">
            <v>165.78999999999996</v>
          </cell>
          <cell r="X12">
            <v>0</v>
          </cell>
          <cell r="Y12">
            <v>0</v>
          </cell>
          <cell r="Z12">
            <v>0</v>
          </cell>
        </row>
        <row r="13">
          <cell r="C13">
            <v>0.36125568575051914</v>
          </cell>
          <cell r="D13">
            <v>0.25185099134425948</v>
          </cell>
          <cell r="E13">
            <v>0.37676044530883229</v>
          </cell>
          <cell r="H13">
            <v>0.36593973539279617</v>
          </cell>
          <cell r="I13">
            <v>0.38438038508258981</v>
          </cell>
          <cell r="J13">
            <v>0.33712588652120612</v>
          </cell>
          <cell r="P13">
            <v>0.46900637252153765</v>
          </cell>
          <cell r="Q13">
            <v>0.36031625203280171</v>
          </cell>
          <cell r="R13">
            <v>0.35196586277173908</v>
          </cell>
          <cell r="X13" t="e">
            <v>#DIV/0!</v>
          </cell>
          <cell r="Y13" t="e">
            <v>#DIV/0!</v>
          </cell>
          <cell r="Z13" t="e">
            <v>#DIV/0!</v>
          </cell>
        </row>
        <row r="14">
          <cell r="C14">
            <v>319.33</v>
          </cell>
          <cell r="D14">
            <v>315.57</v>
          </cell>
          <cell r="E14">
            <v>297.38000000000005</v>
          </cell>
          <cell r="H14">
            <v>320.52</v>
          </cell>
          <cell r="I14">
            <v>305.08999999999997</v>
          </cell>
          <cell r="J14">
            <v>324.98</v>
          </cell>
          <cell r="P14">
            <v>284.14</v>
          </cell>
          <cell r="Q14">
            <v>295.8</v>
          </cell>
          <cell r="R14">
            <v>305.25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213.77</v>
          </cell>
          <cell r="D15">
            <v>207.75</v>
          </cell>
          <cell r="E15">
            <v>196.9</v>
          </cell>
          <cell r="H15">
            <v>209.84</v>
          </cell>
          <cell r="I15">
            <v>200.96</v>
          </cell>
          <cell r="J15">
            <v>217.77</v>
          </cell>
          <cell r="P15">
            <v>191.27</v>
          </cell>
          <cell r="Q15">
            <v>210.21</v>
          </cell>
          <cell r="R15">
            <v>196.96</v>
          </cell>
        </row>
        <row r="16">
          <cell r="C16">
            <v>77.41</v>
          </cell>
          <cell r="D16">
            <v>79.62</v>
          </cell>
          <cell r="E16">
            <v>75.680000000000007</v>
          </cell>
          <cell r="H16">
            <v>84.91</v>
          </cell>
          <cell r="I16">
            <v>78.23</v>
          </cell>
          <cell r="J16">
            <v>80.42</v>
          </cell>
          <cell r="P16">
            <v>70.3</v>
          </cell>
          <cell r="Q16">
            <v>66.209999999999994</v>
          </cell>
          <cell r="R16">
            <v>81.05</v>
          </cell>
        </row>
        <row r="17">
          <cell r="C17">
            <v>0.14000000000000001</v>
          </cell>
          <cell r="D17">
            <v>0.18</v>
          </cell>
          <cell r="E17">
            <v>0.12</v>
          </cell>
          <cell r="H17">
            <v>0.32</v>
          </cell>
          <cell r="I17">
            <v>0.1</v>
          </cell>
          <cell r="J17">
            <v>0.09</v>
          </cell>
          <cell r="P17">
            <v>7.0000000000000007E-2</v>
          </cell>
          <cell r="Q17">
            <v>7.0000000000000007E-2</v>
          </cell>
          <cell r="R17">
            <v>8.1000000000000003E-2</v>
          </cell>
        </row>
        <row r="18">
          <cell r="C18">
            <v>28.15</v>
          </cell>
          <cell r="D18">
            <v>28.2</v>
          </cell>
          <cell r="E18">
            <v>24.8</v>
          </cell>
          <cell r="H18">
            <v>25.77</v>
          </cell>
          <cell r="I18">
            <v>25.9</v>
          </cell>
          <cell r="J18">
            <v>26.79</v>
          </cell>
          <cell r="P18">
            <v>22.57</v>
          </cell>
          <cell r="Q18">
            <v>19.38</v>
          </cell>
          <cell r="R18">
            <v>27.24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28.15</v>
          </cell>
          <cell r="D19">
            <v>28.2</v>
          </cell>
          <cell r="E19">
            <v>24.8</v>
          </cell>
          <cell r="H19">
            <v>25.77</v>
          </cell>
          <cell r="I19">
            <v>25.9</v>
          </cell>
          <cell r="J19">
            <v>26.79</v>
          </cell>
          <cell r="P19">
            <v>22.57</v>
          </cell>
          <cell r="Q19">
            <v>19.38</v>
          </cell>
          <cell r="R19">
            <v>27.24</v>
          </cell>
        </row>
        <row r="20">
          <cell r="C20">
            <v>0</v>
          </cell>
          <cell r="D20">
            <v>0</v>
          </cell>
          <cell r="E20">
            <v>0</v>
          </cell>
          <cell r="H20">
            <v>0</v>
          </cell>
          <cell r="I20">
            <v>0</v>
          </cell>
          <cell r="J20">
            <v>0</v>
          </cell>
          <cell r="P20">
            <v>0</v>
          </cell>
          <cell r="Q20">
            <v>0</v>
          </cell>
          <cell r="R20">
            <v>0</v>
          </cell>
        </row>
        <row r="177">
          <cell r="C177">
            <v>941.03</v>
          </cell>
          <cell r="D177">
            <v>860.23</v>
          </cell>
          <cell r="E177">
            <v>880.24</v>
          </cell>
          <cell r="H177">
            <v>909.62</v>
          </cell>
          <cell r="I177">
            <v>1146.6100000000001</v>
          </cell>
          <cell r="J177">
            <v>953.06999999999994</v>
          </cell>
          <cell r="P177">
            <v>899.28</v>
          </cell>
          <cell r="Q177">
            <v>704.7700000000001</v>
          </cell>
          <cell r="R177">
            <v>735.11</v>
          </cell>
          <cell r="X177">
            <v>0</v>
          </cell>
          <cell r="Y177">
            <v>0</v>
          </cell>
          <cell r="Z177">
            <v>0</v>
          </cell>
        </row>
        <row r="178">
          <cell r="C178">
            <v>745.78</v>
          </cell>
          <cell r="D178">
            <v>743.83</v>
          </cell>
          <cell r="E178">
            <v>743.83</v>
          </cell>
          <cell r="H178">
            <v>798.78</v>
          </cell>
          <cell r="I178">
            <v>798.77</v>
          </cell>
          <cell r="J178">
            <v>801.94</v>
          </cell>
          <cell r="P178">
            <v>698.05</v>
          </cell>
          <cell r="Q178">
            <v>698.05</v>
          </cell>
          <cell r="R178">
            <v>698.05</v>
          </cell>
          <cell r="X178">
            <v>0</v>
          </cell>
          <cell r="Y178">
            <v>0</v>
          </cell>
          <cell r="Z178">
            <v>0</v>
          </cell>
        </row>
        <row r="179">
          <cell r="C179">
            <v>0</v>
          </cell>
          <cell r="D179">
            <v>0</v>
          </cell>
          <cell r="E179">
            <v>10.91</v>
          </cell>
          <cell r="H179">
            <v>0</v>
          </cell>
          <cell r="I179">
            <v>0</v>
          </cell>
          <cell r="J179">
            <v>0</v>
          </cell>
          <cell r="P179">
            <v>0</v>
          </cell>
          <cell r="Q179">
            <v>0</v>
          </cell>
          <cell r="R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C180">
            <v>491.63</v>
          </cell>
          <cell r="D180">
            <v>404.36</v>
          </cell>
          <cell r="E180">
            <v>276.14999999999998</v>
          </cell>
          <cell r="H180">
            <v>260.72000000000003</v>
          </cell>
          <cell r="I180">
            <v>142.97</v>
          </cell>
          <cell r="J180">
            <v>463.3</v>
          </cell>
          <cell r="P180">
            <v>315.48</v>
          </cell>
          <cell r="Q180">
            <v>523.41</v>
          </cell>
          <cell r="R180">
            <v>498.39499999999998</v>
          </cell>
          <cell r="X180">
            <v>0</v>
          </cell>
          <cell r="Y180">
            <v>0</v>
          </cell>
          <cell r="Z180">
            <v>0</v>
          </cell>
        </row>
        <row r="181">
          <cell r="C181">
            <v>687.34</v>
          </cell>
          <cell r="D181">
            <v>274.33</v>
          </cell>
          <cell r="E181">
            <v>1799.45</v>
          </cell>
          <cell r="H181">
            <v>1406.47</v>
          </cell>
          <cell r="I181">
            <v>812.58</v>
          </cell>
          <cell r="J181">
            <v>758.6</v>
          </cell>
          <cell r="P181">
            <v>751.72</v>
          </cell>
          <cell r="Q181">
            <v>1679.57</v>
          </cell>
          <cell r="R181">
            <v>1186.3399999999999</v>
          </cell>
          <cell r="X181">
            <v>0</v>
          </cell>
          <cell r="Y181">
            <v>0</v>
          </cell>
          <cell r="Z181">
            <v>0</v>
          </cell>
        </row>
        <row r="182">
          <cell r="C182">
            <v>3441.2799999999997</v>
          </cell>
          <cell r="D182">
            <v>3129.93</v>
          </cell>
          <cell r="E182">
            <v>3195.81</v>
          </cell>
          <cell r="H182">
            <v>3433.36</v>
          </cell>
          <cell r="I182">
            <v>3677.7</v>
          </cell>
          <cell r="J182">
            <v>3920.59</v>
          </cell>
          <cell r="P182">
            <v>3775.2799999999997</v>
          </cell>
          <cell r="Q182">
            <v>3996.3700000000003</v>
          </cell>
          <cell r="R182">
            <v>3479.4800000000005</v>
          </cell>
          <cell r="X182">
            <v>0</v>
          </cell>
          <cell r="Y182">
            <v>0</v>
          </cell>
          <cell r="Z182">
            <v>0</v>
          </cell>
        </row>
        <row r="183">
          <cell r="C183">
            <v>1039.07</v>
          </cell>
          <cell r="D183">
            <v>942.32</v>
          </cell>
          <cell r="E183">
            <v>960.56999999999994</v>
          </cell>
          <cell r="H183">
            <v>1044.6100000000001</v>
          </cell>
          <cell r="I183">
            <v>1112.7</v>
          </cell>
          <cell r="J183">
            <v>1188.29</v>
          </cell>
          <cell r="P183">
            <v>1140.55</v>
          </cell>
          <cell r="Q183">
            <v>1212.8899999999999</v>
          </cell>
          <cell r="R183">
            <v>1049.9100000000001</v>
          </cell>
          <cell r="X183">
            <v>0</v>
          </cell>
          <cell r="Y183">
            <v>0</v>
          </cell>
          <cell r="Z183">
            <v>0</v>
          </cell>
        </row>
        <row r="184">
          <cell r="C184">
            <v>0.30194288171843037</v>
          </cell>
          <cell r="D184">
            <v>0.301067436012946</v>
          </cell>
          <cell r="E184">
            <v>0.30057168605142359</v>
          </cell>
          <cell r="H184">
            <v>0.30425297667590934</v>
          </cell>
          <cell r="I184">
            <v>0.30255322620115838</v>
          </cell>
          <cell r="J184">
            <v>0.30308958600618785</v>
          </cell>
          <cell r="P184">
            <v>0.30211004216905768</v>
          </cell>
          <cell r="Q184">
            <v>0.30349792436636241</v>
          </cell>
          <cell r="R184">
            <v>0.30174336395093521</v>
          </cell>
          <cell r="X184" t="e">
            <v>#DIV/0!</v>
          </cell>
          <cell r="Y184" t="e">
            <v>#DIV/0!</v>
          </cell>
          <cell r="Z184" t="e">
            <v>#DIV/0!</v>
          </cell>
        </row>
        <row r="185">
          <cell r="C185">
            <v>1978.7399999999998</v>
          </cell>
          <cell r="D185">
            <v>1938.3199999999997</v>
          </cell>
          <cell r="E185">
            <v>2110.91</v>
          </cell>
          <cell r="H185">
            <v>1860.1600000000003</v>
          </cell>
          <cell r="I185">
            <v>1364.3799999999999</v>
          </cell>
          <cell r="J185">
            <v>1429.1999999999998</v>
          </cell>
          <cell r="P185">
            <v>1677.1700000000003</v>
          </cell>
          <cell r="Q185">
            <v>1372.88</v>
          </cell>
          <cell r="R185">
            <v>1763.4899999999998</v>
          </cell>
          <cell r="X185">
            <v>0</v>
          </cell>
          <cell r="Y185">
            <v>0</v>
          </cell>
          <cell r="Z185">
            <v>0</v>
          </cell>
        </row>
        <row r="186">
          <cell r="C186">
            <v>601.05999999999995</v>
          </cell>
          <cell r="D186">
            <v>577.16999999999996</v>
          </cell>
          <cell r="E186">
            <v>603.05999999999995</v>
          </cell>
          <cell r="H186">
            <v>628.80000000000007</v>
          </cell>
          <cell r="I186">
            <v>583.38</v>
          </cell>
          <cell r="J186">
            <v>677.25</v>
          </cell>
          <cell r="P186">
            <v>620.37</v>
          </cell>
          <cell r="Q186">
            <v>616.19000000000005</v>
          </cell>
          <cell r="R186">
            <v>553</v>
          </cell>
          <cell r="X186">
            <v>0</v>
          </cell>
          <cell r="Y186">
            <v>0</v>
          </cell>
          <cell r="Z186">
            <v>0</v>
          </cell>
        </row>
        <row r="187">
          <cell r="C187">
            <v>180.43</v>
          </cell>
          <cell r="D187">
            <v>171.59999999999997</v>
          </cell>
          <cell r="E187">
            <v>180.66</v>
          </cell>
          <cell r="H187">
            <v>188.43</v>
          </cell>
          <cell r="I187">
            <v>176.18</v>
          </cell>
          <cell r="J187">
            <v>204.53</v>
          </cell>
          <cell r="P187">
            <v>187.35000000000002</v>
          </cell>
          <cell r="Q187">
            <v>186.09</v>
          </cell>
          <cell r="R187">
            <v>167.01</v>
          </cell>
          <cell r="X187">
            <v>0</v>
          </cell>
          <cell r="Y187">
            <v>0</v>
          </cell>
          <cell r="Z187">
            <v>0</v>
          </cell>
        </row>
        <row r="188">
          <cell r="C188">
            <v>125.04</v>
          </cell>
          <cell r="D188">
            <v>141.94999999999999</v>
          </cell>
          <cell r="E188">
            <v>177.25</v>
          </cell>
          <cell r="H188">
            <v>164.18</v>
          </cell>
          <cell r="I188">
            <v>143.81</v>
          </cell>
          <cell r="J188">
            <v>141.82</v>
          </cell>
          <cell r="P188">
            <v>213.05</v>
          </cell>
          <cell r="Q188">
            <v>159.31</v>
          </cell>
          <cell r="R188">
            <v>156.34</v>
          </cell>
          <cell r="X188">
            <v>0</v>
          </cell>
          <cell r="Y188">
            <v>0</v>
          </cell>
          <cell r="Z188">
            <v>0</v>
          </cell>
        </row>
        <row r="189">
          <cell r="C189">
            <v>1072.2099999999998</v>
          </cell>
          <cell r="D189">
            <v>1047.5999999999997</v>
          </cell>
          <cell r="E189">
            <v>1149.94</v>
          </cell>
          <cell r="H189">
            <v>878.75000000000023</v>
          </cell>
          <cell r="I189">
            <v>461.01</v>
          </cell>
          <cell r="J189">
            <v>405.59999999999991</v>
          </cell>
          <cell r="P189">
            <v>656.40000000000032</v>
          </cell>
          <cell r="Q189">
            <v>411.28999999999996</v>
          </cell>
          <cell r="R189">
            <v>887.13999999999976</v>
          </cell>
          <cell r="X189">
            <v>0</v>
          </cell>
          <cell r="Y189">
            <v>0</v>
          </cell>
          <cell r="Z189">
            <v>0</v>
          </cell>
        </row>
        <row r="190">
          <cell r="C190">
            <v>0</v>
          </cell>
          <cell r="D190">
            <v>0</v>
          </cell>
          <cell r="E190">
            <v>684.78</v>
          </cell>
          <cell r="H190">
            <v>0</v>
          </cell>
          <cell r="I190">
            <v>0</v>
          </cell>
          <cell r="J190">
            <v>684.78</v>
          </cell>
          <cell r="P190">
            <v>0</v>
          </cell>
          <cell r="Q190">
            <v>0</v>
          </cell>
          <cell r="R190">
            <v>683.28</v>
          </cell>
          <cell r="X190">
            <v>0</v>
          </cell>
          <cell r="Y190">
            <v>0</v>
          </cell>
          <cell r="Z190">
            <v>0</v>
          </cell>
        </row>
        <row r="191">
          <cell r="C191">
            <v>0</v>
          </cell>
          <cell r="D191">
            <v>0</v>
          </cell>
          <cell r="E191">
            <v>663</v>
          </cell>
          <cell r="H191">
            <v>0</v>
          </cell>
          <cell r="I191">
            <v>0</v>
          </cell>
          <cell r="J191">
            <v>663</v>
          </cell>
          <cell r="P191">
            <v>0</v>
          </cell>
          <cell r="Q191">
            <v>0</v>
          </cell>
          <cell r="R191">
            <v>663</v>
          </cell>
          <cell r="X191">
            <v>0</v>
          </cell>
          <cell r="Y191">
            <v>0</v>
          </cell>
          <cell r="Z191">
            <v>0</v>
          </cell>
        </row>
        <row r="192">
          <cell r="C192">
            <v>0</v>
          </cell>
          <cell r="D192">
            <v>0</v>
          </cell>
          <cell r="E192">
            <v>21.78</v>
          </cell>
          <cell r="H192">
            <v>0</v>
          </cell>
          <cell r="I192">
            <v>0</v>
          </cell>
          <cell r="J192">
            <v>21.78</v>
          </cell>
          <cell r="P192">
            <v>0</v>
          </cell>
          <cell r="Q192">
            <v>0</v>
          </cell>
          <cell r="R192">
            <v>20.28</v>
          </cell>
          <cell r="X192">
            <v>0</v>
          </cell>
          <cell r="Y192">
            <v>0</v>
          </cell>
          <cell r="Z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P193">
            <v>0</v>
          </cell>
          <cell r="Q193">
            <v>0</v>
          </cell>
          <cell r="R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H194">
            <v>0</v>
          </cell>
          <cell r="I194">
            <v>0</v>
          </cell>
          <cell r="J194">
            <v>0</v>
          </cell>
          <cell r="P194">
            <v>0</v>
          </cell>
          <cell r="Q194">
            <v>0</v>
          </cell>
          <cell r="R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C195">
            <v>1140.9899999999998</v>
          </cell>
          <cell r="D195">
            <v>1127.5999999999999</v>
          </cell>
          <cell r="E195">
            <v>1451.58</v>
          </cell>
          <cell r="H195">
            <v>1169.93</v>
          </cell>
          <cell r="I195">
            <v>1094.9100000000001</v>
          </cell>
          <cell r="J195">
            <v>1272.1100000000001</v>
          </cell>
          <cell r="P195">
            <v>1147.47</v>
          </cell>
          <cell r="Q195">
            <v>1310.9</v>
          </cell>
          <cell r="R195">
            <v>1198.45</v>
          </cell>
          <cell r="X195">
            <v>0</v>
          </cell>
          <cell r="Y195">
            <v>0</v>
          </cell>
          <cell r="Z195">
            <v>0</v>
          </cell>
        </row>
        <row r="196">
          <cell r="C196">
            <v>681.65</v>
          </cell>
          <cell r="D196">
            <v>755.95</v>
          </cell>
          <cell r="E196">
            <v>737.78</v>
          </cell>
          <cell r="H196">
            <v>731.43</v>
          </cell>
          <cell r="I196">
            <v>746.69</v>
          </cell>
          <cell r="J196">
            <v>875.19</v>
          </cell>
          <cell r="P196">
            <v>732.49</v>
          </cell>
          <cell r="Q196">
            <v>836.22</v>
          </cell>
          <cell r="R196">
            <v>748.57</v>
          </cell>
          <cell r="X196">
            <v>0</v>
          </cell>
          <cell r="Y196">
            <v>0</v>
          </cell>
          <cell r="Z196">
            <v>0</v>
          </cell>
        </row>
        <row r="197">
          <cell r="C197">
            <v>244.73</v>
          </cell>
          <cell r="D197">
            <v>227.64</v>
          </cell>
          <cell r="E197">
            <v>221.86</v>
          </cell>
          <cell r="H197">
            <v>219.05</v>
          </cell>
          <cell r="I197">
            <v>225.47</v>
          </cell>
          <cell r="J197">
            <v>264.56</v>
          </cell>
          <cell r="P197">
            <v>219.76</v>
          </cell>
          <cell r="Q197">
            <v>250.39</v>
          </cell>
          <cell r="R197">
            <v>213.55</v>
          </cell>
          <cell r="X197">
            <v>0</v>
          </cell>
          <cell r="Y197">
            <v>0</v>
          </cell>
          <cell r="Z197">
            <v>0</v>
          </cell>
        </row>
        <row r="198">
          <cell r="C198">
            <v>0.13</v>
          </cell>
          <cell r="D198">
            <v>0.11</v>
          </cell>
          <cell r="E198">
            <v>2.37</v>
          </cell>
          <cell r="H198">
            <v>2.57</v>
          </cell>
          <cell r="I198">
            <v>2.76</v>
          </cell>
          <cell r="J198">
            <v>3.16</v>
          </cell>
          <cell r="P198">
            <v>1.93</v>
          </cell>
          <cell r="Q198">
            <v>1.88</v>
          </cell>
          <cell r="R198">
            <v>5.9</v>
          </cell>
          <cell r="X198">
            <v>0</v>
          </cell>
          <cell r="Y198">
            <v>0</v>
          </cell>
          <cell r="Z198">
            <v>0</v>
          </cell>
        </row>
        <row r="199">
          <cell r="C199">
            <v>10.050000000000001</v>
          </cell>
          <cell r="D199">
            <v>10.8</v>
          </cell>
          <cell r="E199">
            <v>10.38</v>
          </cell>
          <cell r="H199">
            <v>8</v>
          </cell>
          <cell r="I199">
            <v>0.49</v>
          </cell>
          <cell r="J199">
            <v>0</v>
          </cell>
          <cell r="P199">
            <v>0</v>
          </cell>
          <cell r="Q199">
            <v>0</v>
          </cell>
          <cell r="R199">
            <v>0.59</v>
          </cell>
          <cell r="X199">
            <v>0</v>
          </cell>
          <cell r="Y199">
            <v>0</v>
          </cell>
          <cell r="Z199">
            <v>0</v>
          </cell>
        </row>
        <row r="200">
          <cell r="C200">
            <v>6.3</v>
          </cell>
          <cell r="D200">
            <v>6.35</v>
          </cell>
          <cell r="E200">
            <v>6.03</v>
          </cell>
          <cell r="H200">
            <v>6.26</v>
          </cell>
          <cell r="I200">
            <v>6.42</v>
          </cell>
          <cell r="J200">
            <v>6.32</v>
          </cell>
          <cell r="P200">
            <v>6.34</v>
          </cell>
          <cell r="Q200">
            <v>6.36</v>
          </cell>
          <cell r="R200">
            <v>6.18</v>
          </cell>
          <cell r="X200">
            <v>0</v>
          </cell>
          <cell r="Y200">
            <v>0</v>
          </cell>
          <cell r="Z200">
            <v>0</v>
          </cell>
        </row>
        <row r="201">
          <cell r="C201">
            <v>198.13</v>
          </cell>
          <cell r="D201">
            <v>126.75</v>
          </cell>
          <cell r="E201">
            <v>473.16</v>
          </cell>
          <cell r="H201">
            <v>202.62</v>
          </cell>
          <cell r="I201">
            <v>113.08</v>
          </cell>
          <cell r="J201">
            <v>122.88</v>
          </cell>
          <cell r="P201">
            <v>186.95</v>
          </cell>
          <cell r="Q201">
            <v>216.05</v>
          </cell>
          <cell r="R201">
            <v>223.66</v>
          </cell>
          <cell r="X201">
            <v>0</v>
          </cell>
          <cell r="Y201">
            <v>0</v>
          </cell>
          <cell r="Z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H202">
            <v>0</v>
          </cell>
          <cell r="I202">
            <v>0</v>
          </cell>
          <cell r="J202">
            <v>0</v>
          </cell>
          <cell r="P202">
            <v>0</v>
          </cell>
          <cell r="Q202">
            <v>0</v>
          </cell>
          <cell r="R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H203">
            <v>0</v>
          </cell>
          <cell r="I203">
            <v>0</v>
          </cell>
          <cell r="J203">
            <v>0</v>
          </cell>
          <cell r="P203">
            <v>0</v>
          </cell>
          <cell r="Q203">
            <v>0</v>
          </cell>
          <cell r="R203">
            <v>0</v>
          </cell>
          <cell r="X203">
            <v>0</v>
          </cell>
          <cell r="Y203">
            <v>0</v>
          </cell>
          <cell r="Z2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347.17812500000002</v>
          </cell>
          <cell r="F12">
            <v>345.15937500000001</v>
          </cell>
          <cell r="G12">
            <v>345.15937500000001</v>
          </cell>
          <cell r="I12">
            <v>343.14062499999989</v>
          </cell>
          <cell r="J12">
            <v>324.97187499999995</v>
          </cell>
          <cell r="K12">
            <v>324.97187499999995</v>
          </cell>
          <cell r="N12">
            <v>324.97187499999995</v>
          </cell>
          <cell r="O12">
            <v>324.97187499999995</v>
          </cell>
          <cell r="P12">
            <v>343.14062499999989</v>
          </cell>
          <cell r="S12">
            <v>345.15937500000001</v>
          </cell>
          <cell r="T12">
            <v>345.15937500000001</v>
          </cell>
          <cell r="U12">
            <v>347.17812500000002</v>
          </cell>
        </row>
        <row r="13">
          <cell r="E13">
            <v>277.74250000000001</v>
          </cell>
          <cell r="F13">
            <v>276.1275</v>
          </cell>
          <cell r="G13">
            <v>276.1275</v>
          </cell>
          <cell r="I13">
            <v>274.51249999999993</v>
          </cell>
          <cell r="J13">
            <v>259.97749999999996</v>
          </cell>
          <cell r="K13">
            <v>259.97749999999996</v>
          </cell>
          <cell r="N13">
            <v>259.97749999999996</v>
          </cell>
          <cell r="O13">
            <v>259.97749999999996</v>
          </cell>
          <cell r="P13">
            <v>274.51249999999993</v>
          </cell>
          <cell r="S13">
            <v>276.1275</v>
          </cell>
          <cell r="T13">
            <v>276.1275</v>
          </cell>
          <cell r="U13">
            <v>277.74250000000001</v>
          </cell>
        </row>
        <row r="14">
          <cell r="E14">
            <v>194.94000000000003</v>
          </cell>
          <cell r="F14">
            <v>193.8</v>
          </cell>
          <cell r="G14">
            <v>193.8</v>
          </cell>
          <cell r="I14">
            <v>192.65999999999997</v>
          </cell>
          <cell r="J14">
            <v>182.4</v>
          </cell>
          <cell r="K14">
            <v>182.4</v>
          </cell>
          <cell r="N14">
            <v>182.4</v>
          </cell>
          <cell r="O14">
            <v>182.4</v>
          </cell>
          <cell r="P14">
            <v>192.65999999999997</v>
          </cell>
          <cell r="S14">
            <v>193.8</v>
          </cell>
          <cell r="T14">
            <v>193.8</v>
          </cell>
          <cell r="U14">
            <v>194.94000000000003</v>
          </cell>
        </row>
        <row r="15">
          <cell r="E15">
            <v>1.5774999999999999</v>
          </cell>
          <cell r="F15">
            <v>1.5774999999999999</v>
          </cell>
          <cell r="G15">
            <v>1.5774999999999999</v>
          </cell>
          <cell r="I15">
            <v>1.5774999999999999</v>
          </cell>
          <cell r="J15">
            <v>1.5774999999999999</v>
          </cell>
          <cell r="K15">
            <v>1.5774999999999999</v>
          </cell>
          <cell r="N15">
            <v>1.5774999999999999</v>
          </cell>
          <cell r="O15">
            <v>1.5774999999999999</v>
          </cell>
          <cell r="P15">
            <v>1.5774999999999999</v>
          </cell>
          <cell r="S15">
            <v>1.5774999999999999</v>
          </cell>
          <cell r="T15">
            <v>1.5774999999999999</v>
          </cell>
          <cell r="U15">
            <v>1.5774999999999999</v>
          </cell>
        </row>
        <row r="16">
          <cell r="E16">
            <v>81.225000000000009</v>
          </cell>
          <cell r="F16">
            <v>80.75</v>
          </cell>
          <cell r="G16">
            <v>80.75</v>
          </cell>
          <cell r="I16">
            <v>80.274999999999991</v>
          </cell>
          <cell r="J16">
            <v>76</v>
          </cell>
          <cell r="K16">
            <v>76</v>
          </cell>
          <cell r="N16">
            <v>76</v>
          </cell>
          <cell r="O16">
            <v>76</v>
          </cell>
          <cell r="P16">
            <v>80.274999999999991</v>
          </cell>
          <cell r="S16">
            <v>80.75</v>
          </cell>
          <cell r="T16">
            <v>80.75</v>
          </cell>
          <cell r="U16">
            <v>81.225000000000009</v>
          </cell>
        </row>
        <row r="20">
          <cell r="E20">
            <v>4575.2418000000007</v>
          </cell>
          <cell r="F20">
            <v>4548.4859999999999</v>
          </cell>
          <cell r="G20">
            <v>4548.4859999999999</v>
          </cell>
          <cell r="I20">
            <v>4521.7301999999991</v>
          </cell>
          <cell r="J20">
            <v>4280.9279999999999</v>
          </cell>
          <cell r="K20">
            <v>4280.9279999999999</v>
          </cell>
          <cell r="N20">
            <v>4536.2880000000005</v>
          </cell>
          <cell r="O20">
            <v>4536.2880000000005</v>
          </cell>
          <cell r="P20">
            <v>4791.4541999999992</v>
          </cell>
          <cell r="S20">
            <v>4819.8060000000005</v>
          </cell>
          <cell r="T20">
            <v>4819.8060000000005</v>
          </cell>
          <cell r="U20">
            <v>4848.1578000000009</v>
          </cell>
        </row>
        <row r="21">
          <cell r="E21">
            <v>617.09288878549978</v>
          </cell>
          <cell r="F21">
            <v>613.48415844172484</v>
          </cell>
          <cell r="G21">
            <v>613.48415844172484</v>
          </cell>
          <cell r="I21">
            <v>609.87542809794991</v>
          </cell>
          <cell r="J21">
            <v>577.39685500397638</v>
          </cell>
          <cell r="K21">
            <v>577.39685500397638</v>
          </cell>
          <cell r="N21">
            <v>1785.4551995315212</v>
          </cell>
          <cell r="O21">
            <v>1785.4551995315212</v>
          </cell>
          <cell r="P21">
            <v>1885.8870545051691</v>
          </cell>
          <cell r="S21">
            <v>1897.0461495022414</v>
          </cell>
          <cell r="T21">
            <v>1897.0461495022414</v>
          </cell>
          <cell r="U21">
            <v>1908.2052444993135</v>
          </cell>
        </row>
        <row r="22">
          <cell r="E22">
            <v>22.467185506604824</v>
          </cell>
          <cell r="F22">
            <v>22.467185506604824</v>
          </cell>
          <cell r="G22">
            <v>22.467185506604824</v>
          </cell>
          <cell r="I22">
            <v>22.467185506604824</v>
          </cell>
          <cell r="J22">
            <v>22.467185506604824</v>
          </cell>
          <cell r="K22">
            <v>22.467185506604824</v>
          </cell>
          <cell r="N22">
            <v>22.467185506604824</v>
          </cell>
          <cell r="O22">
            <v>22.467185506604824</v>
          </cell>
          <cell r="P22">
            <v>22.467185506604824</v>
          </cell>
          <cell r="S22">
            <v>22.467185506604824</v>
          </cell>
          <cell r="T22">
            <v>22.467185506604824</v>
          </cell>
          <cell r="U22">
            <v>22.467185506604824</v>
          </cell>
        </row>
        <row r="23">
          <cell r="E23">
            <v>2163.4727869939584</v>
          </cell>
          <cell r="F23">
            <v>2150.8208993507187</v>
          </cell>
          <cell r="G23">
            <v>2150.8208993507187</v>
          </cell>
          <cell r="I23">
            <v>2138.1690117074791</v>
          </cell>
          <cell r="J23">
            <v>2024.3020229183235</v>
          </cell>
          <cell r="K23">
            <v>2024.3020229183235</v>
          </cell>
          <cell r="N23">
            <v>2634.0596664714672</v>
          </cell>
          <cell r="O23">
            <v>2634.0596664714672</v>
          </cell>
          <cell r="P23">
            <v>2782.225522710487</v>
          </cell>
          <cell r="S23">
            <v>2798.6883956259339</v>
          </cell>
          <cell r="T23">
            <v>2798.6883956259339</v>
          </cell>
          <cell r="U23">
            <v>2815.1512685413809</v>
          </cell>
        </row>
        <row r="24">
          <cell r="E24">
            <v>7378.2746612860628</v>
          </cell>
          <cell r="F24">
            <v>7335.2582432990475</v>
          </cell>
          <cell r="G24">
            <v>7335.2582432990475</v>
          </cell>
          <cell r="I24">
            <v>7292.2418253120322</v>
          </cell>
          <cell r="J24">
            <v>6905.0940634289036</v>
          </cell>
          <cell r="K24">
            <v>6905.0940634289036</v>
          </cell>
          <cell r="N24">
            <v>8978.270051509593</v>
          </cell>
          <cell r="O24">
            <v>8978.270051509593</v>
          </cell>
          <cell r="P24">
            <v>9482.0339627222602</v>
          </cell>
          <cell r="S24">
            <v>9538.0077306347794</v>
          </cell>
          <cell r="T24">
            <v>9538.0077306347794</v>
          </cell>
          <cell r="U24">
            <v>9593.9814985472985</v>
          </cell>
        </row>
        <row r="25">
          <cell r="E25">
            <v>-325.17583333333334</v>
          </cell>
          <cell r="F25">
            <v>-325.17583333333334</v>
          </cell>
          <cell r="G25">
            <v>-325.17583333333334</v>
          </cell>
          <cell r="I25">
            <v>-325.17583333333334</v>
          </cell>
          <cell r="J25">
            <v>-325.17583333333334</v>
          </cell>
          <cell r="K25">
            <v>-325.17583333333334</v>
          </cell>
          <cell r="N25">
            <v>-325.17583333333334</v>
          </cell>
          <cell r="O25">
            <v>-325.17583333333334</v>
          </cell>
          <cell r="P25">
            <v>-325.17583333333334</v>
          </cell>
          <cell r="S25">
            <v>-325.17583333333334</v>
          </cell>
          <cell r="T25">
            <v>-325.17583333333334</v>
          </cell>
          <cell r="U25">
            <v>-325.17583333333334</v>
          </cell>
        </row>
        <row r="26">
          <cell r="E26">
            <v>26.565162556274473</v>
          </cell>
          <cell r="F26">
            <v>26.564750860740229</v>
          </cell>
          <cell r="G26">
            <v>26.564750860740229</v>
          </cell>
          <cell r="I26">
            <v>26.56433432106747</v>
          </cell>
          <cell r="J26">
            <v>26.560352582161549</v>
          </cell>
          <cell r="K26">
            <v>26.560352582161549</v>
          </cell>
          <cell r="N26">
            <v>34.534796478578315</v>
          </cell>
          <cell r="O26">
            <v>34.534796478578315</v>
          </cell>
          <cell r="P26">
            <v>34.541355904457035</v>
          </cell>
          <cell r="S26">
            <v>34.542042102415657</v>
          </cell>
          <cell r="T26">
            <v>34.542042102415657</v>
          </cell>
          <cell r="U26">
            <v>34.542720320250943</v>
          </cell>
        </row>
        <row r="27">
          <cell r="E27">
            <v>23.47</v>
          </cell>
          <cell r="F27">
            <v>23.47</v>
          </cell>
          <cell r="G27">
            <v>23.47</v>
          </cell>
          <cell r="I27">
            <v>23.47</v>
          </cell>
          <cell r="J27">
            <v>23.47</v>
          </cell>
          <cell r="K27">
            <v>23.47</v>
          </cell>
          <cell r="N27">
            <v>24.87</v>
          </cell>
          <cell r="O27">
            <v>24.87</v>
          </cell>
          <cell r="P27">
            <v>24.87</v>
          </cell>
          <cell r="S27">
            <v>24.87</v>
          </cell>
          <cell r="T27">
            <v>24.87</v>
          </cell>
          <cell r="U27">
            <v>24.87</v>
          </cell>
        </row>
        <row r="28">
          <cell r="E28">
            <v>3.1655529331358352</v>
          </cell>
          <cell r="F28">
            <v>3.1655529331358352</v>
          </cell>
          <cell r="G28">
            <v>3.1655529331358352</v>
          </cell>
          <cell r="I28">
            <v>3.1655529331358352</v>
          </cell>
          <cell r="J28">
            <v>3.1655529331358352</v>
          </cell>
          <cell r="K28">
            <v>3.1655529331358352</v>
          </cell>
          <cell r="N28">
            <v>9.7886798219929894</v>
          </cell>
          <cell r="O28">
            <v>9.7886798219929894</v>
          </cell>
          <cell r="P28">
            <v>9.7886798219929894</v>
          </cell>
          <cell r="S28">
            <v>9.7886798219929894</v>
          </cell>
          <cell r="T28">
            <v>9.7886798219929894</v>
          </cell>
          <cell r="U28">
            <v>9.7886798219929894</v>
          </cell>
        </row>
        <row r="29">
          <cell r="E29">
            <v>14.242272904345374</v>
          </cell>
          <cell r="F29">
            <v>14.242272904345374</v>
          </cell>
          <cell r="G29">
            <v>14.242272904345374</v>
          </cell>
          <cell r="I29">
            <v>14.242272904345374</v>
          </cell>
          <cell r="J29">
            <v>14.242272904345374</v>
          </cell>
          <cell r="K29">
            <v>14.242272904345374</v>
          </cell>
          <cell r="N29">
            <v>14.242272904345374</v>
          </cell>
          <cell r="O29">
            <v>14.242272904345374</v>
          </cell>
          <cell r="P29">
            <v>14.242272904345374</v>
          </cell>
          <cell r="S29">
            <v>14.242272904345374</v>
          </cell>
          <cell r="T29">
            <v>14.242272904345374</v>
          </cell>
          <cell r="U29">
            <v>14.242272904345374</v>
          </cell>
        </row>
        <row r="30">
          <cell r="E30">
            <v>26.635552933135834</v>
          </cell>
          <cell r="F30">
            <v>26.635552933135834</v>
          </cell>
          <cell r="G30">
            <v>26.635552933135834</v>
          </cell>
          <cell r="I30">
            <v>26.635552933135834</v>
          </cell>
          <cell r="J30">
            <v>26.635552933135834</v>
          </cell>
          <cell r="K30">
            <v>26.635552933135834</v>
          </cell>
          <cell r="N30">
            <v>34.65867982199299</v>
          </cell>
          <cell r="O30">
            <v>34.65867982199299</v>
          </cell>
          <cell r="P30">
            <v>34.65867982199299</v>
          </cell>
          <cell r="S30">
            <v>34.65867982199299</v>
          </cell>
          <cell r="T30">
            <v>34.65867982199299</v>
          </cell>
          <cell r="U30">
            <v>34.65867982199299</v>
          </cell>
        </row>
        <row r="34">
          <cell r="E34">
            <v>656.59418528024992</v>
          </cell>
          <cell r="F34">
            <v>652.77626181075004</v>
          </cell>
          <cell r="G34">
            <v>652.77626181075004</v>
          </cell>
          <cell r="I34">
            <v>648.95833834124983</v>
          </cell>
          <cell r="J34">
            <v>614.59702711574994</v>
          </cell>
          <cell r="K34">
            <v>614.59702711574994</v>
          </cell>
          <cell r="N34">
            <v>657.61881901385254</v>
          </cell>
          <cell r="O34">
            <v>657.61881901385254</v>
          </cell>
          <cell r="P34">
            <v>694.38542202513736</v>
          </cell>
          <cell r="S34">
            <v>698.47060013750252</v>
          </cell>
          <cell r="U34">
            <v>702.55577824986767</v>
          </cell>
        </row>
        <row r="35">
          <cell r="E35">
            <v>419.74</v>
          </cell>
          <cell r="F35">
            <v>419.74</v>
          </cell>
          <cell r="G35">
            <v>419.74</v>
          </cell>
          <cell r="I35">
            <v>419.74</v>
          </cell>
          <cell r="J35">
            <v>419.74</v>
          </cell>
          <cell r="K35">
            <v>419.74</v>
          </cell>
          <cell r="N35">
            <v>419.74</v>
          </cell>
          <cell r="O35">
            <v>419.74</v>
          </cell>
          <cell r="P35">
            <v>419.74</v>
          </cell>
          <cell r="S35">
            <v>419.74</v>
          </cell>
          <cell r="U35">
            <v>419.74</v>
          </cell>
        </row>
        <row r="36"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U36">
            <v>0</v>
          </cell>
        </row>
        <row r="37">
          <cell r="E37">
            <v>27.194453084210796</v>
          </cell>
          <cell r="F37">
            <v>27.194453084210796</v>
          </cell>
          <cell r="G37">
            <v>27.194453084210796</v>
          </cell>
          <cell r="I37">
            <v>27.194453084210796</v>
          </cell>
          <cell r="J37">
            <v>27.194453084210796</v>
          </cell>
          <cell r="K37">
            <v>27.194453084210796</v>
          </cell>
          <cell r="N37">
            <v>27.194453084210796</v>
          </cell>
          <cell r="O37">
            <v>27.194453084210796</v>
          </cell>
          <cell r="P37">
            <v>27.194453084210796</v>
          </cell>
          <cell r="S37">
            <v>27.194453084210796</v>
          </cell>
          <cell r="U37">
            <v>27.194453084210796</v>
          </cell>
        </row>
        <row r="38">
          <cell r="E38">
            <v>28.021684877485498</v>
          </cell>
          <cell r="F38">
            <v>28.021684877485498</v>
          </cell>
          <cell r="G38">
            <v>28.021684877485498</v>
          </cell>
          <cell r="I38">
            <v>28.021684877485498</v>
          </cell>
          <cell r="J38">
            <v>28.021684877485498</v>
          </cell>
          <cell r="K38">
            <v>28.021684877485498</v>
          </cell>
          <cell r="N38">
            <v>28.021684877485498</v>
          </cell>
          <cell r="O38">
            <v>28.021684877485498</v>
          </cell>
          <cell r="P38">
            <v>28.021684877485498</v>
          </cell>
          <cell r="S38">
            <v>28.021684877485498</v>
          </cell>
          <cell r="U38">
            <v>28.021684877485498</v>
          </cell>
        </row>
        <row r="39">
          <cell r="E39">
            <v>2942.4326209754618</v>
          </cell>
          <cell r="F39">
            <v>2942.4326209754618</v>
          </cell>
          <cell r="G39">
            <v>2942.4326209754618</v>
          </cell>
          <cell r="I39">
            <v>2942.4326209754618</v>
          </cell>
          <cell r="J39">
            <v>2942.4326209754618</v>
          </cell>
          <cell r="K39">
            <v>2942.4326209754618</v>
          </cell>
          <cell r="N39">
            <v>3060.1299258144809</v>
          </cell>
          <cell r="O39">
            <v>3060.1299258144809</v>
          </cell>
          <cell r="P39">
            <v>3060.1299258144809</v>
          </cell>
          <cell r="S39">
            <v>3060.1299258144809</v>
          </cell>
          <cell r="U39">
            <v>3060.1299258144809</v>
          </cell>
        </row>
        <row r="40">
          <cell r="E40">
            <v>883.16566204666617</v>
          </cell>
          <cell r="F40">
            <v>883.16566204666617</v>
          </cell>
          <cell r="G40">
            <v>883.16566204666617</v>
          </cell>
          <cell r="I40">
            <v>883.16566204666617</v>
          </cell>
          <cell r="J40">
            <v>883.16566204666617</v>
          </cell>
          <cell r="K40">
            <v>883.16566204666617</v>
          </cell>
          <cell r="N40">
            <v>918.49228852853298</v>
          </cell>
          <cell r="O40">
            <v>918.49228852853298</v>
          </cell>
          <cell r="P40">
            <v>918.49228852853298</v>
          </cell>
          <cell r="S40">
            <v>918.49228852853298</v>
          </cell>
          <cell r="U40">
            <v>918.49228852853298</v>
          </cell>
        </row>
        <row r="41">
          <cell r="E41">
            <v>0.30014813448944266</v>
          </cell>
          <cell r="F41">
            <v>0.30014813448944266</v>
          </cell>
          <cell r="G41">
            <v>0.30014813448944266</v>
          </cell>
          <cell r="I41">
            <v>0.30014813448944266</v>
          </cell>
          <cell r="J41">
            <v>0.30014813448944266</v>
          </cell>
          <cell r="K41">
            <v>0.30014813448944266</v>
          </cell>
          <cell r="N41">
            <v>0.30014813448944266</v>
          </cell>
          <cell r="O41">
            <v>0.30014813448944266</v>
          </cell>
          <cell r="P41">
            <v>0.30014813448944266</v>
          </cell>
          <cell r="S41">
            <v>0.30014813448944266</v>
          </cell>
          <cell r="U41">
            <v>0.30014813448944266</v>
          </cell>
        </row>
        <row r="42">
          <cell r="E42">
            <v>991.14016750856365</v>
          </cell>
          <cell r="F42">
            <v>982.34951140960106</v>
          </cell>
          <cell r="G42">
            <v>978.54249419382199</v>
          </cell>
          <cell r="I42">
            <v>965.45643858724497</v>
          </cell>
          <cell r="J42">
            <v>941.80853322800567</v>
          </cell>
          <cell r="K42">
            <v>936.35355700172863</v>
          </cell>
          <cell r="N42">
            <v>965.99289516457577</v>
          </cell>
          <cell r="O42">
            <v>965.1472604167401</v>
          </cell>
          <cell r="P42">
            <v>977.49016628144136</v>
          </cell>
          <cell r="S42">
            <v>996.17196234393123</v>
          </cell>
          <cell r="T42">
            <v>1005.766937971144</v>
          </cell>
          <cell r="U42">
            <v>1017.7370570589987</v>
          </cell>
        </row>
        <row r="43">
          <cell r="E43">
            <v>489.36990497034003</v>
          </cell>
          <cell r="F43">
            <v>489.36990497034003</v>
          </cell>
          <cell r="G43">
            <v>489.36990497034003</v>
          </cell>
          <cell r="I43">
            <v>489.36990497034003</v>
          </cell>
          <cell r="J43">
            <v>489.36990497034003</v>
          </cell>
          <cell r="K43">
            <v>489.36990497034003</v>
          </cell>
          <cell r="N43">
            <v>511.50391247038414</v>
          </cell>
          <cell r="O43">
            <v>511.50391247038414</v>
          </cell>
          <cell r="P43">
            <v>511.50391247038414</v>
          </cell>
          <cell r="S43">
            <v>511.50391247038414</v>
          </cell>
          <cell r="T43">
            <v>511.50391247038414</v>
          </cell>
          <cell r="U43">
            <v>511.50391247038414</v>
          </cell>
        </row>
        <row r="44">
          <cell r="E44">
            <v>147.17117345165803</v>
          </cell>
          <cell r="F44">
            <v>147.17117345165803</v>
          </cell>
          <cell r="G44">
            <v>147.17117345165803</v>
          </cell>
          <cell r="I44">
            <v>147.17117345165803</v>
          </cell>
          <cell r="J44">
            <v>147.17117345165803</v>
          </cell>
          <cell r="K44">
            <v>147.17117345165803</v>
          </cell>
          <cell r="N44">
            <v>153.83086936662545</v>
          </cell>
          <cell r="O44">
            <v>153.83086936662545</v>
          </cell>
          <cell r="P44">
            <v>153.83086936662545</v>
          </cell>
          <cell r="S44">
            <v>153.83086936662545</v>
          </cell>
          <cell r="T44">
            <v>153.83086936662545</v>
          </cell>
          <cell r="U44">
            <v>153.83086936662545</v>
          </cell>
        </row>
        <row r="46">
          <cell r="E46">
            <v>0</v>
          </cell>
          <cell r="F46">
            <v>0</v>
          </cell>
          <cell r="G46">
            <v>378.3660830974635</v>
          </cell>
          <cell r="I46">
            <v>0</v>
          </cell>
          <cell r="J46">
            <v>0</v>
          </cell>
          <cell r="K46">
            <v>378.3660830974635</v>
          </cell>
          <cell r="N46">
            <v>0</v>
          </cell>
          <cell r="O46">
            <v>0</v>
          </cell>
          <cell r="P46">
            <v>378.3660830974635</v>
          </cell>
          <cell r="S46">
            <v>0</v>
          </cell>
          <cell r="T46">
            <v>0</v>
          </cell>
          <cell r="U46">
            <v>378.3660830974635</v>
          </cell>
        </row>
        <row r="47">
          <cell r="E47">
            <v>0</v>
          </cell>
          <cell r="F47">
            <v>0</v>
          </cell>
          <cell r="G47">
            <v>38.183583097463476</v>
          </cell>
          <cell r="I47">
            <v>0</v>
          </cell>
          <cell r="J47">
            <v>0</v>
          </cell>
          <cell r="K47">
            <v>38.183583097463476</v>
          </cell>
          <cell r="N47">
            <v>0</v>
          </cell>
          <cell r="O47">
            <v>0</v>
          </cell>
          <cell r="P47">
            <v>38.183583097463476</v>
          </cell>
          <cell r="S47">
            <v>0</v>
          </cell>
          <cell r="T47">
            <v>0</v>
          </cell>
          <cell r="U47">
            <v>38.183583097463476</v>
          </cell>
        </row>
        <row r="48">
          <cell r="E48">
            <v>0</v>
          </cell>
          <cell r="F48">
            <v>0</v>
          </cell>
          <cell r="G48">
            <v>7.4749999999999996</v>
          </cell>
          <cell r="I48">
            <v>0</v>
          </cell>
          <cell r="J48">
            <v>0</v>
          </cell>
          <cell r="K48">
            <v>7.4749999999999996</v>
          </cell>
          <cell r="N48">
            <v>0</v>
          </cell>
          <cell r="O48">
            <v>0</v>
          </cell>
          <cell r="P48">
            <v>7.4749999999999996</v>
          </cell>
          <cell r="S48">
            <v>0</v>
          </cell>
          <cell r="T48">
            <v>0</v>
          </cell>
          <cell r="U48">
            <v>7.4749999999999996</v>
          </cell>
        </row>
        <row r="49">
          <cell r="E49">
            <v>0</v>
          </cell>
          <cell r="F49">
            <v>0</v>
          </cell>
          <cell r="G49">
            <v>332.70750000000004</v>
          </cell>
          <cell r="I49">
            <v>0</v>
          </cell>
          <cell r="J49">
            <v>0</v>
          </cell>
          <cell r="K49">
            <v>332.70750000000004</v>
          </cell>
          <cell r="N49">
            <v>0</v>
          </cell>
          <cell r="O49">
            <v>0</v>
          </cell>
          <cell r="P49">
            <v>332.70750000000004</v>
          </cell>
          <cell r="S49">
            <v>0</v>
          </cell>
          <cell r="T49">
            <v>0</v>
          </cell>
          <cell r="U49">
            <v>332.70750000000004</v>
          </cell>
        </row>
        <row r="50">
          <cell r="E50">
            <v>1245.2921557650441</v>
          </cell>
          <cell r="F50">
            <v>1245.2921557650441</v>
          </cell>
          <cell r="G50">
            <v>1245.2921557650441</v>
          </cell>
          <cell r="I50">
            <v>1245.2921557650441</v>
          </cell>
          <cell r="J50">
            <v>1245.2921557650441</v>
          </cell>
          <cell r="K50">
            <v>1245.2921557650441</v>
          </cell>
          <cell r="N50">
            <v>1290.4038965712111</v>
          </cell>
          <cell r="O50">
            <v>1290.4038965712111</v>
          </cell>
          <cell r="P50">
            <v>1290.4038965712111</v>
          </cell>
          <cell r="S50">
            <v>1290.4038965712111</v>
          </cell>
          <cell r="T50">
            <v>1290.4038965712111</v>
          </cell>
          <cell r="U50">
            <v>1290.4038965712111</v>
          </cell>
        </row>
        <row r="51">
          <cell r="E51">
            <v>881.20637777472723</v>
          </cell>
          <cell r="F51">
            <v>881.20637777472723</v>
          </cell>
          <cell r="G51">
            <v>881.20637777472723</v>
          </cell>
          <cell r="I51">
            <v>881.20637777472723</v>
          </cell>
          <cell r="J51">
            <v>881.20637777472723</v>
          </cell>
          <cell r="K51">
            <v>881.20637777472723</v>
          </cell>
          <cell r="N51">
            <v>916.45463288571636</v>
          </cell>
          <cell r="O51">
            <v>916.45463288571636</v>
          </cell>
          <cell r="P51">
            <v>916.45463288571636</v>
          </cell>
          <cell r="S51">
            <v>916.45463288571636</v>
          </cell>
          <cell r="T51">
            <v>916.45463288571636</v>
          </cell>
          <cell r="U51">
            <v>916.45463288571636</v>
          </cell>
        </row>
        <row r="52">
          <cell r="E52">
            <v>246.5871423794442</v>
          </cell>
          <cell r="F52">
            <v>246.5871423794442</v>
          </cell>
          <cell r="G52">
            <v>246.5871423794442</v>
          </cell>
          <cell r="I52">
            <v>246.5871423794442</v>
          </cell>
          <cell r="J52">
            <v>246.5871423794442</v>
          </cell>
          <cell r="K52">
            <v>246.5871423794442</v>
          </cell>
          <cell r="N52">
            <v>256.45062807462199</v>
          </cell>
          <cell r="O52">
            <v>256.45062807462199</v>
          </cell>
          <cell r="P52">
            <v>256.45062807462199</v>
          </cell>
          <cell r="S52">
            <v>256.45062807462199</v>
          </cell>
          <cell r="T52">
            <v>256.45062807462199</v>
          </cell>
          <cell r="U52">
            <v>256.45062807462199</v>
          </cell>
        </row>
        <row r="53">
          <cell r="E53">
            <v>117.49863561087264</v>
          </cell>
          <cell r="F53">
            <v>117.49863561087264</v>
          </cell>
          <cell r="G53">
            <v>117.49863561087264</v>
          </cell>
          <cell r="I53">
            <v>117.49863561087264</v>
          </cell>
          <cell r="J53">
            <v>117.49863561087264</v>
          </cell>
          <cell r="K53">
            <v>117.49863561087264</v>
          </cell>
          <cell r="N53">
            <v>117.49863561087278</v>
          </cell>
          <cell r="O53">
            <v>117.49863561087278</v>
          </cell>
          <cell r="P53">
            <v>117.49863561087278</v>
          </cell>
          <cell r="S53">
            <v>117.49863561087278</v>
          </cell>
          <cell r="T53">
            <v>117.49863561087278</v>
          </cell>
          <cell r="U53">
            <v>117.49863561087278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E56">
            <v>30.447373288280442</v>
          </cell>
          <cell r="F56">
            <v>30.447373288280442</v>
          </cell>
          <cell r="G56">
            <v>30.447373288280442</v>
          </cell>
          <cell r="I56">
            <v>30.447373288280442</v>
          </cell>
          <cell r="J56">
            <v>30.447373288280442</v>
          </cell>
          <cell r="K56">
            <v>30.447373288280442</v>
          </cell>
          <cell r="N56">
            <v>30.447373288280442</v>
          </cell>
          <cell r="O56">
            <v>30.447373288280442</v>
          </cell>
          <cell r="P56">
            <v>30.447373288280442</v>
          </cell>
          <cell r="S56">
            <v>30.447373288280442</v>
          </cell>
          <cell r="T56">
            <v>30.447373288280442</v>
          </cell>
          <cell r="U56">
            <v>30.447373288280442</v>
          </cell>
        </row>
        <row r="60">
          <cell r="E60">
            <v>1155.8933333333332</v>
          </cell>
          <cell r="F60">
            <v>1155.8933333333332</v>
          </cell>
          <cell r="G60">
            <v>1155.8933333333332</v>
          </cell>
          <cell r="I60">
            <v>1155.8933333333332</v>
          </cell>
          <cell r="J60">
            <v>1155.8933333333332</v>
          </cell>
          <cell r="K60">
            <v>1155.8933333333332</v>
          </cell>
          <cell r="N60">
            <v>1155.8933333333332</v>
          </cell>
          <cell r="O60">
            <v>1155.8933333333332</v>
          </cell>
          <cell r="P60">
            <v>1155.8933333333332</v>
          </cell>
          <cell r="S60">
            <v>1155.8933333333332</v>
          </cell>
          <cell r="T60">
            <v>1155.8933333333332</v>
          </cell>
          <cell r="U60">
            <v>1155.8933333333332</v>
          </cell>
        </row>
        <row r="66"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N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</row>
        <row r="70">
          <cell r="E70">
            <v>-325.17583333333334</v>
          </cell>
          <cell r="F70">
            <v>-325.17583333333334</v>
          </cell>
          <cell r="G70">
            <v>-325.17583333333334</v>
          </cell>
          <cell r="I70">
            <v>-325.17583333333334</v>
          </cell>
          <cell r="J70">
            <v>-325.17583333333334</v>
          </cell>
          <cell r="K70">
            <v>-325.17583333333334</v>
          </cell>
          <cell r="N70">
            <v>-325.17583333333334</v>
          </cell>
          <cell r="O70">
            <v>-325.17583333333334</v>
          </cell>
          <cell r="P70">
            <v>-325.17583333333334</v>
          </cell>
          <cell r="S70">
            <v>-325.17583333333334</v>
          </cell>
          <cell r="T70">
            <v>-325.17583333333334</v>
          </cell>
          <cell r="U70">
            <v>-325.17583333333334</v>
          </cell>
        </row>
      </sheetData>
      <sheetData sheetId="12">
        <row r="98">
          <cell r="E98">
            <v>73.155040833017424</v>
          </cell>
          <cell r="F98">
            <v>73.155040833017424</v>
          </cell>
          <cell r="G98">
            <v>73.155040833017424</v>
          </cell>
          <cell r="I98">
            <v>73.155040833017424</v>
          </cell>
          <cell r="J98">
            <v>73.155040833017424</v>
          </cell>
          <cell r="K98">
            <v>73.155040833017424</v>
          </cell>
          <cell r="N98">
            <v>73.155040833017424</v>
          </cell>
          <cell r="O98">
            <v>73.155040833017424</v>
          </cell>
          <cell r="S98">
            <v>73.155040833017424</v>
          </cell>
          <cell r="T98">
            <v>73.155040833017424</v>
          </cell>
          <cell r="U98">
            <v>73.155040833017424</v>
          </cell>
        </row>
      </sheetData>
      <sheetData sheetId="13">
        <row r="116">
          <cell r="E116">
            <v>190.27019285650456</v>
          </cell>
          <cell r="F116">
            <v>190.27019285650456</v>
          </cell>
          <cell r="G116">
            <v>190.27019285650456</v>
          </cell>
          <cell r="I116">
            <v>190.27019285650456</v>
          </cell>
          <cell r="J116">
            <v>190.27019285650456</v>
          </cell>
          <cell r="K116">
            <v>190.27019285650456</v>
          </cell>
          <cell r="N116">
            <v>190.27019285650456</v>
          </cell>
          <cell r="O116">
            <v>190.27019285650456</v>
          </cell>
          <cell r="P116">
            <v>190.27019285650456</v>
          </cell>
          <cell r="S116">
            <v>190.27019285650456</v>
          </cell>
          <cell r="T116">
            <v>190.27019285650456</v>
          </cell>
          <cell r="U116">
            <v>190.27019285650456</v>
          </cell>
        </row>
      </sheetData>
      <sheetData sheetId="14">
        <row r="12">
          <cell r="E12">
            <v>455.3970255000001</v>
          </cell>
          <cell r="F12">
            <v>452.73388500000004</v>
          </cell>
          <cell r="G12">
            <v>452.73388500000004</v>
          </cell>
          <cell r="I12">
            <v>450.07074450000005</v>
          </cell>
          <cell r="J12">
            <v>426.10248000000007</v>
          </cell>
          <cell r="K12">
            <v>426.10248000000007</v>
          </cell>
          <cell r="N12">
            <v>426.10248000000007</v>
          </cell>
          <cell r="O12">
            <v>426.10248000000007</v>
          </cell>
          <cell r="P12">
            <v>450.07074450000005</v>
          </cell>
          <cell r="S12">
            <v>452.73388500000004</v>
          </cell>
          <cell r="T12">
            <v>452.73388500000004</v>
          </cell>
          <cell r="U12">
            <v>455.3970255000001</v>
          </cell>
        </row>
        <row r="13">
          <cell r="E13">
            <v>68.034833333333339</v>
          </cell>
          <cell r="F13">
            <v>68.034833333333339</v>
          </cell>
          <cell r="G13">
            <v>68.034833333333339</v>
          </cell>
          <cell r="I13">
            <v>68.034833333333339</v>
          </cell>
          <cell r="J13">
            <v>68.034833333333339</v>
          </cell>
          <cell r="K13">
            <v>68.034833333333339</v>
          </cell>
          <cell r="N13">
            <v>68.034833333333339</v>
          </cell>
          <cell r="O13">
            <v>68.034833333333339</v>
          </cell>
          <cell r="P13">
            <v>68.034833333333339</v>
          </cell>
          <cell r="S13">
            <v>68.034833333333339</v>
          </cell>
          <cell r="T13">
            <v>68.034833333333339</v>
          </cell>
          <cell r="U13">
            <v>68.034833333333339</v>
          </cell>
        </row>
        <row r="14">
          <cell r="E14">
            <v>0.14939674508992445</v>
          </cell>
          <cell r="F14">
            <v>0.15027554947280639</v>
          </cell>
          <cell r="G14">
            <v>0.15027554947280639</v>
          </cell>
          <cell r="I14">
            <v>0.15116475390755671</v>
          </cell>
          <cell r="J14">
            <v>0.15966777131485677</v>
          </cell>
          <cell r="K14">
            <v>0.15966777131485677</v>
          </cell>
          <cell r="N14">
            <v>0.15966777131485677</v>
          </cell>
          <cell r="O14">
            <v>0.15966777131485677</v>
          </cell>
          <cell r="P14">
            <v>0.15116475390755671</v>
          </cell>
          <cell r="S14">
            <v>0.15027554947280639</v>
          </cell>
          <cell r="T14">
            <v>0.15027554947280639</v>
          </cell>
          <cell r="U14">
            <v>0.14939674508992445</v>
          </cell>
        </row>
        <row r="15">
          <cell r="E15">
            <v>387.36219216666677</v>
          </cell>
          <cell r="F15">
            <v>384.69905166666672</v>
          </cell>
          <cell r="G15">
            <v>384.69905166666672</v>
          </cell>
          <cell r="I15">
            <v>382.03591116666672</v>
          </cell>
          <cell r="J15">
            <v>358.06764666666675</v>
          </cell>
          <cell r="K15">
            <v>358.06764666666675</v>
          </cell>
          <cell r="N15">
            <v>358.06764666666675</v>
          </cell>
          <cell r="O15">
            <v>358.06764666666675</v>
          </cell>
          <cell r="P15">
            <v>382.03591116666672</v>
          </cell>
          <cell r="S15">
            <v>384.69905166666672</v>
          </cell>
          <cell r="T15">
            <v>384.69905166666672</v>
          </cell>
          <cell r="U15">
            <v>387.36219216666677</v>
          </cell>
        </row>
        <row r="16">
          <cell r="E16">
            <v>77.7307821666667</v>
          </cell>
          <cell r="F16">
            <v>76.878351666666674</v>
          </cell>
          <cell r="G16">
            <v>76.878351666666674</v>
          </cell>
          <cell r="I16">
            <v>76.025921166666706</v>
          </cell>
          <cell r="J16">
            <v>68.354046666666704</v>
          </cell>
          <cell r="K16">
            <v>68.354046666666704</v>
          </cell>
          <cell r="N16">
            <v>68.354046666666704</v>
          </cell>
          <cell r="O16">
            <v>68.354046666666704</v>
          </cell>
          <cell r="P16">
            <v>76.025921166666706</v>
          </cell>
          <cell r="S16">
            <v>76.878351666666674</v>
          </cell>
          <cell r="T16">
            <v>76.878351666666674</v>
          </cell>
          <cell r="U16">
            <v>77.7307821666667</v>
          </cell>
        </row>
        <row r="17">
          <cell r="E17">
            <v>0.20066693068801664</v>
          </cell>
          <cell r="F17">
            <v>0.19984024221946894</v>
          </cell>
          <cell r="G17">
            <v>0.19984024221946894</v>
          </cell>
          <cell r="I17">
            <v>0.19900202819807611</v>
          </cell>
          <cell r="J17">
            <v>0.19089701988713609</v>
          </cell>
          <cell r="K17">
            <v>0.19089701988713609</v>
          </cell>
          <cell r="N17">
            <v>0.19089701988713609</v>
          </cell>
          <cell r="O17">
            <v>0.19089701988713609</v>
          </cell>
          <cell r="P17">
            <v>0.19900202819807611</v>
          </cell>
          <cell r="S17">
            <v>0.19984024221946894</v>
          </cell>
          <cell r="T17">
            <v>0.19984024221946894</v>
          </cell>
          <cell r="U17">
            <v>0.20066693068801664</v>
          </cell>
        </row>
        <row r="18">
          <cell r="E18">
            <v>309.63141000000007</v>
          </cell>
          <cell r="F18">
            <v>307.82070000000004</v>
          </cell>
          <cell r="G18">
            <v>307.82070000000004</v>
          </cell>
          <cell r="I18">
            <v>306.00999000000002</v>
          </cell>
          <cell r="J18">
            <v>289.71360000000004</v>
          </cell>
          <cell r="K18">
            <v>289.71360000000004</v>
          </cell>
          <cell r="N18">
            <v>289.71360000000004</v>
          </cell>
          <cell r="O18">
            <v>289.71360000000004</v>
          </cell>
          <cell r="P18">
            <v>306.00999000000002</v>
          </cell>
          <cell r="S18">
            <v>307.82070000000004</v>
          </cell>
          <cell r="T18">
            <v>307.82070000000004</v>
          </cell>
          <cell r="U18">
            <v>309.63141000000007</v>
          </cell>
        </row>
        <row r="19">
          <cell r="E19">
            <v>201.78000000000003</v>
          </cell>
          <cell r="F19">
            <v>200.60000000000002</v>
          </cell>
          <cell r="G19">
            <v>200.60000000000002</v>
          </cell>
          <cell r="I19">
            <v>199.42</v>
          </cell>
          <cell r="J19">
            <v>188.8</v>
          </cell>
          <cell r="K19">
            <v>188.8</v>
          </cell>
          <cell r="N19">
            <v>188.8</v>
          </cell>
          <cell r="O19">
            <v>188.8</v>
          </cell>
          <cell r="P19">
            <v>199.42</v>
          </cell>
          <cell r="S19">
            <v>200.60000000000002</v>
          </cell>
          <cell r="T19">
            <v>200.60000000000002</v>
          </cell>
          <cell r="U19">
            <v>201.78000000000003</v>
          </cell>
        </row>
        <row r="20">
          <cell r="E20">
            <v>80.491410000000002</v>
          </cell>
          <cell r="F20">
            <v>80.020700000000005</v>
          </cell>
          <cell r="G20">
            <v>80.020700000000005</v>
          </cell>
          <cell r="I20">
            <v>79.549989999999994</v>
          </cell>
          <cell r="J20">
            <v>75.313599999999994</v>
          </cell>
          <cell r="K20">
            <v>75.313599999999994</v>
          </cell>
          <cell r="N20">
            <v>75.313599999999994</v>
          </cell>
          <cell r="O20">
            <v>75.313599999999994</v>
          </cell>
          <cell r="P20">
            <v>79.549989999999994</v>
          </cell>
          <cell r="S20">
            <v>80.020700000000005</v>
          </cell>
          <cell r="T20">
            <v>80.020700000000005</v>
          </cell>
          <cell r="U20">
            <v>80.491410000000002</v>
          </cell>
        </row>
        <row r="21">
          <cell r="E21">
            <v>1.7850000000000001</v>
          </cell>
          <cell r="F21">
            <v>1.7850000000000001</v>
          </cell>
          <cell r="G21">
            <v>1.7850000000000001</v>
          </cell>
          <cell r="I21">
            <v>1.7850000000000001</v>
          </cell>
          <cell r="J21">
            <v>1.7850000000000001</v>
          </cell>
          <cell r="K21">
            <v>1.7850000000000001</v>
          </cell>
          <cell r="N21">
            <v>1.7850000000000001</v>
          </cell>
          <cell r="O21">
            <v>1.7850000000000001</v>
          </cell>
          <cell r="P21">
            <v>1.7850000000000001</v>
          </cell>
          <cell r="S21">
            <v>1.7850000000000001</v>
          </cell>
          <cell r="T21">
            <v>1.7850000000000001</v>
          </cell>
          <cell r="U21">
            <v>1.7850000000000001</v>
          </cell>
        </row>
        <row r="22">
          <cell r="E22">
            <v>27.360000000000003</v>
          </cell>
          <cell r="F22">
            <v>27.200000000000003</v>
          </cell>
          <cell r="G22">
            <v>27.200000000000003</v>
          </cell>
          <cell r="I22">
            <v>27.04</v>
          </cell>
          <cell r="J22">
            <v>25.6</v>
          </cell>
          <cell r="K22">
            <v>25.6</v>
          </cell>
          <cell r="N22">
            <v>25.6</v>
          </cell>
          <cell r="O22">
            <v>25.6</v>
          </cell>
          <cell r="P22">
            <v>27.04</v>
          </cell>
          <cell r="S22">
            <v>27.200000000000003</v>
          </cell>
          <cell r="T22">
            <v>27.200000000000003</v>
          </cell>
          <cell r="U22">
            <v>27.360000000000003</v>
          </cell>
        </row>
        <row r="23">
          <cell r="E23">
            <v>27.360000000000003</v>
          </cell>
          <cell r="F23">
            <v>27.200000000000003</v>
          </cell>
          <cell r="G23">
            <v>27.200000000000003</v>
          </cell>
          <cell r="I23">
            <v>27.04</v>
          </cell>
          <cell r="J23">
            <v>25.6</v>
          </cell>
          <cell r="K23">
            <v>25.6</v>
          </cell>
          <cell r="N23">
            <v>25.6</v>
          </cell>
          <cell r="O23">
            <v>25.6</v>
          </cell>
          <cell r="P23">
            <v>27.04</v>
          </cell>
          <cell r="S23">
            <v>27.200000000000003</v>
          </cell>
          <cell r="T23">
            <v>27.200000000000003</v>
          </cell>
          <cell r="U23">
            <v>27.360000000000003</v>
          </cell>
        </row>
        <row r="24"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</row>
        <row r="28">
          <cell r="E28">
            <v>5844.3760980000006</v>
          </cell>
          <cell r="F28">
            <v>5810.1984600000005</v>
          </cell>
          <cell r="G28">
            <v>5810.1984600000005</v>
          </cell>
          <cell r="I28">
            <v>5776.0208219999995</v>
          </cell>
          <cell r="J28">
            <v>5468.4220800000003</v>
          </cell>
          <cell r="K28">
            <v>5468.4220800000003</v>
          </cell>
          <cell r="N28">
            <v>5720.64</v>
          </cell>
          <cell r="O28">
            <v>5720.64</v>
          </cell>
          <cell r="P28">
            <v>6042.4259999999995</v>
          </cell>
          <cell r="S28">
            <v>6078.1800000000012</v>
          </cell>
          <cell r="T28">
            <v>6078.1800000000012</v>
          </cell>
          <cell r="U28">
            <v>6113.9340000000011</v>
          </cell>
        </row>
        <row r="29">
          <cell r="E29">
            <v>1426.6629107875933</v>
          </cell>
          <cell r="F29">
            <v>1418.3198528297712</v>
          </cell>
          <cell r="G29">
            <v>1418.3198528297712</v>
          </cell>
          <cell r="I29">
            <v>1409.9767948719486</v>
          </cell>
          <cell r="J29">
            <v>1334.8892732515492</v>
          </cell>
          <cell r="K29">
            <v>1334.8892732515492</v>
          </cell>
          <cell r="N29">
            <v>1236.9510380563229</v>
          </cell>
          <cell r="O29">
            <v>1236.9510380563229</v>
          </cell>
          <cell r="P29">
            <v>1306.5295339469908</v>
          </cell>
          <cell r="S29">
            <v>1314.2604779348433</v>
          </cell>
          <cell r="T29">
            <v>1314.2604779348433</v>
          </cell>
          <cell r="U29">
            <v>1321.9914219226953</v>
          </cell>
        </row>
        <row r="30">
          <cell r="E30">
            <v>2836.1451945268605</v>
          </cell>
          <cell r="F30">
            <v>2819.1834006333806</v>
          </cell>
          <cell r="G30">
            <v>2819.1834006333806</v>
          </cell>
          <cell r="I30">
            <v>2802.2216067398999</v>
          </cell>
          <cell r="J30">
            <v>2649.5654616985794</v>
          </cell>
          <cell r="K30">
            <v>2649.5654616985794</v>
          </cell>
          <cell r="N30">
            <v>2709.6500444959115</v>
          </cell>
          <cell r="O30">
            <v>2709.6500444959115</v>
          </cell>
          <cell r="P30">
            <v>2865.7679952253156</v>
          </cell>
          <cell r="S30">
            <v>2883.1144341952495</v>
          </cell>
          <cell r="T30">
            <v>2883.1144341952495</v>
          </cell>
          <cell r="U30">
            <v>2900.4608731651833</v>
          </cell>
        </row>
        <row r="31">
          <cell r="E31">
            <v>32.012400799739581</v>
          </cell>
          <cell r="F31">
            <v>32.012400799739581</v>
          </cell>
          <cell r="G31">
            <v>32.012400799739581</v>
          </cell>
          <cell r="I31">
            <v>32.012400799739581</v>
          </cell>
          <cell r="J31">
            <v>32.012400799739581</v>
          </cell>
          <cell r="K31">
            <v>32.012400799739581</v>
          </cell>
          <cell r="N31">
            <v>70.956246220614148</v>
          </cell>
          <cell r="O31">
            <v>70.956246220614148</v>
          </cell>
          <cell r="P31">
            <v>70.956246220614148</v>
          </cell>
          <cell r="S31">
            <v>70.956246220614148</v>
          </cell>
          <cell r="T31">
            <v>70.956246220614148</v>
          </cell>
          <cell r="U31">
            <v>70.956246220614148</v>
          </cell>
        </row>
        <row r="32">
          <cell r="E32">
            <v>985.90359441187707</v>
          </cell>
          <cell r="F32">
            <v>980.13807631590123</v>
          </cell>
          <cell r="G32">
            <v>980.13807631590123</v>
          </cell>
          <cell r="I32">
            <v>974.37255821992517</v>
          </cell>
          <cell r="J32">
            <v>922.48289535614231</v>
          </cell>
          <cell r="K32">
            <v>922.48289535614231</v>
          </cell>
          <cell r="N32">
            <v>943.40217465170485</v>
          </cell>
          <cell r="O32">
            <v>943.40217465170485</v>
          </cell>
          <cell r="P32">
            <v>996.46854697586321</v>
          </cell>
          <cell r="S32">
            <v>1002.3648105674365</v>
          </cell>
          <cell r="T32">
            <v>1002.3648105674365</v>
          </cell>
          <cell r="U32">
            <v>1008.2610741590096</v>
          </cell>
        </row>
        <row r="33">
          <cell r="E33">
            <v>985.90359441187707</v>
          </cell>
          <cell r="F33">
            <v>980.13807631590123</v>
          </cell>
          <cell r="G33">
            <v>980.13807631590123</v>
          </cell>
          <cell r="I33">
            <v>974.37255821992517</v>
          </cell>
          <cell r="J33">
            <v>922.48289535614231</v>
          </cell>
          <cell r="K33">
            <v>922.48289535614231</v>
          </cell>
          <cell r="N33">
            <v>943.40217465170485</v>
          </cell>
          <cell r="O33">
            <v>943.40217465170485</v>
          </cell>
          <cell r="P33">
            <v>996.46854697586321</v>
          </cell>
          <cell r="S33">
            <v>1002.3648105674365</v>
          </cell>
          <cell r="T33">
            <v>1002.3648105674365</v>
          </cell>
          <cell r="U33">
            <v>1008.2610741590096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N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E35">
            <v>11125.100198526072</v>
          </cell>
          <cell r="F35">
            <v>11059.852190578795</v>
          </cell>
          <cell r="G35">
            <v>11059.852190578795</v>
          </cell>
          <cell r="I35">
            <v>10994.604182631514</v>
          </cell>
          <cell r="J35">
            <v>10407.372111106011</v>
          </cell>
          <cell r="K35">
            <v>10407.372111106011</v>
          </cell>
          <cell r="N35">
            <v>10681.599503424553</v>
          </cell>
          <cell r="O35">
            <v>10681.599503424553</v>
          </cell>
          <cell r="P35">
            <v>11282.148322368781</v>
          </cell>
          <cell r="S35">
            <v>11348.875968918144</v>
          </cell>
          <cell r="T35">
            <v>11348.875968918144</v>
          </cell>
          <cell r="U35">
            <v>11415.603615467502</v>
          </cell>
        </row>
        <row r="36">
          <cell r="E36">
            <v>-552.07499999999993</v>
          </cell>
          <cell r="F36">
            <v>-552.07499999999993</v>
          </cell>
          <cell r="G36">
            <v>-552.07499999999993</v>
          </cell>
          <cell r="I36">
            <v>-552.07499999999993</v>
          </cell>
          <cell r="J36">
            <v>-552.07499999999993</v>
          </cell>
          <cell r="K36">
            <v>-552.07499999999993</v>
          </cell>
          <cell r="N36">
            <v>-552.07499999999993</v>
          </cell>
          <cell r="O36">
            <v>-552.07499999999993</v>
          </cell>
          <cell r="P36">
            <v>-552.07499999999993</v>
          </cell>
          <cell r="S36">
            <v>-552.07499999999993</v>
          </cell>
          <cell r="T36">
            <v>-552.07499999999993</v>
          </cell>
          <cell r="U36">
            <v>-552.07499999999993</v>
          </cell>
        </row>
        <row r="37">
          <cell r="E37">
            <v>35.930140932814503</v>
          </cell>
          <cell r="F37">
            <v>35.929527125949598</v>
          </cell>
          <cell r="G37">
            <v>35.929527125949598</v>
          </cell>
          <cell r="I37">
            <v>35.928906055098118</v>
          </cell>
          <cell r="J37">
            <v>35.922967065080861</v>
          </cell>
          <cell r="K37">
            <v>35.922967065080861</v>
          </cell>
          <cell r="N37">
            <v>36.86951355899258</v>
          </cell>
          <cell r="O37">
            <v>36.86951355899258</v>
          </cell>
          <cell r="P37">
            <v>36.86856210925918</v>
          </cell>
          <cell r="S37">
            <v>36.868462611247857</v>
          </cell>
          <cell r="T37">
            <v>36.868462611247857</v>
          </cell>
          <cell r="U37">
            <v>36.868364276955944</v>
          </cell>
        </row>
        <row r="38">
          <cell r="E38">
            <v>28.964099999999998</v>
          </cell>
          <cell r="F38">
            <v>28.964099999999998</v>
          </cell>
          <cell r="G38">
            <v>28.964099999999998</v>
          </cell>
          <cell r="I38">
            <v>28.964099999999998</v>
          </cell>
          <cell r="J38">
            <v>28.964099999999998</v>
          </cell>
          <cell r="K38">
            <v>28.964099999999998</v>
          </cell>
          <cell r="N38">
            <v>30.3</v>
          </cell>
          <cell r="O38">
            <v>30.3</v>
          </cell>
          <cell r="P38">
            <v>30.3</v>
          </cell>
          <cell r="S38">
            <v>30.3</v>
          </cell>
          <cell r="T38">
            <v>30.3</v>
          </cell>
          <cell r="U38">
            <v>30.3</v>
          </cell>
        </row>
        <row r="39">
          <cell r="E39">
            <v>7.0703880998493069</v>
          </cell>
          <cell r="F39">
            <v>7.0703880998493069</v>
          </cell>
          <cell r="G39">
            <v>7.0703880998493069</v>
          </cell>
          <cell r="I39">
            <v>7.0703880998493069</v>
          </cell>
          <cell r="J39">
            <v>7.0703880998493069</v>
          </cell>
          <cell r="K39">
            <v>7.0703880998493069</v>
          </cell>
          <cell r="N39">
            <v>6.5516474473322184</v>
          </cell>
          <cell r="O39">
            <v>6.5516474473322184</v>
          </cell>
          <cell r="P39">
            <v>6.5516474473322184</v>
          </cell>
          <cell r="S39">
            <v>6.5516474473322184</v>
          </cell>
          <cell r="T39">
            <v>6.5516474473322184</v>
          </cell>
          <cell r="U39">
            <v>6.5516474473322184</v>
          </cell>
        </row>
        <row r="40">
          <cell r="E40">
            <v>36.034488099849305</v>
          </cell>
          <cell r="F40">
            <v>36.034488099849305</v>
          </cell>
          <cell r="G40">
            <v>36.034488099849305</v>
          </cell>
          <cell r="I40">
            <v>36.034488099849305</v>
          </cell>
          <cell r="J40">
            <v>36.034488099849305</v>
          </cell>
          <cell r="K40">
            <v>36.034488099849305</v>
          </cell>
          <cell r="N40">
            <v>36.851647447332219</v>
          </cell>
          <cell r="O40">
            <v>36.851647447332219</v>
          </cell>
          <cell r="P40">
            <v>36.851647447332219</v>
          </cell>
          <cell r="S40">
            <v>36.851647447332219</v>
          </cell>
          <cell r="T40">
            <v>36.851647447332219</v>
          </cell>
          <cell r="U40">
            <v>36.851647447332219</v>
          </cell>
        </row>
        <row r="41">
          <cell r="E41">
            <v>17.934118095092199</v>
          </cell>
          <cell r="F41">
            <v>17.934118095092199</v>
          </cell>
          <cell r="G41">
            <v>17.934118095092199</v>
          </cell>
          <cell r="I41">
            <v>17.934118095092199</v>
          </cell>
          <cell r="J41">
            <v>17.934118095092199</v>
          </cell>
          <cell r="K41">
            <v>17.934118095092199</v>
          </cell>
          <cell r="N41">
            <v>39.751398442921086</v>
          </cell>
          <cell r="O41">
            <v>39.751398442921086</v>
          </cell>
          <cell r="P41">
            <v>39.751398442921086</v>
          </cell>
          <cell r="S41">
            <v>39.751398442921086</v>
          </cell>
          <cell r="T41">
            <v>39.751398442921086</v>
          </cell>
          <cell r="U41">
            <v>39.751398442921086</v>
          </cell>
        </row>
        <row r="45">
          <cell r="E45">
            <v>747.39358259553501</v>
          </cell>
          <cell r="F45">
            <v>742.59366590801301</v>
          </cell>
          <cell r="G45">
            <v>742.59366590801301</v>
          </cell>
          <cell r="I45">
            <v>737.79374922049101</v>
          </cell>
          <cell r="J45">
            <v>694.59449903279301</v>
          </cell>
          <cell r="K45">
            <v>694.59449903279301</v>
          </cell>
          <cell r="N45">
            <v>743.21611396508865</v>
          </cell>
          <cell r="O45">
            <v>743.21611396508865</v>
          </cell>
          <cell r="P45">
            <v>789.4393116659254</v>
          </cell>
          <cell r="S45">
            <v>794.57522252157401</v>
          </cell>
          <cell r="T45">
            <v>794.57522252157401</v>
          </cell>
          <cell r="U45">
            <v>799.71113337722261</v>
          </cell>
        </row>
        <row r="46">
          <cell r="E46">
            <v>708.1583333333333</v>
          </cell>
          <cell r="F46">
            <v>708.1583333333333</v>
          </cell>
          <cell r="G46">
            <v>708.1583333333333</v>
          </cell>
          <cell r="I46">
            <v>708.1583333333333</v>
          </cell>
          <cell r="J46">
            <v>708.1583333333333</v>
          </cell>
          <cell r="K46">
            <v>708.1583333333333</v>
          </cell>
          <cell r="N46">
            <v>708.1583333333333</v>
          </cell>
          <cell r="O46">
            <v>708.1583333333333</v>
          </cell>
          <cell r="P46">
            <v>708.1583333333333</v>
          </cell>
          <cell r="S46">
            <v>708.1583333333333</v>
          </cell>
          <cell r="T46">
            <v>708.1583333333333</v>
          </cell>
          <cell r="U46">
            <v>708.1583333333333</v>
          </cell>
        </row>
        <row r="47"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E48">
            <v>45.535546311407685</v>
          </cell>
          <cell r="F48">
            <v>45.535546311407685</v>
          </cell>
          <cell r="G48">
            <v>45.535546311407685</v>
          </cell>
          <cell r="I48">
            <v>45.535546311407685</v>
          </cell>
          <cell r="J48">
            <v>45.535546311407685</v>
          </cell>
          <cell r="K48">
            <v>45.535546311407685</v>
          </cell>
          <cell r="N48">
            <v>45.535546311407685</v>
          </cell>
          <cell r="O48">
            <v>45.535546311407685</v>
          </cell>
          <cell r="P48">
            <v>45.535546311407685</v>
          </cell>
          <cell r="S48">
            <v>45.535546311407685</v>
          </cell>
          <cell r="T48">
            <v>45.535546311407685</v>
          </cell>
          <cell r="U48">
            <v>45.535546311407685</v>
          </cell>
        </row>
        <row r="49">
          <cell r="E49">
            <v>635.48455335602591</v>
          </cell>
          <cell r="F49">
            <v>635.48455335602591</v>
          </cell>
          <cell r="G49">
            <v>635.48455335602591</v>
          </cell>
          <cell r="I49">
            <v>635.48455335602591</v>
          </cell>
          <cell r="J49">
            <v>635.48455335602591</v>
          </cell>
          <cell r="K49">
            <v>635.48455335602591</v>
          </cell>
          <cell r="N49">
            <v>635.48455335602591</v>
          </cell>
          <cell r="O49">
            <v>635.48455335602591</v>
          </cell>
          <cell r="P49">
            <v>635.48455335602591</v>
          </cell>
          <cell r="S49">
            <v>635.48455335602591</v>
          </cell>
          <cell r="T49">
            <v>635.48455335602591</v>
          </cell>
          <cell r="U49">
            <v>635.48455335602591</v>
          </cell>
        </row>
        <row r="50">
          <cell r="E50">
            <v>4233.2830347816216</v>
          </cell>
          <cell r="F50">
            <v>4233.2830347816216</v>
          </cell>
          <cell r="G50">
            <v>4233.2830347816216</v>
          </cell>
          <cell r="I50">
            <v>4233.2830347816216</v>
          </cell>
          <cell r="J50">
            <v>4233.2830347816216</v>
          </cell>
          <cell r="K50">
            <v>4233.2830347816216</v>
          </cell>
          <cell r="N50">
            <v>4402.6143561728859</v>
          </cell>
          <cell r="O50">
            <v>4402.6143561728859</v>
          </cell>
          <cell r="P50">
            <v>4402.6143561728859</v>
          </cell>
          <cell r="S50">
            <v>4402.6143561728859</v>
          </cell>
          <cell r="T50">
            <v>4402.6143561728859</v>
          </cell>
          <cell r="U50">
            <v>4402.6143561728859</v>
          </cell>
        </row>
        <row r="51">
          <cell r="E51">
            <v>1267.9381831961869</v>
          </cell>
          <cell r="F51">
            <v>1267.9381831961869</v>
          </cell>
          <cell r="G51">
            <v>1267.9381831961869</v>
          </cell>
          <cell r="I51">
            <v>1267.9381831961869</v>
          </cell>
          <cell r="J51">
            <v>1267.9381831961869</v>
          </cell>
          <cell r="K51">
            <v>1267.9381831961869</v>
          </cell>
          <cell r="N51">
            <v>1318.6557105240345</v>
          </cell>
          <cell r="O51">
            <v>1318.6557105240345</v>
          </cell>
          <cell r="P51">
            <v>1318.6557105240345</v>
          </cell>
          <cell r="S51">
            <v>1318.6557105240345</v>
          </cell>
          <cell r="T51">
            <v>1318.6557105240345</v>
          </cell>
          <cell r="U51">
            <v>1318.6557105240345</v>
          </cell>
        </row>
        <row r="52">
          <cell r="E52">
            <v>0.29951651538026558</v>
          </cell>
          <cell r="F52">
            <v>0.29951651538026558</v>
          </cell>
          <cell r="G52">
            <v>0.29951651538026558</v>
          </cell>
          <cell r="I52">
            <v>0.29951651538026558</v>
          </cell>
          <cell r="J52">
            <v>0.29951651538026558</v>
          </cell>
          <cell r="K52">
            <v>0.29951651538026558</v>
          </cell>
          <cell r="N52">
            <v>0.29951651538026564</v>
          </cell>
          <cell r="O52">
            <v>0.29951651538026564</v>
          </cell>
          <cell r="P52">
            <v>0.29951651538026564</v>
          </cell>
          <cell r="S52">
            <v>0.29951651538026564</v>
          </cell>
          <cell r="T52">
            <v>0.29951651538026564</v>
          </cell>
          <cell r="U52">
            <v>0.29951651538026564</v>
          </cell>
        </row>
        <row r="53">
          <cell r="E53">
            <v>2094.8150336459303</v>
          </cell>
          <cell r="F53">
            <v>1976.8643665763482</v>
          </cell>
          <cell r="G53">
            <v>1925.7828301026937</v>
          </cell>
          <cell r="I53">
            <v>1748.0723363780469</v>
          </cell>
          <cell r="J53">
            <v>1395.5854349244526</v>
          </cell>
          <cell r="K53">
            <v>1291.693139985382</v>
          </cell>
          <cell r="N53">
            <v>1319.7435090280221</v>
          </cell>
          <cell r="O53">
            <v>1317.6066745333069</v>
          </cell>
          <cell r="P53">
            <v>1513.919362948624</v>
          </cell>
          <cell r="S53">
            <v>1801.8976486057074</v>
          </cell>
          <cell r="T53">
            <v>1930.6404594955204</v>
          </cell>
          <cell r="U53">
            <v>2091.2523086476463</v>
          </cell>
        </row>
        <row r="54">
          <cell r="E54">
            <v>497.60537231044975</v>
          </cell>
          <cell r="F54">
            <v>497.60537231044975</v>
          </cell>
          <cell r="G54">
            <v>497.60537231044975</v>
          </cell>
          <cell r="I54">
            <v>497.60537231044975</v>
          </cell>
          <cell r="J54">
            <v>497.60537231044975</v>
          </cell>
          <cell r="K54">
            <v>497.60537231044975</v>
          </cell>
          <cell r="N54">
            <v>517.50958720286792</v>
          </cell>
          <cell r="O54">
            <v>517.50958720286792</v>
          </cell>
          <cell r="P54">
            <v>517.50958720286792</v>
          </cell>
          <cell r="S54">
            <v>517.50958720286792</v>
          </cell>
          <cell r="T54">
            <v>517.50958720286792</v>
          </cell>
          <cell r="U54">
            <v>517.50958720286792</v>
          </cell>
        </row>
        <row r="55">
          <cell r="E55">
            <v>307.63896611976259</v>
          </cell>
          <cell r="F55">
            <v>307.63896611976259</v>
          </cell>
          <cell r="G55">
            <v>307.63896611976259</v>
          </cell>
          <cell r="I55">
            <v>307.63896611976259</v>
          </cell>
          <cell r="J55">
            <v>307.63896611976259</v>
          </cell>
          <cell r="K55">
            <v>307.63896611976259</v>
          </cell>
          <cell r="N55">
            <v>319.94452476455314</v>
          </cell>
          <cell r="O55">
            <v>319.94452476455314</v>
          </cell>
          <cell r="P55">
            <v>319.94452476455314</v>
          </cell>
          <cell r="S55">
            <v>319.94452476455314</v>
          </cell>
          <cell r="T55">
            <v>319.94452476455314</v>
          </cell>
          <cell r="U55">
            <v>319.94452476455314</v>
          </cell>
        </row>
        <row r="57">
          <cell r="E57">
            <v>0</v>
          </cell>
          <cell r="F57">
            <v>0</v>
          </cell>
          <cell r="G57">
            <v>880.95560302602939</v>
          </cell>
          <cell r="I57">
            <v>0</v>
          </cell>
          <cell r="J57">
            <v>0</v>
          </cell>
          <cell r="K57">
            <v>880.95560302602939</v>
          </cell>
          <cell r="N57">
            <v>0</v>
          </cell>
          <cell r="O57">
            <v>0</v>
          </cell>
          <cell r="P57">
            <v>880.95560302602939</v>
          </cell>
          <cell r="S57">
            <v>0</v>
          </cell>
          <cell r="T57">
            <v>0</v>
          </cell>
          <cell r="U57">
            <v>880.95560302602939</v>
          </cell>
        </row>
        <row r="58">
          <cell r="E58">
            <v>0</v>
          </cell>
          <cell r="F58">
            <v>0</v>
          </cell>
          <cell r="G58">
            <v>359.10560302602937</v>
          </cell>
          <cell r="I58">
            <v>0</v>
          </cell>
          <cell r="J58">
            <v>0</v>
          </cell>
          <cell r="K58">
            <v>359.10560302602937</v>
          </cell>
          <cell r="N58">
            <v>0</v>
          </cell>
          <cell r="O58">
            <v>0</v>
          </cell>
          <cell r="P58">
            <v>359.10560302602937</v>
          </cell>
          <cell r="S58">
            <v>0</v>
          </cell>
          <cell r="T58">
            <v>0</v>
          </cell>
          <cell r="U58">
            <v>359.10560302602937</v>
          </cell>
        </row>
        <row r="59">
          <cell r="E59">
            <v>0</v>
          </cell>
          <cell r="F59">
            <v>0</v>
          </cell>
          <cell r="G59">
            <v>22.79</v>
          </cell>
          <cell r="I59">
            <v>0</v>
          </cell>
          <cell r="J59">
            <v>0</v>
          </cell>
          <cell r="K59">
            <v>22.79</v>
          </cell>
          <cell r="N59">
            <v>0</v>
          </cell>
          <cell r="O59">
            <v>0</v>
          </cell>
          <cell r="P59">
            <v>22.79</v>
          </cell>
          <cell r="S59">
            <v>0</v>
          </cell>
          <cell r="T59">
            <v>0</v>
          </cell>
          <cell r="U59">
            <v>22.79</v>
          </cell>
        </row>
        <row r="60">
          <cell r="E60">
            <v>0</v>
          </cell>
          <cell r="F60">
            <v>0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E61">
            <v>0</v>
          </cell>
          <cell r="F61">
            <v>0</v>
          </cell>
          <cell r="G61">
            <v>499.05999999999995</v>
          </cell>
          <cell r="I61">
            <v>0</v>
          </cell>
          <cell r="J61">
            <v>0</v>
          </cell>
          <cell r="K61">
            <v>499.05999999999995</v>
          </cell>
          <cell r="N61">
            <v>0</v>
          </cell>
          <cell r="O61">
            <v>0</v>
          </cell>
          <cell r="P61">
            <v>499.05999999999995</v>
          </cell>
          <cell r="S61">
            <v>0</v>
          </cell>
          <cell r="T61">
            <v>0</v>
          </cell>
          <cell r="U61">
            <v>499.05999999999995</v>
          </cell>
        </row>
        <row r="62">
          <cell r="E62">
            <v>879.26458062136055</v>
          </cell>
          <cell r="F62">
            <v>879.26458062136055</v>
          </cell>
          <cell r="G62">
            <v>879.26458062136055</v>
          </cell>
          <cell r="I62">
            <v>879.26458062136055</v>
          </cell>
          <cell r="J62">
            <v>879.26458062136055</v>
          </cell>
          <cell r="K62">
            <v>879.26458062136055</v>
          </cell>
          <cell r="N62">
            <v>911.48037274056162</v>
          </cell>
          <cell r="O62">
            <v>911.48037274056162</v>
          </cell>
          <cell r="P62">
            <v>911.48037274056162</v>
          </cell>
          <cell r="S62">
            <v>911.48037274056162</v>
          </cell>
          <cell r="T62">
            <v>911.48037274056162</v>
          </cell>
          <cell r="U62">
            <v>911.48037274056162</v>
          </cell>
        </row>
        <row r="63">
          <cell r="E63">
            <v>618.58279798772935</v>
          </cell>
          <cell r="F63">
            <v>618.58279798772935</v>
          </cell>
          <cell r="G63">
            <v>618.58279798772935</v>
          </cell>
          <cell r="I63">
            <v>618.58279798772935</v>
          </cell>
          <cell r="J63">
            <v>618.58279798772935</v>
          </cell>
          <cell r="K63">
            <v>618.58279798772935</v>
          </cell>
          <cell r="N63">
            <v>643.32610990723867</v>
          </cell>
          <cell r="O63">
            <v>643.32610990723867</v>
          </cell>
          <cell r="P63">
            <v>643.32610990723867</v>
          </cell>
          <cell r="S63">
            <v>643.32610990723867</v>
          </cell>
          <cell r="T63">
            <v>643.32610990723867</v>
          </cell>
          <cell r="U63">
            <v>643.32610990723867</v>
          </cell>
        </row>
        <row r="64">
          <cell r="E64">
            <v>186.81200499229428</v>
          </cell>
          <cell r="F64">
            <v>186.81200499229428</v>
          </cell>
          <cell r="G64">
            <v>186.81200499229428</v>
          </cell>
          <cell r="I64">
            <v>186.81200499229428</v>
          </cell>
          <cell r="J64">
            <v>186.81200499229428</v>
          </cell>
          <cell r="K64">
            <v>186.81200499229428</v>
          </cell>
          <cell r="N64">
            <v>194.28448519198602</v>
          </cell>
          <cell r="O64">
            <v>194.28448519198602</v>
          </cell>
          <cell r="P64">
            <v>194.28448519198602</v>
          </cell>
          <cell r="S64">
            <v>194.28448519198602</v>
          </cell>
          <cell r="T64">
            <v>194.28448519198602</v>
          </cell>
          <cell r="U64">
            <v>194.28448519198602</v>
          </cell>
        </row>
        <row r="65">
          <cell r="E65">
            <v>73.869777641336924</v>
          </cell>
          <cell r="F65">
            <v>73.869777641336924</v>
          </cell>
          <cell r="G65">
            <v>73.869777641336924</v>
          </cell>
          <cell r="I65">
            <v>73.869777641336924</v>
          </cell>
          <cell r="J65">
            <v>73.869777641336924</v>
          </cell>
          <cell r="K65">
            <v>73.869777641336924</v>
          </cell>
          <cell r="N65">
            <v>73.869777641336924</v>
          </cell>
          <cell r="O65">
            <v>73.869777641336924</v>
          </cell>
          <cell r="P65">
            <v>73.869777641336924</v>
          </cell>
          <cell r="S65">
            <v>73.869777641336924</v>
          </cell>
          <cell r="T65">
            <v>73.869777641336924</v>
          </cell>
          <cell r="U65">
            <v>73.869777641336924</v>
          </cell>
        </row>
        <row r="66"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N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</row>
        <row r="70">
          <cell r="E70">
            <v>36.403300302055449</v>
          </cell>
          <cell r="F70">
            <v>36.403300302055449</v>
          </cell>
          <cell r="G70">
            <v>36.403300302055449</v>
          </cell>
          <cell r="I70">
            <v>36.403300302055449</v>
          </cell>
          <cell r="J70">
            <v>36.403300302055449</v>
          </cell>
          <cell r="K70">
            <v>36.403300302055449</v>
          </cell>
          <cell r="N70">
            <v>36.403300302055449</v>
          </cell>
          <cell r="O70">
            <v>36.403300302055449</v>
          </cell>
          <cell r="P70">
            <v>36.403300302055449</v>
          </cell>
          <cell r="S70">
            <v>36.403300302055449</v>
          </cell>
          <cell r="T70">
            <v>36.403300302055449</v>
          </cell>
          <cell r="U70">
            <v>36.403300302055449</v>
          </cell>
        </row>
        <row r="74">
          <cell r="E74">
            <v>857.947111922212</v>
          </cell>
          <cell r="F74">
            <v>857.947111922212</v>
          </cell>
          <cell r="G74">
            <v>857.947111922212</v>
          </cell>
          <cell r="I74">
            <v>857.947111922212</v>
          </cell>
          <cell r="J74">
            <v>857.947111922212</v>
          </cell>
          <cell r="K74">
            <v>857.947111922212</v>
          </cell>
          <cell r="N74">
            <v>857.947111922212</v>
          </cell>
          <cell r="O74">
            <v>857.947111922212</v>
          </cell>
          <cell r="P74">
            <v>857.947111922212</v>
          </cell>
          <cell r="S74">
            <v>857.947111922212</v>
          </cell>
          <cell r="T74">
            <v>857.947111922212</v>
          </cell>
          <cell r="U74">
            <v>857.947111922212</v>
          </cell>
        </row>
        <row r="79">
          <cell r="E79">
            <v>0</v>
          </cell>
          <cell r="F79">
            <v>0</v>
          </cell>
          <cell r="G79">
            <v>0</v>
          </cell>
          <cell r="I79">
            <v>0</v>
          </cell>
          <cell r="J79">
            <v>0</v>
          </cell>
          <cell r="K79">
            <v>0</v>
          </cell>
          <cell r="N79">
            <v>0</v>
          </cell>
          <cell r="O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E82">
            <v>-552.07499999999993</v>
          </cell>
          <cell r="F82">
            <v>-552.07499999999993</v>
          </cell>
          <cell r="G82">
            <v>-552.07499999999993</v>
          </cell>
          <cell r="I82">
            <v>-552.07499999999993</v>
          </cell>
          <cell r="J82">
            <v>-552.07499999999993</v>
          </cell>
          <cell r="K82">
            <v>-552.07499999999993</v>
          </cell>
          <cell r="N82">
            <v>-552.07499999999993</v>
          </cell>
          <cell r="O82">
            <v>-552.07499999999993</v>
          </cell>
          <cell r="P82">
            <v>-552.07499999999993</v>
          </cell>
          <cell r="S82">
            <v>-552.07499999999993</v>
          </cell>
          <cell r="T82">
            <v>-552.07499999999993</v>
          </cell>
          <cell r="U82">
            <v>-552.07499999999993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6.ПП"/>
      <sheetName val="ПЗ"/>
      <sheetName val="7и8.Кальк+ДДС"/>
      <sheetName val="9.БВП"/>
      <sheetName val="10.БОПР"/>
      <sheetName val="11.БОХР"/>
      <sheetName val="Непромышленная группа"/>
      <sheetName val="Бюджет прямых НР и НГ"/>
      <sheetName val="22.План ДДС по накладным"/>
      <sheetName val="18.Зарплата "/>
      <sheetName val="15.Инвестиции"/>
      <sheetName val="16.Кредиты"/>
      <sheetName val="17.Депозиты"/>
      <sheetName val="12.БДР"/>
      <sheetName val="14.БДДС"/>
      <sheetName val="13.Сегм"/>
    </sheetNames>
    <sheetDataSet>
      <sheetData sheetId="0">
        <row r="2">
          <cell r="M2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1 План ФХД вода табл. 2"/>
      <sheetName val="Прил. 1 План ФХД стоки табл 2"/>
      <sheetName val="Прил. 1 План ФХД эл-я табл 2 "/>
      <sheetName val="Прил. 1 План ФХД табл 1"/>
      <sheetName val="Произв. прогр. передача электр."/>
      <sheetName val="ПОЛНАЯ СЕБЕСТОИМОСТЬ ЭЛ.ЭНЕРГИИ"/>
      <sheetName val="Произв. прогр. Стоки (СВОД)"/>
      <sheetName val="ФАКТИЧЕСКАЯ СЕБЕСТ. СТОКИ 2015"/>
      <sheetName val="ПОЛНАЯ СЕБЕСТОИМОСТЬ СТОКИ 2015"/>
      <sheetName val="Произв. прогр. Стоки"/>
      <sheetName val="Произв. прогр. Вода (СВОД)"/>
      <sheetName val="ФАКТИЧЕСКАЯ СЕБЕСТ ВОДА 2015"/>
      <sheetName val="ПОЛНАЯ СЕБЕСТОИМОСТЬ ВОДА 2015"/>
      <sheetName val="Произв. прогр. Вода"/>
      <sheetName val="объемы"/>
      <sheetName val="вода"/>
      <sheetName val="стоки"/>
      <sheetName val="цех вода"/>
      <sheetName val="цех стоки"/>
      <sheetName val="электр"/>
      <sheetName val="Аморт"/>
      <sheetName val="ХР"/>
      <sheetName val="Ремонт вода"/>
      <sheetName val="Ремонт стоки"/>
      <sheetName val="Лист2"/>
      <sheetName val="ЗП"/>
      <sheetName val="вод.налог"/>
      <sheetName val="ОХР "/>
      <sheetName val="Выпадающ"/>
      <sheetName val="расчет тарифов"/>
      <sheetName val="платежка с И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O13">
            <v>311.98680999999999</v>
          </cell>
        </row>
      </sheetData>
      <sheetData sheetId="7"/>
      <sheetData sheetId="8">
        <row r="7">
          <cell r="E7">
            <v>306.66000000000003</v>
          </cell>
        </row>
      </sheetData>
      <sheetData sheetId="9">
        <row r="12">
          <cell r="O12">
            <v>389.98351249999996</v>
          </cell>
        </row>
      </sheetData>
      <sheetData sheetId="10">
        <row r="45">
          <cell r="N45">
            <v>794.60468646203276</v>
          </cell>
        </row>
      </sheetData>
      <sheetData sheetId="11"/>
      <sheetData sheetId="12">
        <row r="174">
          <cell r="C174">
            <v>749.98</v>
          </cell>
        </row>
      </sheetData>
      <sheetData sheetId="13">
        <row r="116">
          <cell r="N116">
            <v>153.80367147034352</v>
          </cell>
        </row>
      </sheetData>
      <sheetData sheetId="14"/>
      <sheetData sheetId="15">
        <row r="143">
          <cell r="AK143">
            <v>30</v>
          </cell>
        </row>
      </sheetData>
      <sheetData sheetId="16">
        <row r="125">
          <cell r="AH125">
            <v>24.29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ФАКТИЧЕСКАЯ СЕБЕСТ. СТОКИ 2017"/>
      <sheetName val="ПОЛНАЯ СЕБЕСТОИМОСТЬ СТОКИ 2017"/>
      <sheetName val="ФАКТИЧЕСКАЯ СЕБЕСТ ВОДА 2017"/>
      <sheetName val="ПОЛНАЯ СЕБЕСТОИМОСТЬ ВОДА 2017"/>
      <sheetName val="Текущий ремонт"/>
      <sheetName val="Чистая прибыль"/>
      <sheetName val="Прил. 1 План ФХД табл 1"/>
      <sheetName val="Прил. 1 План ФХД стоки табл 2"/>
      <sheetName val="Прил. 1 План ФХД вода табл. 2"/>
      <sheetName val="Произв. прогр. Стоки (СВОД)"/>
      <sheetName val="Произв. прогр. Стоки"/>
      <sheetName val="Произв. прогр. Вода (СВОД)"/>
      <sheetName val="Произв. прогр. Вода"/>
      <sheetName val="Тариф тех.вода 2016-2017 ПЛАН"/>
      <sheetName val="Тариф вода 2016-2017 ПЛАН"/>
      <sheetName val="ВОДА (СВОД) 2016-2017"/>
      <sheetName val="Тариф очистка 2016-2017 ПЛАН"/>
      <sheetName val="Тариф стоки 2016-2017 ПЛАН"/>
      <sheetName val="СТОКИ (СВОД) 2016-2017"/>
      <sheetName val="объемы"/>
      <sheetName val="объемы черн"/>
      <sheetName val="вода"/>
      <sheetName val="стоки"/>
      <sheetName val="электр 2017-2018"/>
      <sheetName val="электр"/>
      <sheetName val="ХР"/>
      <sheetName val="Аморт"/>
      <sheetName val="ЗП"/>
      <sheetName val="ЗП с факт 3 кв. 2015"/>
      <sheetName val="ЗП среднемес"/>
      <sheetName val="цех вода"/>
      <sheetName val="цех стоки"/>
      <sheetName val="ОХР "/>
      <sheetName val=" текРемвода 2016"/>
      <sheetName val="  текРемстоки 2016"/>
      <sheetName val="Кап Рем"/>
      <sheetName val="кап влож"/>
      <sheetName val="Ремонт вода 2016"/>
      <sheetName val="Ремонт стоки 2016"/>
      <sheetName val="Резерв ДЗ"/>
      <sheetName val="Выпадающ15-16"/>
      <sheetName val="транс"/>
      <sheetName val="вод.налог"/>
      <sheetName val="налог на имущ"/>
      <sheetName val="Тариф вода 2016-2018"/>
      <sheetName val="Тариф тех вода 2016-2018"/>
      <sheetName val="Тариф стоки 2016-2018"/>
      <sheetName val="Тариф очистка 2016-2018"/>
      <sheetName val="расчет тарифов "/>
      <sheetName val="Лист2"/>
      <sheetName val="Выпадающ"/>
      <sheetName val="Ремонт вода 2015"/>
      <sheetName val="Ремонт стоки 2015"/>
      <sheetName val="платежка с ИП"/>
      <sheetName val="Лист1"/>
    </sheetNames>
    <sheetDataSet>
      <sheetData sheetId="0" refreshError="1"/>
      <sheetData sheetId="1" refreshError="1"/>
      <sheetData sheetId="2" refreshError="1"/>
      <sheetData sheetId="3">
        <row r="214">
          <cell r="C214">
            <v>0</v>
          </cell>
          <cell r="D214">
            <v>0</v>
          </cell>
          <cell r="E214">
            <v>0</v>
          </cell>
          <cell r="H214">
            <v>0</v>
          </cell>
          <cell r="I214">
            <v>0</v>
          </cell>
          <cell r="J214">
            <v>0</v>
          </cell>
          <cell r="P214">
            <v>0</v>
          </cell>
          <cell r="Q214">
            <v>0</v>
          </cell>
          <cell r="R214">
            <v>0</v>
          </cell>
          <cell r="W214">
            <v>0</v>
          </cell>
          <cell r="Y214">
            <v>0</v>
          </cell>
          <cell r="Z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H215">
            <v>0</v>
          </cell>
          <cell r="I215">
            <v>0</v>
          </cell>
          <cell r="J215">
            <v>0</v>
          </cell>
          <cell r="P215">
            <v>0</v>
          </cell>
          <cell r="Q215">
            <v>0</v>
          </cell>
          <cell r="R215">
            <v>0</v>
          </cell>
          <cell r="W215">
            <v>0</v>
          </cell>
          <cell r="Y215">
            <v>0</v>
          </cell>
          <cell r="Z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H216">
            <v>0</v>
          </cell>
          <cell r="I216">
            <v>0</v>
          </cell>
          <cell r="J216">
            <v>0</v>
          </cell>
          <cell r="P216">
            <v>0</v>
          </cell>
          <cell r="Q216">
            <v>0</v>
          </cell>
          <cell r="R216">
            <v>0</v>
          </cell>
          <cell r="W216">
            <v>0</v>
          </cell>
          <cell r="Y216">
            <v>0</v>
          </cell>
          <cell r="Z21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ADME"/>
      <sheetName val="Титул"/>
      <sheetName val="Список"/>
      <sheetName val="ПП"/>
      <sheetName val="ПЗ"/>
      <sheetName val="План произв-ва"/>
      <sheetName val="Сегм"/>
      <sheetName val="БДР"/>
      <sheetName val="БДДС"/>
      <sheetName val="Кредиты"/>
      <sheetName val="Депозиты"/>
      <sheetName val="Зпл"/>
      <sheetName val="БВП"/>
      <sheetName val="БОПР"/>
      <sheetName val="БОХР"/>
      <sheetName val="НГ"/>
      <sheetName val="Бюджет прямых НР и НГ"/>
      <sheetName val="План ДДС по накладным"/>
      <sheetName val="АГРЕГ"/>
      <sheetName val="распред ЗПЛ БДДС"/>
      <sheetName val="Контроли"/>
      <sheetName val="ОУ0"/>
      <sheetName val="ОУ1"/>
      <sheetName val="ОУ2"/>
      <sheetName val="ОУ3"/>
      <sheetName val="ОУ4"/>
      <sheetName val="ОУ5"/>
      <sheetName val="ОУ6"/>
      <sheetName val="ОУ7"/>
      <sheetName val="ОУ8"/>
      <sheetName val="ОУ9"/>
      <sheetName val="ОУ10"/>
      <sheetName val="ОУ11"/>
      <sheetName val="ОУ12"/>
      <sheetName val="ОУ13"/>
      <sheetName val="ОУ14"/>
      <sheetName val="ОУ15"/>
      <sheetName val="ОУ16"/>
      <sheetName val="ОУ17"/>
      <sheetName val="ОУ18"/>
      <sheetName val="ОУ19"/>
      <sheetName val="ОУ20"/>
      <sheetName val="ОУ21"/>
      <sheetName val="ОУ22"/>
      <sheetName val="ОУ23"/>
      <sheetName val="ОУ24"/>
      <sheetName val="ОУ25"/>
      <sheetName val="ОУ26"/>
      <sheetName val="ОУ27"/>
      <sheetName val="ОУ28"/>
      <sheetName val="ОУ29"/>
      <sheetName val="ОУ30"/>
      <sheetName val="ОУ31"/>
      <sheetName val="ОУ32"/>
      <sheetName val="ОУ33"/>
      <sheetName val="ОУ34"/>
      <sheetName val="ОУ35"/>
      <sheetName val="ОУ36"/>
      <sheetName val="ОУ37"/>
      <sheetName val="ОУ38"/>
      <sheetName val="ОУ39"/>
      <sheetName val="ОУ40"/>
      <sheetName val="ОУ41"/>
      <sheetName val="ОУ42"/>
      <sheetName val="ОУ43"/>
      <sheetName val="ОУ44"/>
      <sheetName val="ОУ45"/>
      <sheetName val="ОУ46"/>
      <sheetName val="ОУ47"/>
      <sheetName val="ОУ48"/>
      <sheetName val="ОУ49"/>
      <sheetName val="СВОД_ГОЗ"/>
      <sheetName val="СВОД_ВТС"/>
      <sheetName val="СВОД_ГП"/>
      <sheetName val="СВОД_Прочее"/>
      <sheetName val="СВОД_Общий"/>
      <sheetName val="Инвестиции (1)"/>
      <sheetName val="Инвестиции (2)"/>
      <sheetName val="Инвестиции (3)"/>
      <sheetName val="Инвестиции (4)"/>
      <sheetName val="Инвестиции (5)"/>
      <sheetName val="Распред БОХР"/>
      <sheetName val="Распред БОПР(1)"/>
      <sheetName val="Распред БОПР(2)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-2012"/>
      <sheetName val="расходы-2012"/>
      <sheetName val="рез. деят. в УЭиЦ"/>
      <sheetName val="в мониторинг"/>
      <sheetName val="Доходы -вып.плана"/>
      <sheetName val="Субсидии"/>
      <sheetName val="Акт сверки по субсидиям"/>
      <sheetName val="Данные для субсидии"/>
      <sheetName val="оплаченные счета"/>
      <sheetName val="объёмы"/>
      <sheetName val="Отчет по объемам в Аг."/>
      <sheetName val="распределение январь по бухг."/>
      <sheetName val="распределение"/>
      <sheetName val="прочие расходы"/>
      <sheetName val="план-факт прочие"/>
      <sheetName val="прочие расходы ожид"/>
      <sheetName val="прочие расходы в аг"/>
      <sheetName val="Сводная по мат. всп."/>
      <sheetName val="отчёт"/>
      <sheetName val="цеховые расходы"/>
      <sheetName val="план -факт цеховые "/>
      <sheetName val="цеховые расходы ожид"/>
      <sheetName val="цеховые расходы в аг."/>
      <sheetName val="расшифровка"/>
      <sheetName val="нараст. итогом"/>
      <sheetName val="ЗП и резервы"/>
      <sheetName val="ЗП (12мес.)"/>
      <sheetName val="отчет по цех."/>
      <sheetName val="РФ факт"/>
      <sheetName val="РФ ожид.факт "/>
      <sheetName val="мат всп. за 3 года  в Агенство "/>
      <sheetName val="план"/>
      <sheetName val="22-жкх"/>
      <sheetName val="Амортиз.отч."/>
      <sheetName val="нормативы расхода"/>
      <sheetName val="нормативы расхода в Агентство"/>
      <sheetName val="ж.д тариф"/>
      <sheetName val="сводная по расходам"/>
      <sheetName val="свод расх ожид. всего"/>
      <sheetName val="свод расх ожид. вода"/>
      <sheetName val="свод расх ожид. стоки"/>
      <sheetName val="отчет в ОСК ожид"/>
      <sheetName val="расходы в аг."/>
      <sheetName val="Запрос ПЭО"/>
      <sheetName val="Сводная  ген.д."/>
      <sheetName val="Вода  в Агенство 1 квартал"/>
      <sheetName val="Вода  в Агенство 1 полугодие"/>
      <sheetName val="Вода  в Агенство 9 мес."/>
      <sheetName val="Вода  в Агенство год"/>
      <sheetName val="Неоч. в Агентство 1 квартал "/>
      <sheetName val="Неоч. в Агентство 1 полугодие"/>
      <sheetName val="Неоч. в Агентство 9 мес."/>
      <sheetName val="Неоч. в Агентство год"/>
      <sheetName val="неоч. 1,2,3,4 квартал"/>
      <sheetName val="Стоки  в  Агенство  1квартал"/>
      <sheetName val="Стоки  в  Агенство  1 полугодие"/>
      <sheetName val="Стоки  в  Агенство  9 мес. "/>
      <sheetName val="Стоки  в  Агенство за год"/>
      <sheetName val="Амортизация и КР до 2022"/>
      <sheetName val="Фин. рез. запрос Аг -27.02.2012"/>
      <sheetName val="Данные для ОСК без формул"/>
      <sheetName val="отчет в ОСК "/>
      <sheetName val="отпр. ОСК"/>
      <sheetName val="отчет Калькул. в ОСК"/>
      <sheetName val="отпр.Калькул. в ОСК"/>
      <sheetName val="Ожид.доходы "/>
      <sheetName val="Показатели по премированию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мы в."/>
      <sheetName val="Объемы с."/>
      <sheetName val="Доходы "/>
      <sheetName val=" Расходы "/>
      <sheetName val="Прибыль2"/>
      <sheetName val="Прибыль1"/>
      <sheetName val="осн.материалы "/>
      <sheetName val="реагенты"/>
      <sheetName val="вспом.матер. "/>
      <sheetName val="электроэнергия"/>
      <sheetName val="теплоэнергия"/>
      <sheetName val="Зарплата"/>
      <sheetName val="ТПП  "/>
      <sheetName val="РФ  "/>
      <sheetName val="общеэксп."/>
      <sheetName val=" цеховые"/>
      <sheetName val=" прочие"/>
      <sheetName val="Повыш.эфф.в"/>
      <sheetName val="Повыш.эфф.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dVLDIntegrityProv"/>
      <sheetName val="modVLDProv"/>
      <sheetName val="modfrmReestr"/>
      <sheetName val="modFuel"/>
      <sheetName val="Инструкция"/>
      <sheetName val="modInstruction"/>
      <sheetName val="Лог обновления"/>
      <sheetName val="Титульный"/>
      <sheetName val="modSheetTitle"/>
      <sheetName val="Список территорий"/>
      <sheetName val="Список объектов"/>
      <sheetName val="TECHSHEET"/>
      <sheetName val="TECH_HORISONTAL"/>
      <sheetName val="TECH_VERTICAL"/>
      <sheetName val="REESTR_ORG"/>
      <sheetName val="REESTR_SOURCE"/>
      <sheetName val="ТС.БПр"/>
      <sheetName val="ТС.БТр"/>
      <sheetName val="ТС.РО"/>
      <sheetName val="ТС.Т"/>
      <sheetName val="БПр"/>
      <sheetName val="БТр"/>
      <sheetName val="РО"/>
      <sheetName val="Р"/>
      <sheetName val="ВО.БПр"/>
      <sheetName val="ВО.БТр"/>
      <sheetName val="ВО.РО"/>
      <sheetName val="ВО.Р"/>
      <sheetName val="ТБО.РО"/>
      <sheetName val="Комментарии"/>
      <sheetName val="Проверка"/>
      <sheetName val="REESTR_MO"/>
      <sheetName val="REESTR_LOCATION"/>
      <sheetName val="AUTHORISATION"/>
      <sheetName val="DICTIONARIES"/>
      <sheetName val="PLAN1X_LIST_ORG"/>
      <sheetName val="PLAN1X_LIST_SUBSIDIARY"/>
      <sheetName val="PLAN1X_LIST_SRC"/>
      <sheetName val="PLAN1X_TMX"/>
      <sheetName val="modGetGeoBase"/>
      <sheetName val="modInfo"/>
      <sheetName val="modUIButtons"/>
      <sheetName val="modVLDCommonProv"/>
      <sheetName val="modCommonProcedures"/>
      <sheetName val="modBalPr"/>
      <sheetName val="modBalTr"/>
      <sheetName val="modCalc"/>
      <sheetName val="modReagent"/>
      <sheetName val="modListMO"/>
      <sheetName val="modListObjects"/>
      <sheetName val="modRequestSpecificData"/>
      <sheetName val="modRequestGenericData"/>
      <sheetName val="modfrmRegion"/>
      <sheetName val="modVLDProvGeneralProc"/>
      <sheetName val="modPLAN1XUpdate"/>
      <sheetName val="modVLDAreaUniqueness"/>
      <sheetName val="modfrmOrg"/>
      <sheetName val="modUpdTemplMain"/>
      <sheetName val="modfrmCheckUpdates"/>
      <sheetName val="modfrmDateChoose"/>
      <sheetName val="modIHLCommandBar"/>
      <sheetName val="modfrmHEATAdditionalOrgData"/>
      <sheetName val="modfrmHEATFUELSelector"/>
      <sheetName val="modfrmReportM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G2" t="str">
            <v>холодного водоснабжения</v>
          </cell>
        </row>
        <row r="37">
          <cell r="G37" t="str">
            <v>VSNA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т"/>
      <sheetName val="расчет (РТВ)"/>
    </sheetNames>
    <sheetDataSet>
      <sheetData sheetId="0">
        <row r="12">
          <cell r="J12">
            <v>1990000</v>
          </cell>
        </row>
        <row r="23">
          <cell r="J23">
            <v>46066000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BV435"/>
  <sheetViews>
    <sheetView tabSelected="1" zoomScale="80" zoomScaleNormal="80" zoomScalePageLayoutView="90" workbookViewId="0">
      <pane xSplit="1" ySplit="7" topLeftCell="AE24" activePane="bottomRight" state="frozen"/>
      <selection pane="topRight" activeCell="B1" sqref="B1"/>
      <selection pane="bottomLeft" activeCell="A8" sqref="A8"/>
      <selection pane="bottomRight" activeCell="CA3" sqref="CA3"/>
    </sheetView>
  </sheetViews>
  <sheetFormatPr defaultRowHeight="12.75"/>
  <cols>
    <col min="1" max="1" width="57" style="2" customWidth="1"/>
    <col min="2" max="13" width="12.7109375" style="2" hidden="1" customWidth="1"/>
    <col min="14" max="14" width="12.140625" style="2" hidden="1" customWidth="1"/>
    <col min="15" max="15" width="11.5703125" style="2" hidden="1" customWidth="1"/>
    <col min="16" max="27" width="12.7109375" style="2" hidden="1" customWidth="1"/>
    <col min="28" max="28" width="11.140625" style="2" hidden="1" customWidth="1"/>
    <col min="29" max="29" width="12" style="2" hidden="1" customWidth="1"/>
    <col min="30" max="33" width="12.7109375" style="2" hidden="1" customWidth="1"/>
    <col min="34" max="34" width="12" style="2" hidden="1" customWidth="1"/>
    <col min="35" max="46" width="12.7109375" style="2" hidden="1" customWidth="1"/>
    <col min="47" max="48" width="10.7109375" style="2" hidden="1" customWidth="1"/>
    <col min="49" max="49" width="12.7109375" style="2" customWidth="1"/>
    <col min="50" max="50" width="13.140625" style="2" customWidth="1"/>
    <col min="51" max="51" width="12.7109375" style="2" customWidth="1"/>
    <col min="52" max="53" width="10.7109375" style="2" customWidth="1"/>
    <col min="54" max="65" width="12.7109375" style="2" hidden="1" customWidth="1"/>
    <col min="66" max="66" width="11.140625" style="2" hidden="1" customWidth="1"/>
    <col min="67" max="67" width="10.7109375" style="2" hidden="1" customWidth="1"/>
    <col min="68" max="69" width="14.28515625" style="2" hidden="1" customWidth="1"/>
    <col min="70" max="70" width="12.7109375" style="2" hidden="1" customWidth="1"/>
    <col min="71" max="71" width="11.140625" style="2" hidden="1" customWidth="1"/>
    <col min="72" max="72" width="10.7109375" style="2" hidden="1" customWidth="1"/>
    <col min="73" max="16384" width="9.140625" style="2"/>
  </cols>
  <sheetData>
    <row r="1" spans="1:72" ht="23.25">
      <c r="A1" s="1" t="s">
        <v>103</v>
      </c>
      <c r="T1" s="82"/>
    </row>
    <row r="2" spans="1:72" ht="23.25">
      <c r="A2" s="1" t="s">
        <v>104</v>
      </c>
      <c r="T2" s="82"/>
    </row>
    <row r="3" spans="1:72" ht="23.25">
      <c r="T3" s="82"/>
    </row>
    <row r="4" spans="1:72" ht="18.75" customHeight="1">
      <c r="A4" s="83" t="s">
        <v>105</v>
      </c>
      <c r="B4" s="84"/>
      <c r="C4" s="84"/>
      <c r="D4" s="84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7"/>
      <c r="BQ4" s="87"/>
      <c r="BR4" s="86"/>
      <c r="BS4" s="86"/>
      <c r="BT4" s="88"/>
    </row>
    <row r="5" spans="1:72" ht="19.5" customHeight="1">
      <c r="A5" s="146" t="s">
        <v>3</v>
      </c>
      <c r="B5" s="147" t="s">
        <v>4</v>
      </c>
      <c r="C5" s="148"/>
      <c r="D5" s="148"/>
      <c r="E5" s="147" t="s">
        <v>5</v>
      </c>
      <c r="F5" s="148"/>
      <c r="G5" s="148"/>
      <c r="H5" s="147" t="s">
        <v>6</v>
      </c>
      <c r="I5" s="148"/>
      <c r="J5" s="148"/>
      <c r="K5" s="149" t="s">
        <v>7</v>
      </c>
      <c r="L5" s="150"/>
      <c r="M5" s="150"/>
      <c r="N5" s="151"/>
      <c r="O5" s="152"/>
      <c r="P5" s="147" t="s">
        <v>8</v>
      </c>
      <c r="Q5" s="148"/>
      <c r="R5" s="148"/>
      <c r="S5" s="147" t="s">
        <v>9</v>
      </c>
      <c r="T5" s="148"/>
      <c r="U5" s="148"/>
      <c r="V5" s="147" t="s">
        <v>10</v>
      </c>
      <c r="W5" s="148"/>
      <c r="X5" s="148"/>
      <c r="Y5" s="149" t="s">
        <v>11</v>
      </c>
      <c r="Z5" s="150"/>
      <c r="AA5" s="150"/>
      <c r="AB5" s="151"/>
      <c r="AC5" s="152"/>
      <c r="AD5" s="149" t="s">
        <v>12</v>
      </c>
      <c r="AE5" s="150"/>
      <c r="AF5" s="150"/>
      <c r="AG5" s="151"/>
      <c r="AH5" s="152"/>
      <c r="AI5" s="147" t="s">
        <v>13</v>
      </c>
      <c r="AJ5" s="148"/>
      <c r="AK5" s="148"/>
      <c r="AL5" s="147" t="s">
        <v>14</v>
      </c>
      <c r="AM5" s="148"/>
      <c r="AN5" s="148"/>
      <c r="AO5" s="147" t="s">
        <v>15</v>
      </c>
      <c r="AP5" s="148"/>
      <c r="AQ5" s="148"/>
      <c r="AR5" s="149" t="s">
        <v>16</v>
      </c>
      <c r="AS5" s="150"/>
      <c r="AT5" s="150"/>
      <c r="AU5" s="151"/>
      <c r="AV5" s="152"/>
      <c r="AW5" s="149" t="s">
        <v>17</v>
      </c>
      <c r="AX5" s="150"/>
      <c r="AY5" s="150"/>
      <c r="AZ5" s="151"/>
      <c r="BA5" s="152"/>
      <c r="BB5" s="147" t="s">
        <v>18</v>
      </c>
      <c r="BC5" s="148"/>
      <c r="BD5" s="148"/>
      <c r="BE5" s="147" t="s">
        <v>19</v>
      </c>
      <c r="BF5" s="148"/>
      <c r="BG5" s="148"/>
      <c r="BH5" s="147" t="s">
        <v>20</v>
      </c>
      <c r="BI5" s="148"/>
      <c r="BJ5" s="148"/>
      <c r="BK5" s="149" t="s">
        <v>21</v>
      </c>
      <c r="BL5" s="150"/>
      <c r="BM5" s="150"/>
      <c r="BN5" s="151"/>
      <c r="BO5" s="152"/>
      <c r="BP5" s="156" t="s">
        <v>22</v>
      </c>
      <c r="BQ5" s="157"/>
      <c r="BR5" s="157"/>
      <c r="BS5" s="158"/>
      <c r="BT5" s="158"/>
    </row>
    <row r="6" spans="1:72" ht="19.5" customHeight="1">
      <c r="A6" s="146"/>
      <c r="B6" s="153" t="s">
        <v>23</v>
      </c>
      <c r="C6" s="153" t="s">
        <v>24</v>
      </c>
      <c r="D6" s="153" t="s">
        <v>25</v>
      </c>
      <c r="E6" s="153" t="s">
        <v>23</v>
      </c>
      <c r="F6" s="153" t="s">
        <v>24</v>
      </c>
      <c r="G6" s="153" t="s">
        <v>25</v>
      </c>
      <c r="H6" s="153" t="s">
        <v>23</v>
      </c>
      <c r="I6" s="153" t="s">
        <v>24</v>
      </c>
      <c r="J6" s="153" t="s">
        <v>25</v>
      </c>
      <c r="K6" s="155" t="s">
        <v>23</v>
      </c>
      <c r="L6" s="155" t="s">
        <v>24</v>
      </c>
      <c r="M6" s="155" t="s">
        <v>25</v>
      </c>
      <c r="N6" s="159" t="s">
        <v>26</v>
      </c>
      <c r="O6" s="159"/>
      <c r="P6" s="153" t="s">
        <v>23</v>
      </c>
      <c r="Q6" s="153" t="s">
        <v>24</v>
      </c>
      <c r="R6" s="153" t="s">
        <v>25</v>
      </c>
      <c r="S6" s="153" t="s">
        <v>23</v>
      </c>
      <c r="T6" s="153" t="s">
        <v>24</v>
      </c>
      <c r="U6" s="153" t="s">
        <v>25</v>
      </c>
      <c r="V6" s="153" t="s">
        <v>23</v>
      </c>
      <c r="W6" s="153" t="s">
        <v>24</v>
      </c>
      <c r="X6" s="153" t="s">
        <v>25</v>
      </c>
      <c r="Y6" s="155" t="s">
        <v>23</v>
      </c>
      <c r="Z6" s="155" t="s">
        <v>24</v>
      </c>
      <c r="AA6" s="155" t="s">
        <v>25</v>
      </c>
      <c r="AB6" s="159" t="s">
        <v>26</v>
      </c>
      <c r="AC6" s="159"/>
      <c r="AD6" s="155" t="s">
        <v>23</v>
      </c>
      <c r="AE6" s="155" t="s">
        <v>24</v>
      </c>
      <c r="AF6" s="155" t="s">
        <v>25</v>
      </c>
      <c r="AG6" s="159" t="s">
        <v>26</v>
      </c>
      <c r="AH6" s="159"/>
      <c r="AI6" s="153" t="s">
        <v>23</v>
      </c>
      <c r="AJ6" s="153" t="s">
        <v>24</v>
      </c>
      <c r="AK6" s="153" t="s">
        <v>25</v>
      </c>
      <c r="AL6" s="153" t="s">
        <v>23</v>
      </c>
      <c r="AM6" s="153" t="s">
        <v>24</v>
      </c>
      <c r="AN6" s="153" t="s">
        <v>25</v>
      </c>
      <c r="AO6" s="153" t="s">
        <v>23</v>
      </c>
      <c r="AP6" s="153" t="s">
        <v>24</v>
      </c>
      <c r="AQ6" s="153" t="s">
        <v>25</v>
      </c>
      <c r="AR6" s="155" t="s">
        <v>23</v>
      </c>
      <c r="AS6" s="155" t="s">
        <v>24</v>
      </c>
      <c r="AT6" s="155" t="s">
        <v>25</v>
      </c>
      <c r="AU6" s="159" t="s">
        <v>26</v>
      </c>
      <c r="AV6" s="159"/>
      <c r="AW6" s="155" t="s">
        <v>23</v>
      </c>
      <c r="AX6" s="155" t="s">
        <v>24</v>
      </c>
      <c r="AY6" s="155" t="s">
        <v>25</v>
      </c>
      <c r="AZ6" s="159" t="s">
        <v>26</v>
      </c>
      <c r="BA6" s="159"/>
      <c r="BB6" s="153" t="s">
        <v>23</v>
      </c>
      <c r="BC6" s="153" t="s">
        <v>24</v>
      </c>
      <c r="BD6" s="153" t="s">
        <v>25</v>
      </c>
      <c r="BE6" s="153" t="s">
        <v>23</v>
      </c>
      <c r="BF6" s="153" t="s">
        <v>24</v>
      </c>
      <c r="BG6" s="153" t="s">
        <v>25</v>
      </c>
      <c r="BH6" s="153" t="s">
        <v>23</v>
      </c>
      <c r="BI6" s="153" t="s">
        <v>24</v>
      </c>
      <c r="BJ6" s="153" t="s">
        <v>25</v>
      </c>
      <c r="BK6" s="155" t="s">
        <v>23</v>
      </c>
      <c r="BL6" s="155" t="s">
        <v>24</v>
      </c>
      <c r="BM6" s="155" t="s">
        <v>25</v>
      </c>
      <c r="BN6" s="159" t="s">
        <v>26</v>
      </c>
      <c r="BO6" s="159"/>
      <c r="BP6" s="162" t="s">
        <v>23</v>
      </c>
      <c r="BQ6" s="162" t="s">
        <v>24</v>
      </c>
      <c r="BR6" s="162" t="s">
        <v>25</v>
      </c>
      <c r="BS6" s="159" t="s">
        <v>26</v>
      </c>
      <c r="BT6" s="159"/>
    </row>
    <row r="7" spans="1:72" ht="24.75" customHeight="1">
      <c r="A7" s="146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8" t="s">
        <v>27</v>
      </c>
      <c r="O7" s="8" t="s">
        <v>28</v>
      </c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8" t="s">
        <v>27</v>
      </c>
      <c r="AC7" s="8" t="s">
        <v>28</v>
      </c>
      <c r="AD7" s="154"/>
      <c r="AE7" s="154"/>
      <c r="AF7" s="154"/>
      <c r="AG7" s="8" t="s">
        <v>27</v>
      </c>
      <c r="AH7" s="8" t="s">
        <v>28</v>
      </c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8" t="s">
        <v>27</v>
      </c>
      <c r="AV7" s="8" t="s">
        <v>28</v>
      </c>
      <c r="AW7" s="154"/>
      <c r="AX7" s="154"/>
      <c r="AY7" s="154"/>
      <c r="AZ7" s="8" t="s">
        <v>27</v>
      </c>
      <c r="BA7" s="8" t="s">
        <v>28</v>
      </c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8" t="s">
        <v>27</v>
      </c>
      <c r="BO7" s="8" t="s">
        <v>28</v>
      </c>
      <c r="BP7" s="154"/>
      <c r="BQ7" s="154"/>
      <c r="BR7" s="154"/>
      <c r="BS7" s="8" t="s">
        <v>27</v>
      </c>
      <c r="BT7" s="8" t="s">
        <v>28</v>
      </c>
    </row>
    <row r="8" spans="1:72" ht="18.75" customHeight="1">
      <c r="A8" s="89" t="s">
        <v>106</v>
      </c>
      <c r="B8" s="90">
        <f>SUM('[19]Произв. прогр. Стоки (СВОД)'!E12)</f>
        <v>347.17812500000002</v>
      </c>
      <c r="C8" s="91">
        <f>SUM('[19]ПОЛНАЯ СЕБЕСТОИМОСТЬ СТОКИ 2018'!C7)</f>
        <v>307.29000000000002</v>
      </c>
      <c r="D8" s="92">
        <v>274.05</v>
      </c>
      <c r="E8" s="90">
        <f>SUM('[19]Произв. прогр. Стоки (СВОД)'!F12)</f>
        <v>345.15937500000001</v>
      </c>
      <c r="F8" s="93">
        <f>SUM('[19]ПОЛНАЯ СЕБЕСТОИМОСТЬ СТОКИ 2018'!D7)</f>
        <v>251.1</v>
      </c>
      <c r="G8" s="94">
        <v>241.64</v>
      </c>
      <c r="H8" s="90">
        <f>SUM('[19]Произв. прогр. Стоки (СВОД)'!G12)</f>
        <v>345.15937500000001</v>
      </c>
      <c r="I8" s="93">
        <f>SUM('[19]ПОЛНАЯ СЕБЕСТОИМОСТЬ СТОКИ 2018'!E7)</f>
        <v>279.60000000000002</v>
      </c>
      <c r="J8" s="94">
        <v>365.25</v>
      </c>
      <c r="K8" s="68">
        <f t="shared" ref="K8:M12" si="0">SUM(B8+E8+H8)</f>
        <v>1037.496875</v>
      </c>
      <c r="L8" s="95">
        <f t="shared" si="0"/>
        <v>837.99</v>
      </c>
      <c r="M8" s="95">
        <f t="shared" si="0"/>
        <v>880.94</v>
      </c>
      <c r="N8" s="68">
        <f>SUM(L8-K8)</f>
        <v>-199.50687500000004</v>
      </c>
      <c r="O8" s="68">
        <f>SUM(N8/K8*100)</f>
        <v>-19.229636233844079</v>
      </c>
      <c r="P8" s="90">
        <f>SUM('[19]Произв. прогр. Стоки (СВОД)'!I12)</f>
        <v>343.14062499999989</v>
      </c>
      <c r="Q8" s="93">
        <f>SUM('[19]ПОЛНАЯ СЕБЕСТОИМОСТЬ СТОКИ 2018'!H7)</f>
        <v>651.75099999999998</v>
      </c>
      <c r="R8" s="94">
        <v>511.28</v>
      </c>
      <c r="S8" s="90">
        <f>SUM('[19]Произв. прогр. Стоки (СВОД)'!J12)</f>
        <v>324.97187499999995</v>
      </c>
      <c r="T8" s="93">
        <f>SUM('[19]ПОЛНАЯ СЕБЕСТОИМОСТЬ СТОКИ 2018'!I7)</f>
        <v>517.57399999999996</v>
      </c>
      <c r="U8" s="94">
        <v>386.87</v>
      </c>
      <c r="V8" s="90">
        <f>SUM('[19]Произв. прогр. Стоки (СВОД)'!K12)</f>
        <v>324.97187499999995</v>
      </c>
      <c r="W8" s="93">
        <f>SUM('[19]ПОЛНАЯ СЕБЕСТОИМОСТЬ СТОКИ 2018'!J7)</f>
        <v>491.72199999999998</v>
      </c>
      <c r="X8" s="94">
        <v>422.29</v>
      </c>
      <c r="Y8" s="68">
        <f t="shared" ref="Y8:AA12" si="1">SUM(P8+S8+V8)</f>
        <v>993.0843749999998</v>
      </c>
      <c r="Z8" s="95">
        <f>SUM(Q8+T8+W8)</f>
        <v>1661.0469999999998</v>
      </c>
      <c r="AA8" s="95">
        <f t="shared" si="1"/>
        <v>1320.44</v>
      </c>
      <c r="AB8" s="68">
        <f>SUM(Z8-Y8)</f>
        <v>667.962625</v>
      </c>
      <c r="AC8" s="68">
        <f>SUM(AB8/Y8*100)</f>
        <v>67.261417238590639</v>
      </c>
      <c r="AD8" s="96">
        <f t="shared" ref="AD8:AF12" si="2">SUM(K8+Y8)</f>
        <v>2030.5812499999997</v>
      </c>
      <c r="AE8" s="96">
        <f t="shared" si="2"/>
        <v>2499.0369999999998</v>
      </c>
      <c r="AF8" s="96">
        <f t="shared" si="2"/>
        <v>2201.38</v>
      </c>
      <c r="AG8" s="68">
        <f>SUM(AE8-AD8)</f>
        <v>468.45575000000008</v>
      </c>
      <c r="AH8" s="68">
        <f>SUM(AG8/AD8*100)</f>
        <v>23.07003228755314</v>
      </c>
      <c r="AI8" s="90">
        <f>SUM('[19]Произв. прогр. Стоки (СВОД)'!N12)</f>
        <v>324.97187499999995</v>
      </c>
      <c r="AJ8" s="93">
        <f>SUM('[19]ПОЛНАЯ СЕБЕСТОИМОСТЬ СТОКИ 2018'!P7)</f>
        <v>470.5</v>
      </c>
      <c r="AK8" s="94">
        <v>436.89</v>
      </c>
      <c r="AL8" s="90">
        <f>SUM('[19]Произв. прогр. Стоки (СВОД)'!O12)</f>
        <v>324.97187499999995</v>
      </c>
      <c r="AM8" s="93">
        <f>SUM('[19]ПОЛНАЯ СЕБЕСТОИМОСТЬ СТОКИ 2018'!Q7)</f>
        <v>412.12</v>
      </c>
      <c r="AN8" s="94">
        <v>319.39</v>
      </c>
      <c r="AO8" s="90">
        <f>SUM('[19]Произв. прогр. Стоки (СВОД)'!P12)</f>
        <v>343.14062499999989</v>
      </c>
      <c r="AP8" s="93">
        <f>SUM('[19]ПОЛНАЯ СЕБЕСТОИМОСТЬ СТОКИ 2018'!R7)</f>
        <v>461.36</v>
      </c>
      <c r="AQ8" s="94">
        <v>342.74</v>
      </c>
      <c r="AR8" s="68">
        <f t="shared" ref="AR8:AT12" si="3">SUM(AI8+AL8+AO8)</f>
        <v>993.0843749999998</v>
      </c>
      <c r="AS8" s="95">
        <f t="shared" si="3"/>
        <v>1343.98</v>
      </c>
      <c r="AT8" s="95">
        <f t="shared" si="3"/>
        <v>1099.02</v>
      </c>
      <c r="AU8" s="68">
        <f>SUM(AS8-AR8)</f>
        <v>350.89562500000022</v>
      </c>
      <c r="AV8" s="68">
        <f>SUM(AU8/AR8*100)</f>
        <v>35.333918631032766</v>
      </c>
      <c r="AW8" s="96">
        <f t="shared" ref="AW8:AY12" si="4">SUM(AD8+AR8)</f>
        <v>3023.6656249999996</v>
      </c>
      <c r="AX8" s="96">
        <f t="shared" si="4"/>
        <v>3843.0169999999998</v>
      </c>
      <c r="AY8" s="96">
        <f t="shared" si="4"/>
        <v>3300.4</v>
      </c>
      <c r="AZ8" s="68">
        <f>SUM(AX8-AW8)</f>
        <v>819.35137500000019</v>
      </c>
      <c r="BA8" s="68">
        <f>SUM(AZ8/AW8*100)</f>
        <v>27.097949198665123</v>
      </c>
      <c r="BB8" s="90">
        <f>SUM('[19]Произв. прогр. Стоки (СВОД)'!S12)</f>
        <v>345.15937500000001</v>
      </c>
      <c r="BC8" s="93">
        <f>SUM('[19]ПОЛНАЯ СЕБЕСТОИМОСТЬ СТОКИ 2018'!X7)</f>
        <v>0</v>
      </c>
      <c r="BD8" s="94">
        <v>351.15</v>
      </c>
      <c r="BE8" s="90">
        <f>SUM('[19]Произв. прогр. Стоки (СВОД)'!T12)</f>
        <v>345.15937500000001</v>
      </c>
      <c r="BF8" s="90">
        <f>SUM('[19]ПОЛНАЯ СЕБЕСТОИМОСТЬ СТОКИ 2018'!Y7)</f>
        <v>0</v>
      </c>
      <c r="BG8" s="97">
        <v>375.59399999999999</v>
      </c>
      <c r="BH8" s="90">
        <f>SUM('[19]Произв. прогр. Стоки (СВОД)'!U12)</f>
        <v>347.17812500000002</v>
      </c>
      <c r="BI8" s="93">
        <f>SUM('[19]ПОЛНАЯ СЕБЕСТОИМОСТЬ СТОКИ 2018'!Z7)</f>
        <v>0</v>
      </c>
      <c r="BJ8" s="94">
        <v>332.34</v>
      </c>
      <c r="BK8" s="68">
        <f t="shared" ref="BK8:BM12" si="5">SUM(BB8+BE8+BH8)</f>
        <v>1037.496875</v>
      </c>
      <c r="BL8" s="68">
        <f t="shared" si="5"/>
        <v>0</v>
      </c>
      <c r="BM8" s="68">
        <f t="shared" si="5"/>
        <v>1059.0839999999998</v>
      </c>
      <c r="BN8" s="68">
        <f>SUM(BL8-BK8)</f>
        <v>-1037.496875</v>
      </c>
      <c r="BO8" s="68">
        <f>SUM(BN8/BK8*100)</f>
        <v>-100</v>
      </c>
      <c r="BP8" s="98">
        <f t="shared" ref="BP8:BR12" si="6">SUM(AW8+BK8)</f>
        <v>4061.1624999999995</v>
      </c>
      <c r="BQ8" s="98">
        <f t="shared" si="6"/>
        <v>3843.0169999999998</v>
      </c>
      <c r="BR8" s="98">
        <f t="shared" si="6"/>
        <v>4359.4840000000004</v>
      </c>
      <c r="BS8" s="68">
        <f>SUM(BQ8-BP8)</f>
        <v>-218.14549999999963</v>
      </c>
      <c r="BT8" s="68">
        <f>SUM(BS8/BP8*100)</f>
        <v>-5.3715038489594953</v>
      </c>
    </row>
    <row r="9" spans="1:72" ht="18.75" customHeight="1">
      <c r="A9" s="9" t="s">
        <v>107</v>
      </c>
      <c r="B9" s="90">
        <f>SUM('[19]Произв. прогр. Стоки (СВОД)'!E13)</f>
        <v>277.74250000000001</v>
      </c>
      <c r="C9" s="91">
        <f>SUM('[19]ПОЛНАЯ СЕБЕСТОИМОСТЬ СТОКИ 2018'!C8)</f>
        <v>270.68799999999999</v>
      </c>
      <c r="D9" s="70">
        <f>SUM(D10:D12)</f>
        <v>257.02000000000004</v>
      </c>
      <c r="E9" s="90">
        <f>SUM('[19]Произв. прогр. Стоки (СВОД)'!F13)</f>
        <v>276.1275</v>
      </c>
      <c r="F9" s="93">
        <f>SUM('[19]ПОЛНАЯ СЕБЕСТОИМОСТЬ СТОКИ 2018'!D8)</f>
        <v>264.64999999999998</v>
      </c>
      <c r="G9" s="70">
        <f>SUM(G10:G12)</f>
        <v>271.67999999999995</v>
      </c>
      <c r="H9" s="90">
        <f>SUM('[19]Произв. прогр. Стоки (СВОД)'!G13)</f>
        <v>276.1275</v>
      </c>
      <c r="I9" s="93">
        <f>SUM('[19]ПОЛНАЯ СЕБЕСТОИМОСТЬ СТОКИ 2018'!E8)</f>
        <v>261.37</v>
      </c>
      <c r="J9" s="70">
        <f>SUM(J10:J12)</f>
        <v>261.83000000000004</v>
      </c>
      <c r="K9" s="71">
        <f t="shared" si="0"/>
        <v>829.99749999999995</v>
      </c>
      <c r="L9" s="71">
        <f t="shared" si="0"/>
        <v>796.70799999999997</v>
      </c>
      <c r="M9" s="71">
        <f t="shared" si="0"/>
        <v>790.53000000000009</v>
      </c>
      <c r="N9" s="68">
        <f t="shared" ref="N9:N12" si="7">SUM(L9-K9)</f>
        <v>-33.289499999999975</v>
      </c>
      <c r="O9" s="68">
        <f t="shared" ref="O9:O12" si="8">SUM(N9/K9*100)</f>
        <v>-4.010795213238592</v>
      </c>
      <c r="P9" s="90">
        <f>SUM('[19]Произв. прогр. Стоки (СВОД)'!I13)</f>
        <v>274.51249999999993</v>
      </c>
      <c r="Q9" s="93">
        <f>SUM('[19]ПОЛНАЯ СЕБЕСТОИМОСТЬ СТОКИ 2018'!H8)</f>
        <v>274.02999999999997</v>
      </c>
      <c r="R9" s="70">
        <f>SUM(R10:R12)</f>
        <v>285.02999999999997</v>
      </c>
      <c r="S9" s="90">
        <f>SUM('[19]Произв. прогр. Стоки (СВОД)'!J13)</f>
        <v>259.97749999999996</v>
      </c>
      <c r="T9" s="93">
        <f>SUM('[19]ПОЛНАЯ СЕБЕСТОИМОСТЬ СТОКИ 2018'!I8)</f>
        <v>261.78999999999996</v>
      </c>
      <c r="U9" s="70">
        <f>SUM(U10:U12)</f>
        <v>266.5</v>
      </c>
      <c r="V9" s="90">
        <f>SUM('[19]Произв. прогр. Стоки (СВОД)'!K13)</f>
        <v>259.97749999999996</v>
      </c>
      <c r="W9" s="93">
        <f>SUM('[19]ПОЛНАЯ СЕБЕСТОИМОСТЬ СТОКИ 2018'!J8)</f>
        <v>281.02999999999997</v>
      </c>
      <c r="X9" s="70">
        <f>SUM(X10:X12)</f>
        <v>259.78999999999996</v>
      </c>
      <c r="Y9" s="71">
        <f t="shared" si="1"/>
        <v>794.46749999999986</v>
      </c>
      <c r="Z9" s="71">
        <f t="shared" si="1"/>
        <v>816.84999999999991</v>
      </c>
      <c r="AA9" s="71">
        <f t="shared" si="1"/>
        <v>811.31999999999994</v>
      </c>
      <c r="AB9" s="68">
        <f t="shared" ref="AB9:AB12" si="9">SUM(Z9-Y9)</f>
        <v>22.38250000000005</v>
      </c>
      <c r="AC9" s="68">
        <f t="shared" ref="AC9:AC12" si="10">SUM(AB9/Y9*100)</f>
        <v>2.8172958616935309</v>
      </c>
      <c r="AD9" s="71">
        <f t="shared" si="2"/>
        <v>1624.4649999999997</v>
      </c>
      <c r="AE9" s="71">
        <f t="shared" si="2"/>
        <v>1613.558</v>
      </c>
      <c r="AF9" s="71">
        <f t="shared" si="2"/>
        <v>1601.85</v>
      </c>
      <c r="AG9" s="68">
        <f t="shared" ref="AG9:AG12" si="11">SUM(AE9-AD9)</f>
        <v>-10.906999999999698</v>
      </c>
      <c r="AH9" s="68">
        <f t="shared" ref="AH9:AH12" si="12">SUM(AG9/AD9*100)</f>
        <v>-0.67142105246956385</v>
      </c>
      <c r="AI9" s="90">
        <f>SUM('[19]Произв. прогр. Стоки (СВОД)'!N13)</f>
        <v>259.97749999999996</v>
      </c>
      <c r="AJ9" s="93">
        <f>SUM('[19]ПОЛНАЯ СЕБЕСТОИМОСТЬ СТОКИ 2018'!P8)</f>
        <v>241.94</v>
      </c>
      <c r="AK9" s="70">
        <f>SUM(AK10:AK12)</f>
        <v>232.16</v>
      </c>
      <c r="AL9" s="90">
        <f>SUM('[19]Произв. прогр. Стоки (СВОД)'!O13)</f>
        <v>259.97749999999996</v>
      </c>
      <c r="AM9" s="93">
        <f>SUM('[19]ПОЛНАЯ СЕБЕСТОИМОСТЬ СТОКИ 2018'!Q8)</f>
        <v>258.52</v>
      </c>
      <c r="AN9" s="70">
        <f>SUM(AN10:AN12)</f>
        <v>244.42</v>
      </c>
      <c r="AO9" s="90">
        <f>SUM('[19]Произв. прогр. Стоки (СВОД)'!P13)</f>
        <v>274.51249999999993</v>
      </c>
      <c r="AP9" s="93">
        <f>SUM('[19]ПОЛНАЯ СЕБЕСТОИМОСТЬ СТОКИ 2018'!R8)</f>
        <v>257.13</v>
      </c>
      <c r="AQ9" s="70">
        <f>SUM(AQ10:AQ12)</f>
        <v>260.64999999999998</v>
      </c>
      <c r="AR9" s="71">
        <f t="shared" si="3"/>
        <v>794.46749999999986</v>
      </c>
      <c r="AS9" s="71">
        <f t="shared" si="3"/>
        <v>757.58999999999992</v>
      </c>
      <c r="AT9" s="71">
        <f t="shared" si="3"/>
        <v>737.23</v>
      </c>
      <c r="AU9" s="68">
        <f t="shared" ref="AU9:AU12" si="13">SUM(AS9-AR9)</f>
        <v>-36.877499999999941</v>
      </c>
      <c r="AV9" s="68">
        <f t="shared" ref="AV9:AV12" si="14">SUM(AU9/AR9*100)</f>
        <v>-4.6417883676802321</v>
      </c>
      <c r="AW9" s="71">
        <f t="shared" si="4"/>
        <v>2418.9324999999994</v>
      </c>
      <c r="AX9" s="71">
        <f t="shared" si="4"/>
        <v>2371.1480000000001</v>
      </c>
      <c r="AY9" s="71">
        <f t="shared" si="4"/>
        <v>2339.08</v>
      </c>
      <c r="AZ9" s="68">
        <f t="shared" ref="AZ9:AZ12" si="15">SUM(AX9-AW9)</f>
        <v>-47.784499999999298</v>
      </c>
      <c r="BA9" s="68">
        <f t="shared" ref="BA9:BA12" si="16">SUM(AZ9/AW9*100)</f>
        <v>-1.9754375122083525</v>
      </c>
      <c r="BB9" s="90">
        <f>SUM('[19]Произв. прогр. Стоки (СВОД)'!S13)</f>
        <v>276.1275</v>
      </c>
      <c r="BC9" s="93">
        <f>SUM('[19]ПОЛНАЯ СЕБЕСТОИМОСТЬ СТОКИ 2018'!X8)</f>
        <v>0</v>
      </c>
      <c r="BD9" s="70">
        <f>SUM(BD10:BD12)</f>
        <v>302.05</v>
      </c>
      <c r="BE9" s="90">
        <f>SUM('[19]Произв. прогр. Стоки (СВОД)'!T13)</f>
        <v>276.1275</v>
      </c>
      <c r="BF9" s="90">
        <f>SUM('[19]ПОЛНАЯ СЕБЕСТОИМОСТЬ СТОКИ 2018'!Y8)</f>
        <v>0</v>
      </c>
      <c r="BG9" s="70">
        <f>SUM(BG10:BG12)</f>
        <v>289.8</v>
      </c>
      <c r="BH9" s="90">
        <f>SUM('[19]Произв. прогр. Стоки (СВОД)'!U13)</f>
        <v>277.74250000000001</v>
      </c>
      <c r="BI9" s="93">
        <f>SUM('[19]ПОЛНАЯ СЕБЕСТОИМОСТЬ СТОКИ 2018'!Z8)</f>
        <v>0</v>
      </c>
      <c r="BJ9" s="70">
        <f>SUM(BJ10:BJ12)</f>
        <v>266.39</v>
      </c>
      <c r="BK9" s="71">
        <f t="shared" si="5"/>
        <v>829.99749999999995</v>
      </c>
      <c r="BL9" s="71">
        <f t="shared" si="5"/>
        <v>0</v>
      </c>
      <c r="BM9" s="71">
        <f t="shared" si="5"/>
        <v>858.24</v>
      </c>
      <c r="BN9" s="68">
        <f t="shared" ref="BN9:BN12" si="17">SUM(BL9-BK9)</f>
        <v>-829.99749999999995</v>
      </c>
      <c r="BO9" s="68">
        <f t="shared" ref="BO9:BO12" si="18">SUM(BN9/BK9*100)</f>
        <v>-100</v>
      </c>
      <c r="BP9" s="71">
        <f t="shared" si="6"/>
        <v>3248.9299999999994</v>
      </c>
      <c r="BQ9" s="71">
        <f t="shared" si="6"/>
        <v>2371.1480000000001</v>
      </c>
      <c r="BR9" s="71">
        <f t="shared" si="6"/>
        <v>3197.3199999999997</v>
      </c>
      <c r="BS9" s="68">
        <f t="shared" ref="BS9:BS12" si="19">SUM(BQ9-BP9)</f>
        <v>-877.78199999999924</v>
      </c>
      <c r="BT9" s="68">
        <f t="shared" ref="BT9:BT12" si="20">SUM(BS9/BP9*100)</f>
        <v>-27.01757193906915</v>
      </c>
    </row>
    <row r="10" spans="1:72" ht="18.75" customHeight="1">
      <c r="A10" s="14" t="s">
        <v>52</v>
      </c>
      <c r="B10" s="99">
        <f>SUM('[19]Произв. прогр. Стоки (СВОД)'!E14)</f>
        <v>194.94000000000003</v>
      </c>
      <c r="C10" s="100">
        <f>SUM('[19]ПОЛНАЯ СЕБЕСТОИМОСТЬ СТОКИ 2018'!C9)</f>
        <v>209.85</v>
      </c>
      <c r="D10" s="101">
        <v>194.83</v>
      </c>
      <c r="E10" s="99">
        <f>SUM('[19]Произв. прогр. Стоки (СВОД)'!F14)</f>
        <v>193.8</v>
      </c>
      <c r="F10" s="102">
        <f>SUM('[19]ПОЛНАЯ СЕБЕСТОИМОСТЬ СТОКИ 2018'!D9)</f>
        <v>199.96</v>
      </c>
      <c r="G10" s="49">
        <v>199.7</v>
      </c>
      <c r="H10" s="99">
        <f>SUM('[19]Произв. прогр. Стоки (СВОД)'!G14)</f>
        <v>193.8</v>
      </c>
      <c r="I10" s="102">
        <f>SUM('[19]ПОЛНАЯ СЕБЕСТОИМОСТЬ СТОКИ 2018'!E9)</f>
        <v>197.46</v>
      </c>
      <c r="J10" s="49">
        <v>197.02</v>
      </c>
      <c r="K10" s="103">
        <f t="shared" si="0"/>
        <v>582.54</v>
      </c>
      <c r="L10" s="103">
        <f t="shared" si="0"/>
        <v>607.27</v>
      </c>
      <c r="M10" s="103">
        <f t="shared" si="0"/>
        <v>591.54999999999995</v>
      </c>
      <c r="N10" s="55">
        <f t="shared" si="7"/>
        <v>24.730000000000018</v>
      </c>
      <c r="O10" s="55">
        <f t="shared" si="8"/>
        <v>4.2452020462114222</v>
      </c>
      <c r="P10" s="99">
        <f>SUM('[19]Произв. прогр. Стоки (СВОД)'!I14)</f>
        <v>192.65999999999997</v>
      </c>
      <c r="Q10" s="102">
        <f>SUM('[19]ПОЛНАЯ СЕБЕСТОИМОСТЬ СТОКИ 2018'!H9)</f>
        <v>206.13</v>
      </c>
      <c r="R10" s="49">
        <v>219.04</v>
      </c>
      <c r="S10" s="99">
        <f>SUM('[19]Произв. прогр. Стоки (СВОД)'!J14)</f>
        <v>182.4</v>
      </c>
      <c r="T10" s="102">
        <f>SUM('[19]ПОЛНАЯ СЕБЕСТОИМОСТЬ СТОКИ 2018'!I9)</f>
        <v>199.51</v>
      </c>
      <c r="U10" s="49">
        <v>201.74</v>
      </c>
      <c r="V10" s="99">
        <f>SUM('[19]Произв. прогр. Стоки (СВОД)'!K14)</f>
        <v>182.4</v>
      </c>
      <c r="W10" s="102">
        <f>SUM('[19]ПОЛНАЯ СЕБЕСТОИМОСТЬ СТОКИ 2018'!J9)</f>
        <v>213.38</v>
      </c>
      <c r="X10" s="49">
        <v>191.13</v>
      </c>
      <c r="Y10" s="103">
        <f t="shared" si="1"/>
        <v>557.45999999999992</v>
      </c>
      <c r="Z10" s="103">
        <f t="shared" si="1"/>
        <v>619.02</v>
      </c>
      <c r="AA10" s="103">
        <f t="shared" si="1"/>
        <v>611.91</v>
      </c>
      <c r="AB10" s="55">
        <f t="shared" si="9"/>
        <v>61.560000000000059</v>
      </c>
      <c r="AC10" s="55">
        <f t="shared" si="10"/>
        <v>11.042944785276086</v>
      </c>
      <c r="AD10" s="103">
        <f t="shared" si="2"/>
        <v>1140</v>
      </c>
      <c r="AE10" s="103">
        <f t="shared" si="2"/>
        <v>1226.29</v>
      </c>
      <c r="AF10" s="103">
        <f t="shared" si="2"/>
        <v>1203.46</v>
      </c>
      <c r="AG10" s="55">
        <f t="shared" si="11"/>
        <v>86.289999999999964</v>
      </c>
      <c r="AH10" s="55">
        <f t="shared" si="12"/>
        <v>7.569298245614033</v>
      </c>
      <c r="AI10" s="99">
        <f>SUM('[19]Произв. прогр. Стоки (СВОД)'!N14)</f>
        <v>182.4</v>
      </c>
      <c r="AJ10" s="102">
        <f>SUM('[19]ПОЛНАЯ СЕБЕСТОИМОСТЬ СТОКИ 2018'!P9)</f>
        <v>185.22</v>
      </c>
      <c r="AK10" s="49">
        <v>176.35</v>
      </c>
      <c r="AL10" s="99">
        <f>SUM('[19]Произв. прогр. Стоки (СВОД)'!O14)</f>
        <v>182.4</v>
      </c>
      <c r="AM10" s="102">
        <f>SUM('[19]ПОЛНАЯ СЕБЕСТОИМОСТЬ СТОКИ 2018'!Q9)</f>
        <v>203.57</v>
      </c>
      <c r="AN10" s="49">
        <v>187.29</v>
      </c>
      <c r="AO10" s="99">
        <f>SUM('[19]Произв. прогр. Стоки (СВОД)'!P14)</f>
        <v>192.65999999999997</v>
      </c>
      <c r="AP10" s="102">
        <f>SUM('[19]ПОЛНАЯ СЕБЕСТОИМОСТЬ СТОКИ 2018'!R9)</f>
        <v>190.82</v>
      </c>
      <c r="AQ10" s="49">
        <v>190.12</v>
      </c>
      <c r="AR10" s="103">
        <f t="shared" si="3"/>
        <v>557.46</v>
      </c>
      <c r="AS10" s="103">
        <f t="shared" si="3"/>
        <v>579.6099999999999</v>
      </c>
      <c r="AT10" s="103">
        <f t="shared" si="3"/>
        <v>553.76</v>
      </c>
      <c r="AU10" s="55">
        <f t="shared" si="13"/>
        <v>22.149999999999864</v>
      </c>
      <c r="AV10" s="55">
        <f t="shared" si="14"/>
        <v>3.9733792559107131</v>
      </c>
      <c r="AW10" s="103">
        <f t="shared" si="4"/>
        <v>1697.46</v>
      </c>
      <c r="AX10" s="103">
        <f t="shared" si="4"/>
        <v>1805.8999999999999</v>
      </c>
      <c r="AY10" s="103">
        <f t="shared" si="4"/>
        <v>1757.22</v>
      </c>
      <c r="AZ10" s="55">
        <f t="shared" si="15"/>
        <v>108.43999999999983</v>
      </c>
      <c r="BA10" s="55">
        <f t="shared" si="16"/>
        <v>6.3883685035287918</v>
      </c>
      <c r="BB10" s="99">
        <f>SUM('[19]Произв. прогр. Стоки (СВОД)'!S14)</f>
        <v>193.8</v>
      </c>
      <c r="BC10" s="102">
        <f>SUM('[19]ПОЛНАЯ СЕБЕСТОИМОСТЬ СТОКИ 2018'!X9)</f>
        <v>0</v>
      </c>
      <c r="BD10" s="49">
        <v>241.25</v>
      </c>
      <c r="BE10" s="99">
        <f>SUM('[19]Произв. прогр. Стоки (СВОД)'!T14)</f>
        <v>193.8</v>
      </c>
      <c r="BF10" s="99">
        <f>SUM('[19]ПОЛНАЯ СЕБЕСТОИМОСТЬ СТОКИ 2018'!Y9)</f>
        <v>0</v>
      </c>
      <c r="BG10" s="49">
        <v>227.14</v>
      </c>
      <c r="BH10" s="99">
        <f>SUM('[19]Произв. прогр. Стоки (СВОД)'!U14)</f>
        <v>194.94000000000003</v>
      </c>
      <c r="BI10" s="102">
        <f>SUM('[19]ПОЛНАЯ СЕБЕСТОИМОСТЬ СТОКИ 2018'!Z9)</f>
        <v>0</v>
      </c>
      <c r="BJ10" s="49">
        <v>195.05</v>
      </c>
      <c r="BK10" s="103">
        <f t="shared" si="5"/>
        <v>582.54000000000008</v>
      </c>
      <c r="BL10" s="103">
        <f t="shared" si="5"/>
        <v>0</v>
      </c>
      <c r="BM10" s="103">
        <f t="shared" si="5"/>
        <v>663.44</v>
      </c>
      <c r="BN10" s="55">
        <f t="shared" si="17"/>
        <v>-582.54000000000008</v>
      </c>
      <c r="BO10" s="55">
        <f t="shared" si="18"/>
        <v>-100</v>
      </c>
      <c r="BP10" s="103">
        <f t="shared" si="6"/>
        <v>2280</v>
      </c>
      <c r="BQ10" s="103">
        <f t="shared" si="6"/>
        <v>1805.8999999999999</v>
      </c>
      <c r="BR10" s="103">
        <f t="shared" si="6"/>
        <v>2420.66</v>
      </c>
      <c r="BS10" s="55">
        <f t="shared" si="19"/>
        <v>-474.10000000000014</v>
      </c>
      <c r="BT10" s="55">
        <f t="shared" si="20"/>
        <v>-20.793859649122812</v>
      </c>
    </row>
    <row r="11" spans="1:72" ht="18.75" customHeight="1">
      <c r="A11" s="14" t="s">
        <v>108</v>
      </c>
      <c r="B11" s="99">
        <f>SUM('[19]Произв. прогр. Стоки (СВОД)'!E15)</f>
        <v>1.5774999999999999</v>
      </c>
      <c r="C11" s="100">
        <f>SUM('[19]ПОЛНАЯ СЕБЕСТОИМОСТЬ СТОКИ 2018'!C10)</f>
        <v>0.23799999999999999</v>
      </c>
      <c r="D11" s="101">
        <v>0.31</v>
      </c>
      <c r="E11" s="99">
        <f>SUM('[19]Произв. прогр. Стоки (СВОД)'!F15)</f>
        <v>1.5774999999999999</v>
      </c>
      <c r="F11" s="102">
        <f>SUM('[19]ПОЛНАЯ СЕБЕСТОИМОСТЬ СТОКИ 2018'!D10)</f>
        <v>0.19</v>
      </c>
      <c r="G11" s="49">
        <v>0.32</v>
      </c>
      <c r="H11" s="99">
        <f>SUM('[19]Произв. прогр. Стоки (СВОД)'!G15)</f>
        <v>1.5774999999999999</v>
      </c>
      <c r="I11" s="102">
        <f>SUM('[19]ПОЛНАЯ СЕБЕСТОИМОСТЬ СТОКИ 2018'!E10)</f>
        <v>3.68</v>
      </c>
      <c r="J11" s="49">
        <v>3.77</v>
      </c>
      <c r="K11" s="103">
        <f t="shared" si="0"/>
        <v>4.7324999999999999</v>
      </c>
      <c r="L11" s="103">
        <f t="shared" si="0"/>
        <v>4.1080000000000005</v>
      </c>
      <c r="M11" s="103">
        <f t="shared" si="0"/>
        <v>4.4000000000000004</v>
      </c>
      <c r="N11" s="55">
        <f t="shared" si="7"/>
        <v>-0.62449999999999939</v>
      </c>
      <c r="O11" s="55">
        <f t="shared" si="8"/>
        <v>-13.195985208663485</v>
      </c>
      <c r="P11" s="99">
        <f>SUM('[19]Произв. прогр. Стоки (СВОД)'!I15)</f>
        <v>1.5774999999999999</v>
      </c>
      <c r="Q11" s="102">
        <f>SUM('[19]ПОЛНАЯ СЕБЕСТОИМОСТЬ СТОКИ 2018'!H10)</f>
        <v>0.26</v>
      </c>
      <c r="R11" s="49">
        <v>0.43</v>
      </c>
      <c r="S11" s="99">
        <f>SUM('[19]Произв. прогр. Стоки (СВОД)'!J15)</f>
        <v>1.5774999999999999</v>
      </c>
      <c r="T11" s="102">
        <f>SUM('[19]ПОЛНАЯ СЕБЕСТОИМОСТЬ СТОКИ 2018'!I10)</f>
        <v>0.59</v>
      </c>
      <c r="U11" s="49">
        <v>0.39</v>
      </c>
      <c r="V11" s="99">
        <f>SUM('[19]Произв. прогр. Стоки (СВОД)'!K15)</f>
        <v>1.5774999999999999</v>
      </c>
      <c r="W11" s="102">
        <f>SUM('[19]ПОЛНАЯ СЕБЕСТОИМОСТЬ СТОКИ 2018'!J10)</f>
        <v>3.75</v>
      </c>
      <c r="X11" s="49">
        <v>4.07</v>
      </c>
      <c r="Y11" s="103">
        <f t="shared" si="1"/>
        <v>4.7324999999999999</v>
      </c>
      <c r="Z11" s="103">
        <f t="shared" si="1"/>
        <v>4.5999999999999996</v>
      </c>
      <c r="AA11" s="103">
        <f t="shared" si="1"/>
        <v>4.8900000000000006</v>
      </c>
      <c r="AB11" s="55">
        <f t="shared" si="9"/>
        <v>-0.13250000000000028</v>
      </c>
      <c r="AC11" s="55">
        <f t="shared" si="10"/>
        <v>-2.7997886951928215</v>
      </c>
      <c r="AD11" s="103">
        <f t="shared" si="2"/>
        <v>9.4649999999999999</v>
      </c>
      <c r="AE11" s="103">
        <f t="shared" si="2"/>
        <v>8.7080000000000002</v>
      </c>
      <c r="AF11" s="103">
        <f t="shared" si="2"/>
        <v>9.2900000000000009</v>
      </c>
      <c r="AG11" s="55">
        <f t="shared" si="11"/>
        <v>-0.75699999999999967</v>
      </c>
      <c r="AH11" s="55">
        <f t="shared" si="12"/>
        <v>-7.9978869519281526</v>
      </c>
      <c r="AI11" s="99">
        <f>SUM('[19]Произв. прогр. Стоки (СВОД)'!N15)</f>
        <v>1.5774999999999999</v>
      </c>
      <c r="AJ11" s="102">
        <f>SUM('[19]ПОЛНАЯ СЕБЕСТОИМОСТЬ СТОКИ 2018'!P10)</f>
        <v>0.34</v>
      </c>
      <c r="AK11" s="49">
        <v>0.46</v>
      </c>
      <c r="AL11" s="99">
        <f>SUM('[19]Произв. прогр. Стоки (СВОД)'!O15)</f>
        <v>1.5774999999999999</v>
      </c>
      <c r="AM11" s="102">
        <f>SUM('[19]ПОЛНАЯ СЕБЕСТОИМОСТЬ СТОКИ 2018'!Q10)</f>
        <v>0.52</v>
      </c>
      <c r="AN11" s="49">
        <v>0.48</v>
      </c>
      <c r="AO11" s="99">
        <f>SUM('[19]Произв. прогр. Стоки (СВОД)'!P15)</f>
        <v>1.5774999999999999</v>
      </c>
      <c r="AP11" s="102">
        <f>SUM('[19]ПОЛНАЯ СЕБЕСТОИМОСТЬ СТОКИ 2018'!R10)</f>
        <v>3.68</v>
      </c>
      <c r="AQ11" s="49">
        <v>4</v>
      </c>
      <c r="AR11" s="103">
        <f t="shared" si="3"/>
        <v>4.7324999999999999</v>
      </c>
      <c r="AS11" s="103">
        <f t="shared" si="3"/>
        <v>4.54</v>
      </c>
      <c r="AT11" s="103">
        <f t="shared" si="3"/>
        <v>4.9399999999999995</v>
      </c>
      <c r="AU11" s="55">
        <f t="shared" si="13"/>
        <v>-0.19249999999999989</v>
      </c>
      <c r="AV11" s="55">
        <f t="shared" si="14"/>
        <v>-4.0676175382989941</v>
      </c>
      <c r="AW11" s="103">
        <f t="shared" si="4"/>
        <v>14.1975</v>
      </c>
      <c r="AX11" s="103">
        <f t="shared" si="4"/>
        <v>13.248000000000001</v>
      </c>
      <c r="AY11" s="103">
        <f t="shared" si="4"/>
        <v>14.23</v>
      </c>
      <c r="AZ11" s="55">
        <f t="shared" si="15"/>
        <v>-0.94949999999999868</v>
      </c>
      <c r="BA11" s="55">
        <f t="shared" si="16"/>
        <v>-6.6877971473850941</v>
      </c>
      <c r="BB11" s="99">
        <f>SUM('[19]Произв. прогр. Стоки (СВОД)'!S15)</f>
        <v>1.5774999999999999</v>
      </c>
      <c r="BC11" s="102">
        <f>SUM('[19]ПОЛНАЯ СЕБЕСТОИМОСТЬ СТОКИ 2018'!X10)</f>
        <v>0</v>
      </c>
      <c r="BD11" s="49">
        <v>0.24</v>
      </c>
      <c r="BE11" s="99">
        <f>SUM('[19]Произв. прогр. Стоки (СВОД)'!T15)</f>
        <v>1.5774999999999999</v>
      </c>
      <c r="BF11" s="99">
        <f>SUM('[19]ПОЛНАЯ СЕБЕСТОИМОСТЬ СТОКИ 2018'!Y10)</f>
        <v>0</v>
      </c>
      <c r="BG11" s="49">
        <v>0.53</v>
      </c>
      <c r="BH11" s="99">
        <f>SUM('[19]Произв. прогр. Стоки (СВОД)'!U15)</f>
        <v>1.5774999999999999</v>
      </c>
      <c r="BI11" s="102">
        <f>SUM('[19]ПОЛНАЯ СЕБЕСТОИМОСТЬ СТОКИ 2018'!Z10)</f>
        <v>0</v>
      </c>
      <c r="BJ11" s="49">
        <v>4.22</v>
      </c>
      <c r="BK11" s="103">
        <f t="shared" si="5"/>
        <v>4.7324999999999999</v>
      </c>
      <c r="BL11" s="103">
        <f t="shared" si="5"/>
        <v>0</v>
      </c>
      <c r="BM11" s="103">
        <f t="shared" si="5"/>
        <v>4.99</v>
      </c>
      <c r="BN11" s="55">
        <f t="shared" si="17"/>
        <v>-4.7324999999999999</v>
      </c>
      <c r="BO11" s="55">
        <f t="shared" si="18"/>
        <v>-100</v>
      </c>
      <c r="BP11" s="103">
        <f t="shared" si="6"/>
        <v>18.93</v>
      </c>
      <c r="BQ11" s="103">
        <f t="shared" si="6"/>
        <v>13.248000000000001</v>
      </c>
      <c r="BR11" s="103">
        <f t="shared" si="6"/>
        <v>19.22</v>
      </c>
      <c r="BS11" s="55">
        <f t="shared" si="19"/>
        <v>-5.6819999999999986</v>
      </c>
      <c r="BT11" s="55">
        <f t="shared" si="20"/>
        <v>-30.01584786053882</v>
      </c>
    </row>
    <row r="12" spans="1:72" ht="18.75" customHeight="1">
      <c r="A12" s="14" t="s">
        <v>109</v>
      </c>
      <c r="B12" s="99">
        <f>SUM('[19]Произв. прогр. Стоки (СВОД)'!E16)</f>
        <v>81.225000000000009</v>
      </c>
      <c r="C12" s="100">
        <f>SUM('[19]ПОЛНАЯ СЕБЕСТОИМОСТЬ СТОКИ 2018'!C11)</f>
        <v>60.6</v>
      </c>
      <c r="D12" s="101">
        <v>61.88</v>
      </c>
      <c r="E12" s="99">
        <f>SUM('[19]Произв. прогр. Стоки (СВОД)'!F16)</f>
        <v>80.75</v>
      </c>
      <c r="F12" s="102">
        <f>SUM('[19]ПОЛНАЯ СЕБЕСТОИМОСТЬ СТОКИ 2018'!D11)</f>
        <v>64.5</v>
      </c>
      <c r="G12" s="49">
        <v>71.66</v>
      </c>
      <c r="H12" s="99">
        <f>SUM('[19]Произв. прогр. Стоки (СВОД)'!G16)</f>
        <v>80.75</v>
      </c>
      <c r="I12" s="102">
        <f>SUM('[19]ПОЛНАЯ СЕБЕСТОИМОСТЬ СТОКИ 2018'!E11)</f>
        <v>60.23</v>
      </c>
      <c r="J12" s="49">
        <v>61.04</v>
      </c>
      <c r="K12" s="103">
        <f t="shared" si="0"/>
        <v>242.72500000000002</v>
      </c>
      <c r="L12" s="103">
        <f t="shared" si="0"/>
        <v>185.32999999999998</v>
      </c>
      <c r="M12" s="103">
        <f t="shared" si="0"/>
        <v>194.57999999999998</v>
      </c>
      <c r="N12" s="55">
        <f t="shared" si="7"/>
        <v>-57.395000000000039</v>
      </c>
      <c r="O12" s="55">
        <f t="shared" si="8"/>
        <v>-23.646101555258024</v>
      </c>
      <c r="P12" s="99">
        <f>SUM('[19]Произв. прогр. Стоки (СВОД)'!I16)</f>
        <v>80.274999999999991</v>
      </c>
      <c r="Q12" s="102">
        <f>SUM('[19]ПОЛНАЯ СЕБЕСТОИМОСТЬ СТОКИ 2018'!H11)</f>
        <v>67.64</v>
      </c>
      <c r="R12" s="49">
        <v>65.56</v>
      </c>
      <c r="S12" s="99">
        <f>SUM('[19]Произв. прогр. Стоки (СВОД)'!J16)</f>
        <v>76</v>
      </c>
      <c r="T12" s="102">
        <f>SUM('[19]ПОЛНАЯ СЕБЕСТОИМОСТЬ СТОКИ 2018'!I11)</f>
        <v>61.69</v>
      </c>
      <c r="U12" s="49">
        <v>64.37</v>
      </c>
      <c r="V12" s="99">
        <f>SUM('[19]Произв. прогр. Стоки (СВОД)'!K16)</f>
        <v>76</v>
      </c>
      <c r="W12" s="102">
        <f>SUM('[19]ПОЛНАЯ СЕБЕСТОИМОСТЬ СТОКИ 2018'!J11)</f>
        <v>63.9</v>
      </c>
      <c r="X12" s="49">
        <v>64.59</v>
      </c>
      <c r="Y12" s="103">
        <f t="shared" si="1"/>
        <v>232.27499999999998</v>
      </c>
      <c r="Z12" s="103">
        <f t="shared" si="1"/>
        <v>193.23</v>
      </c>
      <c r="AA12" s="103">
        <f t="shared" si="1"/>
        <v>194.52</v>
      </c>
      <c r="AB12" s="55">
        <f t="shared" si="9"/>
        <v>-39.044999999999987</v>
      </c>
      <c r="AC12" s="55">
        <f t="shared" si="10"/>
        <v>-16.809815950920242</v>
      </c>
      <c r="AD12" s="103">
        <f t="shared" si="2"/>
        <v>475</v>
      </c>
      <c r="AE12" s="103">
        <f t="shared" si="2"/>
        <v>378.55999999999995</v>
      </c>
      <c r="AF12" s="103">
        <f t="shared" si="2"/>
        <v>389.1</v>
      </c>
      <c r="AG12" s="55">
        <f t="shared" si="11"/>
        <v>-96.440000000000055</v>
      </c>
      <c r="AH12" s="55">
        <f t="shared" si="12"/>
        <v>-20.303157894736852</v>
      </c>
      <c r="AI12" s="99">
        <f>SUM('[19]Произв. прогр. Стоки (СВОД)'!N16)</f>
        <v>76</v>
      </c>
      <c r="AJ12" s="102">
        <f>SUM('[19]ПОЛНАЯ СЕБЕСТОИМОСТЬ СТОКИ 2018'!P11)</f>
        <v>56.38</v>
      </c>
      <c r="AK12" s="49">
        <v>55.35</v>
      </c>
      <c r="AL12" s="99">
        <f>SUM('[19]Произв. прогр. Стоки (СВОД)'!O16)</f>
        <v>76</v>
      </c>
      <c r="AM12" s="102">
        <f>SUM('[19]ПОЛНАЯ СЕБЕСТОИМОСТЬ СТОКИ 2018'!Q11)</f>
        <v>54.43</v>
      </c>
      <c r="AN12" s="49">
        <v>56.65</v>
      </c>
      <c r="AO12" s="99">
        <f>SUM('[19]Произв. прогр. Стоки (СВОД)'!P16)</f>
        <v>80.274999999999991</v>
      </c>
      <c r="AP12" s="102">
        <f>SUM('[19]ПОЛНАЯ СЕБЕСТОИМОСТЬ СТОКИ 2018'!R11)</f>
        <v>62.63</v>
      </c>
      <c r="AQ12" s="49">
        <v>66.53</v>
      </c>
      <c r="AR12" s="103">
        <f t="shared" si="3"/>
        <v>232.27499999999998</v>
      </c>
      <c r="AS12" s="103">
        <f t="shared" si="3"/>
        <v>173.44</v>
      </c>
      <c r="AT12" s="103">
        <f t="shared" si="3"/>
        <v>178.53</v>
      </c>
      <c r="AU12" s="55">
        <f t="shared" si="13"/>
        <v>-58.83499999999998</v>
      </c>
      <c r="AV12" s="55">
        <f t="shared" si="14"/>
        <v>-25.329889140027976</v>
      </c>
      <c r="AW12" s="103">
        <f t="shared" si="4"/>
        <v>707.27499999999998</v>
      </c>
      <c r="AX12" s="103">
        <f t="shared" si="4"/>
        <v>552</v>
      </c>
      <c r="AY12" s="103">
        <f t="shared" si="4"/>
        <v>567.63</v>
      </c>
      <c r="AZ12" s="55">
        <f t="shared" si="15"/>
        <v>-155.27499999999998</v>
      </c>
      <c r="BA12" s="55">
        <f t="shared" si="16"/>
        <v>-21.953978296984904</v>
      </c>
      <c r="BB12" s="99">
        <f>SUM('[19]Произв. прогр. Стоки (СВОД)'!S16)</f>
        <v>80.75</v>
      </c>
      <c r="BC12" s="102">
        <f>SUM('[19]ПОЛНАЯ СЕБЕСТОИМОСТЬ СТОКИ 2018'!X11)</f>
        <v>0</v>
      </c>
      <c r="BD12" s="49">
        <v>60.56</v>
      </c>
      <c r="BE12" s="99">
        <f>SUM('[19]Произв. прогр. Стоки (СВОД)'!T16)</f>
        <v>80.75</v>
      </c>
      <c r="BF12" s="99">
        <f>SUM('[19]ПОЛНАЯ СЕБЕСТОИМОСТЬ СТОКИ 2018'!Y11)</f>
        <v>0</v>
      </c>
      <c r="BG12" s="49">
        <v>62.13</v>
      </c>
      <c r="BH12" s="99">
        <f>SUM('[19]Произв. прогр. Стоки (СВОД)'!U16)</f>
        <v>81.225000000000009</v>
      </c>
      <c r="BI12" s="102">
        <f>SUM('[19]ПОЛНАЯ СЕБЕСТОИМОСТЬ СТОКИ 2018'!Z11)</f>
        <v>0</v>
      </c>
      <c r="BJ12" s="49">
        <v>67.12</v>
      </c>
      <c r="BK12" s="103">
        <f t="shared" si="5"/>
        <v>242.72500000000002</v>
      </c>
      <c r="BL12" s="103">
        <f t="shared" si="5"/>
        <v>0</v>
      </c>
      <c r="BM12" s="103">
        <f t="shared" si="5"/>
        <v>189.81</v>
      </c>
      <c r="BN12" s="55">
        <f t="shared" si="17"/>
        <v>-242.72500000000002</v>
      </c>
      <c r="BO12" s="55">
        <f t="shared" si="18"/>
        <v>-100</v>
      </c>
      <c r="BP12" s="103">
        <f t="shared" si="6"/>
        <v>950</v>
      </c>
      <c r="BQ12" s="103">
        <f t="shared" si="6"/>
        <v>552</v>
      </c>
      <c r="BR12" s="103">
        <f t="shared" si="6"/>
        <v>757.44</v>
      </c>
      <c r="BS12" s="55">
        <f t="shared" si="19"/>
        <v>-398</v>
      </c>
      <c r="BT12" s="55">
        <f t="shared" si="20"/>
        <v>-41.89473684210526</v>
      </c>
    </row>
    <row r="13" spans="1:72" ht="18.75" customHeight="1">
      <c r="A13" s="104" t="s">
        <v>42</v>
      </c>
      <c r="B13" s="105"/>
      <c r="C13" s="105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7"/>
      <c r="BL13" s="107"/>
      <c r="BM13" s="107"/>
      <c r="BN13" s="107"/>
      <c r="BO13" s="107"/>
      <c r="BP13" s="107"/>
      <c r="BQ13" s="107"/>
      <c r="BR13" s="107"/>
      <c r="BS13" s="107"/>
      <c r="BT13" s="88"/>
    </row>
    <row r="14" spans="1:72" ht="18.75" customHeight="1">
      <c r="A14" s="146" t="s">
        <v>3</v>
      </c>
      <c r="B14" s="147" t="s">
        <v>4</v>
      </c>
      <c r="C14" s="148"/>
      <c r="D14" s="148"/>
      <c r="E14" s="147" t="s">
        <v>5</v>
      </c>
      <c r="F14" s="148"/>
      <c r="G14" s="148"/>
      <c r="H14" s="147" t="s">
        <v>6</v>
      </c>
      <c r="I14" s="148"/>
      <c r="J14" s="148"/>
      <c r="K14" s="149" t="s">
        <v>7</v>
      </c>
      <c r="L14" s="150"/>
      <c r="M14" s="150"/>
      <c r="N14" s="151"/>
      <c r="O14" s="152"/>
      <c r="P14" s="147" t="s">
        <v>8</v>
      </c>
      <c r="Q14" s="148"/>
      <c r="R14" s="148"/>
      <c r="S14" s="147" t="s">
        <v>9</v>
      </c>
      <c r="T14" s="148"/>
      <c r="U14" s="148"/>
      <c r="V14" s="147" t="s">
        <v>10</v>
      </c>
      <c r="W14" s="148"/>
      <c r="X14" s="148"/>
      <c r="Y14" s="149" t="s">
        <v>11</v>
      </c>
      <c r="Z14" s="150"/>
      <c r="AA14" s="150"/>
      <c r="AB14" s="151"/>
      <c r="AC14" s="152"/>
      <c r="AD14" s="149" t="s">
        <v>12</v>
      </c>
      <c r="AE14" s="160"/>
      <c r="AF14" s="160"/>
      <c r="AG14" s="160"/>
      <c r="AH14" s="161"/>
      <c r="AI14" s="147" t="s">
        <v>13</v>
      </c>
      <c r="AJ14" s="148"/>
      <c r="AK14" s="148"/>
      <c r="AL14" s="147" t="s">
        <v>14</v>
      </c>
      <c r="AM14" s="148"/>
      <c r="AN14" s="148"/>
      <c r="AO14" s="147" t="s">
        <v>15</v>
      </c>
      <c r="AP14" s="148"/>
      <c r="AQ14" s="148"/>
      <c r="AR14" s="149" t="s">
        <v>16</v>
      </c>
      <c r="AS14" s="150"/>
      <c r="AT14" s="150"/>
      <c r="AU14" s="151"/>
      <c r="AV14" s="152"/>
      <c r="AW14" s="149" t="s">
        <v>17</v>
      </c>
      <c r="AX14" s="150"/>
      <c r="AY14" s="150"/>
      <c r="AZ14" s="151"/>
      <c r="BA14" s="152"/>
      <c r="BB14" s="147" t="s">
        <v>18</v>
      </c>
      <c r="BC14" s="148"/>
      <c r="BD14" s="148"/>
      <c r="BE14" s="147" t="s">
        <v>19</v>
      </c>
      <c r="BF14" s="148"/>
      <c r="BG14" s="148"/>
      <c r="BH14" s="147" t="s">
        <v>20</v>
      </c>
      <c r="BI14" s="148"/>
      <c r="BJ14" s="148"/>
      <c r="BK14" s="149" t="s">
        <v>21</v>
      </c>
      <c r="BL14" s="150"/>
      <c r="BM14" s="150"/>
      <c r="BN14" s="151"/>
      <c r="BO14" s="152"/>
      <c r="BP14" s="156" t="s">
        <v>22</v>
      </c>
      <c r="BQ14" s="157"/>
      <c r="BR14" s="157"/>
      <c r="BS14" s="158"/>
      <c r="BT14" s="158"/>
    </row>
    <row r="15" spans="1:72" ht="18.75" customHeight="1">
      <c r="A15" s="146"/>
      <c r="B15" s="153" t="s">
        <v>23</v>
      </c>
      <c r="C15" s="153" t="s">
        <v>24</v>
      </c>
      <c r="D15" s="153" t="s">
        <v>25</v>
      </c>
      <c r="E15" s="153" t="s">
        <v>23</v>
      </c>
      <c r="F15" s="153" t="s">
        <v>24</v>
      </c>
      <c r="G15" s="153" t="s">
        <v>25</v>
      </c>
      <c r="H15" s="153" t="s">
        <v>23</v>
      </c>
      <c r="I15" s="153" t="s">
        <v>24</v>
      </c>
      <c r="J15" s="153" t="s">
        <v>25</v>
      </c>
      <c r="K15" s="155" t="s">
        <v>23</v>
      </c>
      <c r="L15" s="155" t="s">
        <v>24</v>
      </c>
      <c r="M15" s="155" t="s">
        <v>25</v>
      </c>
      <c r="N15" s="159" t="s">
        <v>26</v>
      </c>
      <c r="O15" s="159"/>
      <c r="P15" s="153" t="s">
        <v>23</v>
      </c>
      <c r="Q15" s="153" t="s">
        <v>24</v>
      </c>
      <c r="R15" s="153" t="s">
        <v>25</v>
      </c>
      <c r="S15" s="153" t="s">
        <v>23</v>
      </c>
      <c r="T15" s="153" t="s">
        <v>24</v>
      </c>
      <c r="U15" s="153" t="s">
        <v>25</v>
      </c>
      <c r="V15" s="153" t="s">
        <v>23</v>
      </c>
      <c r="W15" s="153" t="s">
        <v>24</v>
      </c>
      <c r="X15" s="153" t="s">
        <v>25</v>
      </c>
      <c r="Y15" s="155" t="s">
        <v>23</v>
      </c>
      <c r="Z15" s="155" t="s">
        <v>24</v>
      </c>
      <c r="AA15" s="155" t="s">
        <v>25</v>
      </c>
      <c r="AB15" s="159" t="s">
        <v>26</v>
      </c>
      <c r="AC15" s="159"/>
      <c r="AD15" s="155" t="s">
        <v>23</v>
      </c>
      <c r="AE15" s="155" t="s">
        <v>24</v>
      </c>
      <c r="AF15" s="155" t="s">
        <v>25</v>
      </c>
      <c r="AG15" s="159" t="s">
        <v>26</v>
      </c>
      <c r="AH15" s="159"/>
      <c r="AI15" s="153" t="s">
        <v>23</v>
      </c>
      <c r="AJ15" s="153" t="s">
        <v>24</v>
      </c>
      <c r="AK15" s="153" t="s">
        <v>25</v>
      </c>
      <c r="AL15" s="153" t="s">
        <v>23</v>
      </c>
      <c r="AM15" s="153" t="s">
        <v>24</v>
      </c>
      <c r="AN15" s="153" t="s">
        <v>25</v>
      </c>
      <c r="AO15" s="153" t="s">
        <v>23</v>
      </c>
      <c r="AP15" s="153" t="s">
        <v>24</v>
      </c>
      <c r="AQ15" s="153" t="s">
        <v>25</v>
      </c>
      <c r="AR15" s="155" t="s">
        <v>23</v>
      </c>
      <c r="AS15" s="155" t="s">
        <v>24</v>
      </c>
      <c r="AT15" s="155" t="s">
        <v>25</v>
      </c>
      <c r="AU15" s="159" t="s">
        <v>26</v>
      </c>
      <c r="AV15" s="159"/>
      <c r="AW15" s="155" t="s">
        <v>23</v>
      </c>
      <c r="AX15" s="155" t="s">
        <v>24</v>
      </c>
      <c r="AY15" s="155" t="s">
        <v>25</v>
      </c>
      <c r="AZ15" s="159" t="s">
        <v>26</v>
      </c>
      <c r="BA15" s="159"/>
      <c r="BB15" s="153" t="s">
        <v>23</v>
      </c>
      <c r="BC15" s="153" t="s">
        <v>24</v>
      </c>
      <c r="BD15" s="153" t="s">
        <v>25</v>
      </c>
      <c r="BE15" s="153" t="s">
        <v>23</v>
      </c>
      <c r="BF15" s="153" t="s">
        <v>24</v>
      </c>
      <c r="BG15" s="153" t="s">
        <v>25</v>
      </c>
      <c r="BH15" s="153" t="s">
        <v>23</v>
      </c>
      <c r="BI15" s="153" t="s">
        <v>24</v>
      </c>
      <c r="BJ15" s="153" t="s">
        <v>25</v>
      </c>
      <c r="BK15" s="155" t="s">
        <v>23</v>
      </c>
      <c r="BL15" s="155" t="s">
        <v>24</v>
      </c>
      <c r="BM15" s="155" t="s">
        <v>25</v>
      </c>
      <c r="BN15" s="159" t="s">
        <v>26</v>
      </c>
      <c r="BO15" s="159"/>
      <c r="BP15" s="162" t="s">
        <v>23</v>
      </c>
      <c r="BQ15" s="162" t="s">
        <v>24</v>
      </c>
      <c r="BR15" s="162" t="s">
        <v>25</v>
      </c>
      <c r="BS15" s="159" t="s">
        <v>26</v>
      </c>
      <c r="BT15" s="159"/>
    </row>
    <row r="16" spans="1:72" ht="24.75" customHeight="1">
      <c r="A16" s="146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8" t="s">
        <v>27</v>
      </c>
      <c r="O16" s="8" t="s">
        <v>28</v>
      </c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8" t="s">
        <v>27</v>
      </c>
      <c r="AC16" s="8" t="s">
        <v>28</v>
      </c>
      <c r="AD16" s="154"/>
      <c r="AE16" s="154"/>
      <c r="AF16" s="154"/>
      <c r="AG16" s="8" t="s">
        <v>27</v>
      </c>
      <c r="AH16" s="8" t="s">
        <v>28</v>
      </c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8" t="s">
        <v>27</v>
      </c>
      <c r="AV16" s="8" t="s">
        <v>28</v>
      </c>
      <c r="AW16" s="154"/>
      <c r="AX16" s="154"/>
      <c r="AY16" s="154"/>
      <c r="AZ16" s="8" t="s">
        <v>27</v>
      </c>
      <c r="BA16" s="8" t="s">
        <v>28</v>
      </c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8" t="s">
        <v>27</v>
      </c>
      <c r="BO16" s="8" t="s">
        <v>28</v>
      </c>
      <c r="BP16" s="154"/>
      <c r="BQ16" s="154"/>
      <c r="BR16" s="154"/>
      <c r="BS16" s="8" t="s">
        <v>27</v>
      </c>
      <c r="BT16" s="8" t="s">
        <v>28</v>
      </c>
    </row>
    <row r="17" spans="1:72" ht="18.75" customHeight="1">
      <c r="A17" s="14" t="s">
        <v>44</v>
      </c>
      <c r="B17" s="108">
        <f>SUM('[19]Произв. прогр. Стоки (СВОД)'!E20)</f>
        <v>4575.2418000000007</v>
      </c>
      <c r="C17" s="109">
        <v>4924.45</v>
      </c>
      <c r="D17" s="109">
        <v>4383.74</v>
      </c>
      <c r="E17" s="108">
        <f>SUM('[19]Произв. прогр. Стоки (СВОД)'!F20)</f>
        <v>4548.4859999999999</v>
      </c>
      <c r="F17" s="49">
        <v>4692.26</v>
      </c>
      <c r="G17" s="49">
        <v>4493.32</v>
      </c>
      <c r="H17" s="108">
        <f>SUM('[19]Произв. прогр. Стоки (СВОД)'!G20)</f>
        <v>4548.4859999999999</v>
      </c>
      <c r="I17" s="49">
        <v>4633.6400000000003</v>
      </c>
      <c r="J17" s="49">
        <v>4432.95</v>
      </c>
      <c r="K17" s="103">
        <f t="shared" ref="K17:M22" si="21">SUM(B17+E17+H17)</f>
        <v>13672.213800000001</v>
      </c>
      <c r="L17" s="103">
        <f t="shared" si="21"/>
        <v>14250.349999999999</v>
      </c>
      <c r="M17" s="103">
        <f t="shared" si="21"/>
        <v>13310.009999999998</v>
      </c>
      <c r="N17" s="55">
        <f t="shared" ref="N17:N27" si="22">SUM(L17-K17)</f>
        <v>578.13619999999719</v>
      </c>
      <c r="O17" s="55">
        <f t="shared" ref="O17:O23" si="23">SUM(N17/K17*100)</f>
        <v>4.2285485617552085</v>
      </c>
      <c r="P17" s="108">
        <f>SUM('[19]Произв. прогр. Стоки (СВОД)'!I20)</f>
        <v>4521.7301999999991</v>
      </c>
      <c r="Q17" s="49">
        <v>4837.08</v>
      </c>
      <c r="R17" s="49">
        <v>4928.5600000000004</v>
      </c>
      <c r="S17" s="108">
        <f>SUM('[19]Произв. прогр. Стоки (СВОД)'!J20)</f>
        <v>4280.9279999999999</v>
      </c>
      <c r="T17" s="49">
        <v>4681.66</v>
      </c>
      <c r="U17" s="49">
        <v>4539.1499999999996</v>
      </c>
      <c r="V17" s="108">
        <f>SUM('[19]Произв. прогр. Стоки (СВОД)'!K20)</f>
        <v>4280.9279999999999</v>
      </c>
      <c r="W17" s="49">
        <v>5007.08</v>
      </c>
      <c r="X17" s="49">
        <v>4300.2299999999996</v>
      </c>
      <c r="Y17" s="103">
        <f t="shared" ref="Y17:AA22" si="24">SUM(P17+S17+V17)</f>
        <v>13083.586199999998</v>
      </c>
      <c r="Z17" s="103">
        <f t="shared" si="24"/>
        <v>14525.82</v>
      </c>
      <c r="AA17" s="103">
        <f t="shared" si="24"/>
        <v>13767.939999999999</v>
      </c>
      <c r="AB17" s="55">
        <f t="shared" ref="AB17:AB27" si="25">SUM(Z17-Y17)</f>
        <v>1442.2338000000018</v>
      </c>
      <c r="AC17" s="55">
        <f t="shared" ref="AC17:AC27" si="26">SUM(AB17/Y17*100)</f>
        <v>11.023230007075599</v>
      </c>
      <c r="AD17" s="103">
        <f t="shared" ref="AD17:AD22" si="27">SUM(K17+Y17)</f>
        <v>26755.8</v>
      </c>
      <c r="AE17" s="103">
        <f t="shared" ref="AE17:AF22" si="28">SUM(L17+Z17)</f>
        <v>28776.17</v>
      </c>
      <c r="AF17" s="103">
        <f t="shared" si="28"/>
        <v>27077.949999999997</v>
      </c>
      <c r="AG17" s="55">
        <f t="shared" ref="AG17:AG27" si="29">SUM(AE17-AD17)</f>
        <v>2020.369999999999</v>
      </c>
      <c r="AH17" s="55">
        <f t="shared" ref="AH17:AH23" si="30">SUM(AG17/AD17*100)</f>
        <v>7.5511477885168796</v>
      </c>
      <c r="AI17" s="108">
        <f>SUM('[19]Произв. прогр. Стоки (СВОД)'!N20)</f>
        <v>4536.2880000000005</v>
      </c>
      <c r="AJ17" s="49">
        <v>4606.63</v>
      </c>
      <c r="AK17" s="49">
        <v>4138.2299999999996</v>
      </c>
      <c r="AL17" s="108">
        <f>SUM('[19]Произв. прогр. Стоки (СВОД)'!O20)</f>
        <v>4536.2880000000005</v>
      </c>
      <c r="AM17" s="49">
        <v>5063.24</v>
      </c>
      <c r="AN17" s="49">
        <v>4395.13</v>
      </c>
      <c r="AO17" s="108">
        <f>SUM('[19]Произв. прогр. Стоки (СВОД)'!P20)</f>
        <v>4791.4541999999992</v>
      </c>
      <c r="AP17" s="49">
        <v>4746.17</v>
      </c>
      <c r="AQ17" s="49">
        <v>4461.24</v>
      </c>
      <c r="AR17" s="103">
        <f t="shared" ref="AR17:AT22" si="31">SUM(AI17+AL17+AO17)</f>
        <v>13864.030200000001</v>
      </c>
      <c r="AS17" s="103">
        <f t="shared" si="31"/>
        <v>14416.039999999999</v>
      </c>
      <c r="AT17" s="103">
        <f t="shared" si="31"/>
        <v>12994.6</v>
      </c>
      <c r="AU17" s="55">
        <f t="shared" ref="AU17:AU27" si="32">SUM(AS17-AR17)</f>
        <v>552.00979999999799</v>
      </c>
      <c r="AV17" s="55">
        <f t="shared" ref="AV17:AV27" si="33">SUM(AU17/AR17*100)</f>
        <v>3.9815969241036275</v>
      </c>
      <c r="AW17" s="103">
        <f t="shared" ref="AW17:AW22" si="34">SUM(AD17+AR17)</f>
        <v>40619.830199999997</v>
      </c>
      <c r="AX17" s="103">
        <f t="shared" ref="AX17:AY22" si="35">SUM(AE17+AS17)</f>
        <v>43192.21</v>
      </c>
      <c r="AY17" s="103">
        <f t="shared" si="35"/>
        <v>40072.549999999996</v>
      </c>
      <c r="AZ17" s="55">
        <f t="shared" ref="AZ17:AZ27" si="36">SUM(AX17-AW17)</f>
        <v>2572.3798000000024</v>
      </c>
      <c r="BA17" s="55">
        <f t="shared" ref="BA17:BA23" si="37">SUM(AZ17/AW17*100)</f>
        <v>6.3328177083320325</v>
      </c>
      <c r="BB17" s="108">
        <f>SUM('[19]Произв. прогр. Стоки (СВОД)'!S20)</f>
        <v>4819.8060000000005</v>
      </c>
      <c r="BC17" s="49"/>
      <c r="BD17" s="49">
        <v>5661.12</v>
      </c>
      <c r="BE17" s="108">
        <f>SUM('[19]Произв. прогр. Стоки (СВОД)'!T20)</f>
        <v>4819.8060000000005</v>
      </c>
      <c r="BF17" s="49"/>
      <c r="BG17" s="49">
        <v>5329.97</v>
      </c>
      <c r="BH17" s="108">
        <f>SUM('[19]Произв. прогр. Стоки (СВОД)'!U20)</f>
        <v>4848.1578000000009</v>
      </c>
      <c r="BI17" s="49"/>
      <c r="BJ17" s="49">
        <v>4577.05</v>
      </c>
      <c r="BK17" s="103">
        <f t="shared" ref="BK17:BM22" si="38">SUM(BB17+BE17+BH17)</f>
        <v>14487.769800000002</v>
      </c>
      <c r="BL17" s="103">
        <f t="shared" si="38"/>
        <v>0</v>
      </c>
      <c r="BM17" s="103">
        <f t="shared" si="38"/>
        <v>15568.14</v>
      </c>
      <c r="BN17" s="55">
        <f t="shared" ref="BN17:BN27" si="39">SUM(BL17-BK17)</f>
        <v>-14487.769800000002</v>
      </c>
      <c r="BO17" s="55">
        <f t="shared" ref="BO17:BO27" si="40">SUM(BN17/BK17*100)</f>
        <v>-100</v>
      </c>
      <c r="BP17" s="103">
        <f t="shared" ref="BP17:BP22" si="41">SUM(AW17+BK17)</f>
        <v>55107.6</v>
      </c>
      <c r="BQ17" s="103">
        <f t="shared" ref="BQ17:BR22" si="42">SUM(AX17+BL17)</f>
        <v>43192.21</v>
      </c>
      <c r="BR17" s="103">
        <f t="shared" si="42"/>
        <v>55640.689999999995</v>
      </c>
      <c r="BS17" s="55">
        <f t="shared" ref="BS17:BS27" si="43">SUM(BQ17-BP17)</f>
        <v>-11915.39</v>
      </c>
      <c r="BT17" s="55">
        <f t="shared" ref="BT17:BT23" si="44">SUM(BS17/BP17*100)</f>
        <v>-21.622044872213632</v>
      </c>
    </row>
    <row r="18" spans="1:72" ht="18.75" customHeight="1">
      <c r="A18" s="14" t="s">
        <v>45</v>
      </c>
      <c r="B18" s="108">
        <f>SUM('[19]Произв. прогр. Стоки (СВОД)'!E21)</f>
        <v>617.09288878549978</v>
      </c>
      <c r="C18" s="109">
        <v>665.24</v>
      </c>
      <c r="D18" s="109">
        <v>512.41</v>
      </c>
      <c r="E18" s="108">
        <f>SUM('[19]Произв. прогр. Стоки (СВОД)'!F21)</f>
        <v>613.48415844172484</v>
      </c>
      <c r="F18" s="49">
        <v>633.87</v>
      </c>
      <c r="G18" s="49">
        <v>525.22</v>
      </c>
      <c r="H18" s="108">
        <f>SUM('[19]Произв. прогр. Стоки (СВОД)'!G21)</f>
        <v>613.48415844172484</v>
      </c>
      <c r="I18" s="49">
        <v>625.95000000000005</v>
      </c>
      <c r="J18" s="49">
        <v>518.16</v>
      </c>
      <c r="K18" s="103">
        <f t="shared" si="21"/>
        <v>1844.0612056689497</v>
      </c>
      <c r="L18" s="103">
        <f t="shared" si="21"/>
        <v>1925.0600000000002</v>
      </c>
      <c r="M18" s="103">
        <f t="shared" si="21"/>
        <v>1555.79</v>
      </c>
      <c r="N18" s="55">
        <f t="shared" si="22"/>
        <v>80.998794331050476</v>
      </c>
      <c r="O18" s="55">
        <f t="shared" si="23"/>
        <v>4.3924135534138866</v>
      </c>
      <c r="P18" s="108">
        <f>SUM('[19]Произв. прогр. Стоки (СВОД)'!I21)</f>
        <v>609.87542809794991</v>
      </c>
      <c r="Q18" s="49">
        <v>653.42999999999995</v>
      </c>
      <c r="R18" s="49">
        <v>576.09</v>
      </c>
      <c r="S18" s="108">
        <f>SUM('[19]Произв. прогр. Стоки (СВОД)'!J21)</f>
        <v>577.39685500397638</v>
      </c>
      <c r="T18" s="49">
        <v>632.44000000000005</v>
      </c>
      <c r="U18" s="49">
        <v>530.58000000000004</v>
      </c>
      <c r="V18" s="108">
        <f>SUM('[19]Произв. прогр. Стоки (СВОД)'!K21)</f>
        <v>577.39685500397638</v>
      </c>
      <c r="W18" s="49">
        <v>676.4</v>
      </c>
      <c r="X18" s="49">
        <v>502.65</v>
      </c>
      <c r="Y18" s="103">
        <f t="shared" si="24"/>
        <v>1764.6691381059027</v>
      </c>
      <c r="Z18" s="103">
        <f t="shared" si="24"/>
        <v>1962.27</v>
      </c>
      <c r="AA18" s="103">
        <f t="shared" si="24"/>
        <v>1609.3200000000002</v>
      </c>
      <c r="AB18" s="55">
        <f t="shared" si="25"/>
        <v>197.60086189409731</v>
      </c>
      <c r="AC18" s="55">
        <f t="shared" si="26"/>
        <v>11.197615327833695</v>
      </c>
      <c r="AD18" s="103">
        <f t="shared" si="27"/>
        <v>3608.7303437748524</v>
      </c>
      <c r="AE18" s="103">
        <f t="shared" si="28"/>
        <v>3887.33</v>
      </c>
      <c r="AF18" s="103">
        <f t="shared" si="28"/>
        <v>3165.11</v>
      </c>
      <c r="AG18" s="55">
        <f t="shared" si="29"/>
        <v>278.59965622514756</v>
      </c>
      <c r="AH18" s="55">
        <f t="shared" si="30"/>
        <v>7.7201572211051657</v>
      </c>
      <c r="AI18" s="108">
        <f>SUM('[19]Произв. прогр. Стоки (СВОД)'!N21)</f>
        <v>1785.4551995315212</v>
      </c>
      <c r="AJ18" s="49">
        <v>1813.39</v>
      </c>
      <c r="AK18" s="49">
        <v>559.03</v>
      </c>
      <c r="AL18" s="108">
        <f>SUM('[19]Произв. прогр. Стоки (СВОД)'!O21)</f>
        <v>1785.4551995315212</v>
      </c>
      <c r="AM18" s="49">
        <v>1992.9</v>
      </c>
      <c r="AN18" s="49">
        <v>593.73</v>
      </c>
      <c r="AO18" s="108">
        <f>SUM('[19]Произв. прогр. Стоки (СВОД)'!P21)</f>
        <v>1885.8870545051691</v>
      </c>
      <c r="AP18" s="49">
        <v>1868.09</v>
      </c>
      <c r="AQ18" s="49">
        <v>602.66</v>
      </c>
      <c r="AR18" s="103">
        <f t="shared" si="31"/>
        <v>5456.7974535682115</v>
      </c>
      <c r="AS18" s="103">
        <f t="shared" si="31"/>
        <v>5674.38</v>
      </c>
      <c r="AT18" s="103">
        <f t="shared" si="31"/>
        <v>1755.42</v>
      </c>
      <c r="AU18" s="55">
        <f t="shared" si="32"/>
        <v>217.58254643178861</v>
      </c>
      <c r="AV18" s="55">
        <f t="shared" si="33"/>
        <v>3.9873671010000735</v>
      </c>
      <c r="AW18" s="103">
        <f t="shared" si="34"/>
        <v>9065.5277973430639</v>
      </c>
      <c r="AX18" s="103">
        <f t="shared" si="35"/>
        <v>9561.7099999999991</v>
      </c>
      <c r="AY18" s="103">
        <f t="shared" si="35"/>
        <v>4920.5300000000007</v>
      </c>
      <c r="AZ18" s="55">
        <f t="shared" si="36"/>
        <v>496.18220265693526</v>
      </c>
      <c r="BA18" s="55">
        <f t="shared" si="37"/>
        <v>5.4732853260055849</v>
      </c>
      <c r="BB18" s="108">
        <f>SUM('[19]Произв. прогр. Стоки (СВОД)'!S21)</f>
        <v>1897.0461495022414</v>
      </c>
      <c r="BC18" s="49"/>
      <c r="BD18" s="49">
        <v>764.75</v>
      </c>
      <c r="BE18" s="108">
        <f>SUM('[19]Произв. прогр. Стоки (СВОД)'!T21)</f>
        <v>1897.0461495022414</v>
      </c>
      <c r="BF18" s="49"/>
      <c r="BG18" s="49">
        <v>720.02</v>
      </c>
      <c r="BH18" s="108">
        <f>SUM('[19]Произв. прогр. Стоки (СВОД)'!U21)</f>
        <v>1908.2052444993135</v>
      </c>
      <c r="BI18" s="49"/>
      <c r="BJ18" s="49">
        <v>618.30999999999995</v>
      </c>
      <c r="BK18" s="103">
        <f t="shared" si="38"/>
        <v>5702.2975435037961</v>
      </c>
      <c r="BL18" s="103">
        <f t="shared" si="38"/>
        <v>0</v>
      </c>
      <c r="BM18" s="103">
        <f t="shared" si="38"/>
        <v>2103.08</v>
      </c>
      <c r="BN18" s="55">
        <f t="shared" si="39"/>
        <v>-5702.2975435037961</v>
      </c>
      <c r="BO18" s="55">
        <f t="shared" si="40"/>
        <v>-100</v>
      </c>
      <c r="BP18" s="103">
        <f t="shared" si="41"/>
        <v>14767.825340846859</v>
      </c>
      <c r="BQ18" s="103">
        <f t="shared" si="42"/>
        <v>9561.7099999999991</v>
      </c>
      <c r="BR18" s="103">
        <f t="shared" si="42"/>
        <v>7023.6100000000006</v>
      </c>
      <c r="BS18" s="55">
        <f t="shared" si="43"/>
        <v>-5206.1153408468599</v>
      </c>
      <c r="BT18" s="55">
        <f t="shared" si="44"/>
        <v>-35.253093943676852</v>
      </c>
    </row>
    <row r="19" spans="1:72" ht="18.75" customHeight="1">
      <c r="A19" s="14" t="s">
        <v>110</v>
      </c>
      <c r="B19" s="108">
        <f>SUM('[19]Произв. прогр. Стоки (СВОД)'!E22)</f>
        <v>22.467185506604824</v>
      </c>
      <c r="C19" s="109">
        <v>3.54</v>
      </c>
      <c r="D19" s="109">
        <v>4.3899999999999997</v>
      </c>
      <c r="E19" s="108">
        <f>SUM('[19]Произв. прогр. Стоки (СВОД)'!F22)</f>
        <v>22.467185506604824</v>
      </c>
      <c r="F19" s="49">
        <v>2.84</v>
      </c>
      <c r="G19" s="49">
        <v>4.55</v>
      </c>
      <c r="H19" s="108">
        <f>SUM('[19]Произв. прогр. Стоки (СВОД)'!G22)</f>
        <v>22.467185506604824</v>
      </c>
      <c r="I19" s="49">
        <v>54.71</v>
      </c>
      <c r="J19" s="49">
        <v>53.82</v>
      </c>
      <c r="K19" s="103">
        <f t="shared" si="21"/>
        <v>67.401556519814477</v>
      </c>
      <c r="L19" s="103">
        <f t="shared" si="21"/>
        <v>61.09</v>
      </c>
      <c r="M19" s="103">
        <f t="shared" si="21"/>
        <v>62.76</v>
      </c>
      <c r="N19" s="55">
        <f t="shared" si="22"/>
        <v>-6.3115565198144736</v>
      </c>
      <c r="O19" s="55">
        <f t="shared" si="23"/>
        <v>-9.3641109281490031</v>
      </c>
      <c r="P19" s="108">
        <f>SUM('[19]Произв. прогр. Стоки (СВОД)'!I22)</f>
        <v>22.467185506604824</v>
      </c>
      <c r="Q19" s="49">
        <v>1.0900000000000001</v>
      </c>
      <c r="R19" s="49">
        <v>6.1</v>
      </c>
      <c r="S19" s="108">
        <f>SUM('[19]Произв. прогр. Стоки (СВОД)'!J22)</f>
        <v>22.467185506604824</v>
      </c>
      <c r="T19" s="49">
        <v>8.44</v>
      </c>
      <c r="U19" s="49">
        <v>5.49</v>
      </c>
      <c r="V19" s="108">
        <f>SUM('[19]Произв. прогр. Стоки (СВОД)'!K22)</f>
        <v>22.467185506604824</v>
      </c>
      <c r="W19" s="49">
        <v>53.43</v>
      </c>
      <c r="X19" s="49">
        <v>58.24</v>
      </c>
      <c r="Y19" s="103">
        <f t="shared" si="24"/>
        <v>67.401556519814477</v>
      </c>
      <c r="Z19" s="103">
        <f t="shared" si="24"/>
        <v>62.96</v>
      </c>
      <c r="AA19" s="103">
        <f t="shared" si="24"/>
        <v>69.83</v>
      </c>
      <c r="AB19" s="55">
        <f t="shared" si="25"/>
        <v>-4.4415565198144762</v>
      </c>
      <c r="AC19" s="55">
        <f t="shared" si="26"/>
        <v>-6.589694287710941</v>
      </c>
      <c r="AD19" s="103">
        <f t="shared" si="27"/>
        <v>134.80311303962895</v>
      </c>
      <c r="AE19" s="103">
        <f t="shared" si="28"/>
        <v>124.05000000000001</v>
      </c>
      <c r="AF19" s="103">
        <f t="shared" si="28"/>
        <v>132.59</v>
      </c>
      <c r="AG19" s="55">
        <f t="shared" si="29"/>
        <v>-10.753113039628943</v>
      </c>
      <c r="AH19" s="55">
        <f t="shared" si="30"/>
        <v>-7.9769026079299667</v>
      </c>
      <c r="AI19" s="108">
        <f>SUM('[19]Произв. прогр. Стоки (СВОД)'!N22)</f>
        <v>22.467185506604824</v>
      </c>
      <c r="AJ19" s="49">
        <v>4.82</v>
      </c>
      <c r="AK19" s="49">
        <v>6.86</v>
      </c>
      <c r="AL19" s="108">
        <f>SUM('[19]Произв. прогр. Стоки (СВОД)'!O22)</f>
        <v>22.467185506604824</v>
      </c>
      <c r="AM19" s="49">
        <v>7.37</v>
      </c>
      <c r="AN19" s="49">
        <v>7.14</v>
      </c>
      <c r="AO19" s="108">
        <f>SUM('[19]Произв. прогр. Стоки (СВОД)'!P22)</f>
        <v>22.467185506604824</v>
      </c>
      <c r="AP19" s="49">
        <v>52.5</v>
      </c>
      <c r="AQ19" s="49">
        <v>59.47</v>
      </c>
      <c r="AR19" s="103">
        <f t="shared" si="31"/>
        <v>67.401556519814477</v>
      </c>
      <c r="AS19" s="103">
        <f t="shared" si="31"/>
        <v>64.69</v>
      </c>
      <c r="AT19" s="103">
        <f t="shared" si="31"/>
        <v>73.47</v>
      </c>
      <c r="AU19" s="55">
        <f t="shared" si="32"/>
        <v>-2.7115565198144793</v>
      </c>
      <c r="AV19" s="55">
        <f t="shared" si="33"/>
        <v>-4.0229879839901699</v>
      </c>
      <c r="AW19" s="103">
        <f t="shared" si="34"/>
        <v>202.20466955944343</v>
      </c>
      <c r="AX19" s="103">
        <f t="shared" si="35"/>
        <v>188.74</v>
      </c>
      <c r="AY19" s="103">
        <f t="shared" si="35"/>
        <v>206.06</v>
      </c>
      <c r="AZ19" s="55">
        <f t="shared" si="36"/>
        <v>-13.464669559443422</v>
      </c>
      <c r="BA19" s="55">
        <f t="shared" si="37"/>
        <v>-6.6589310666167005</v>
      </c>
      <c r="BB19" s="108">
        <f>SUM('[19]Произв. прогр. Стоки (СВОД)'!S22)</f>
        <v>22.467185506604824</v>
      </c>
      <c r="BC19" s="49"/>
      <c r="BD19" s="49">
        <v>3.51</v>
      </c>
      <c r="BE19" s="108">
        <f>SUM('[19]Произв. прогр. Стоки (СВОД)'!T22)</f>
        <v>22.467185506604824</v>
      </c>
      <c r="BF19" s="49"/>
      <c r="BG19" s="49">
        <v>7.96</v>
      </c>
      <c r="BH19" s="108">
        <f>SUM('[19]Произв. прогр. Стоки (СВОД)'!U22)</f>
        <v>22.467185506604824</v>
      </c>
      <c r="BI19" s="49"/>
      <c r="BJ19" s="49">
        <v>62.85</v>
      </c>
      <c r="BK19" s="103">
        <f t="shared" si="38"/>
        <v>67.401556519814477</v>
      </c>
      <c r="BL19" s="103">
        <f t="shared" si="38"/>
        <v>0</v>
      </c>
      <c r="BM19" s="103">
        <f t="shared" si="38"/>
        <v>74.319999999999993</v>
      </c>
      <c r="BN19" s="55">
        <f t="shared" si="39"/>
        <v>-67.401556519814477</v>
      </c>
      <c r="BO19" s="55">
        <f t="shared" si="40"/>
        <v>-100</v>
      </c>
      <c r="BP19" s="103">
        <f t="shared" si="41"/>
        <v>269.60622607925791</v>
      </c>
      <c r="BQ19" s="103">
        <f t="shared" si="42"/>
        <v>188.74</v>
      </c>
      <c r="BR19" s="103">
        <f t="shared" si="42"/>
        <v>280.38</v>
      </c>
      <c r="BS19" s="55">
        <f t="shared" si="43"/>
        <v>-80.866226079257899</v>
      </c>
      <c r="BT19" s="55">
        <f t="shared" si="44"/>
        <v>-29.994198299962527</v>
      </c>
    </row>
    <row r="20" spans="1:72" ht="18.75" customHeight="1">
      <c r="A20" s="14" t="s">
        <v>46</v>
      </c>
      <c r="B20" s="108">
        <f>SUM('[19]Произв. прогр. Стоки (СВОД)'!E23)</f>
        <v>2163.4727869939584</v>
      </c>
      <c r="C20" s="109">
        <v>1614.47</v>
      </c>
      <c r="D20" s="109">
        <v>1555.09</v>
      </c>
      <c r="E20" s="108">
        <f>SUM('[19]Произв. прогр. Стоки (СВОД)'!F23)</f>
        <v>2150.8208993507187</v>
      </c>
      <c r="F20" s="49">
        <v>1718.21</v>
      </c>
      <c r="G20" s="49">
        <v>1800.71</v>
      </c>
      <c r="H20" s="108">
        <f>SUM('[19]Произв. прогр. Стоки (СВОД)'!G23)</f>
        <v>2150.8208993507187</v>
      </c>
      <c r="I20" s="49">
        <v>1604.51</v>
      </c>
      <c r="J20" s="49">
        <v>1534.09</v>
      </c>
      <c r="K20" s="103">
        <f t="shared" si="21"/>
        <v>6465.1145856953963</v>
      </c>
      <c r="L20" s="103">
        <f t="shared" si="21"/>
        <v>4937.1900000000005</v>
      </c>
      <c r="M20" s="103">
        <f t="shared" si="21"/>
        <v>4889.8900000000003</v>
      </c>
      <c r="N20" s="55">
        <f t="shared" si="22"/>
        <v>-1527.9245856953958</v>
      </c>
      <c r="O20" s="55">
        <f t="shared" si="23"/>
        <v>-23.633372084016205</v>
      </c>
      <c r="P20" s="108">
        <f>SUM('[19]Произв. прогр. Стоки (СВОД)'!I23)</f>
        <v>2138.1690117074791</v>
      </c>
      <c r="Q20" s="49">
        <v>1801.83</v>
      </c>
      <c r="R20" s="49">
        <v>1647.49</v>
      </c>
      <c r="S20" s="108">
        <f>SUM('[19]Произв. прогр. Стоки (СВОД)'!J23)</f>
        <v>2024.3020229183235</v>
      </c>
      <c r="T20" s="49">
        <v>1643.47</v>
      </c>
      <c r="U20" s="49">
        <v>1617.6</v>
      </c>
      <c r="V20" s="108">
        <f>SUM('[19]Произв. прогр. Стоки (СВОД)'!K23)</f>
        <v>2024.3020229183235</v>
      </c>
      <c r="W20" s="49">
        <v>1702.35</v>
      </c>
      <c r="X20" s="49">
        <v>1623.11</v>
      </c>
      <c r="Y20" s="103">
        <f t="shared" si="24"/>
        <v>6186.7730575441255</v>
      </c>
      <c r="Z20" s="103">
        <f t="shared" si="24"/>
        <v>5147.6499999999996</v>
      </c>
      <c r="AA20" s="103">
        <f t="shared" si="24"/>
        <v>4888.2</v>
      </c>
      <c r="AB20" s="55">
        <f t="shared" si="25"/>
        <v>-1039.1230575441259</v>
      </c>
      <c r="AC20" s="55">
        <f t="shared" si="26"/>
        <v>-16.795881275732647</v>
      </c>
      <c r="AD20" s="103">
        <f t="shared" si="27"/>
        <v>12651.887643239523</v>
      </c>
      <c r="AE20" s="103">
        <f t="shared" si="28"/>
        <v>10084.84</v>
      </c>
      <c r="AF20" s="103">
        <f t="shared" si="28"/>
        <v>9778.09</v>
      </c>
      <c r="AG20" s="55">
        <f t="shared" si="29"/>
        <v>-2567.0476432395226</v>
      </c>
      <c r="AH20" s="55">
        <f t="shared" si="30"/>
        <v>-20.289839078765549</v>
      </c>
      <c r="AI20" s="108">
        <f>SUM('[19]Произв. прогр. Стоки (СВОД)'!N23)</f>
        <v>2634.0596664714672</v>
      </c>
      <c r="AJ20" s="49">
        <v>1953.33</v>
      </c>
      <c r="AK20" s="49">
        <v>1474.19</v>
      </c>
      <c r="AL20" s="108">
        <f>SUM('[19]Произв. прогр. Стоки (СВОД)'!O23)</f>
        <v>2634.0596664714672</v>
      </c>
      <c r="AM20" s="49">
        <v>1886.68</v>
      </c>
      <c r="AN20" s="49">
        <v>1509.09</v>
      </c>
      <c r="AO20" s="108">
        <f>SUM('[19]Произв. прогр. Стоки (СВОД)'!P23)</f>
        <v>2782.225522710487</v>
      </c>
      <c r="AP20" s="49">
        <v>2170.37</v>
      </c>
      <c r="AQ20" s="49">
        <v>1771.66</v>
      </c>
      <c r="AR20" s="103">
        <f t="shared" si="31"/>
        <v>8050.3448556534213</v>
      </c>
      <c r="AS20" s="103">
        <f t="shared" si="31"/>
        <v>6010.38</v>
      </c>
      <c r="AT20" s="103">
        <f t="shared" si="31"/>
        <v>4754.9399999999996</v>
      </c>
      <c r="AU20" s="55">
        <f t="shared" si="32"/>
        <v>-2039.9648556534212</v>
      </c>
      <c r="AV20" s="55">
        <f t="shared" si="33"/>
        <v>-25.340092781501639</v>
      </c>
      <c r="AW20" s="103">
        <f t="shared" si="34"/>
        <v>20702.232498892943</v>
      </c>
      <c r="AX20" s="103">
        <f t="shared" si="35"/>
        <v>16095.220000000001</v>
      </c>
      <c r="AY20" s="103">
        <f t="shared" si="35"/>
        <v>14533.029999999999</v>
      </c>
      <c r="AZ20" s="55">
        <f t="shared" si="36"/>
        <v>-4607.0124988929419</v>
      </c>
      <c r="BA20" s="55">
        <f t="shared" si="37"/>
        <v>-22.253698962850034</v>
      </c>
      <c r="BB20" s="108">
        <f>SUM('[19]Произв. прогр. Стоки (СВОД)'!S23)</f>
        <v>2798.6883956259339</v>
      </c>
      <c r="BC20" s="49"/>
      <c r="BD20" s="49">
        <v>1612.34</v>
      </c>
      <c r="BE20" s="108">
        <f>SUM('[19]Произв. прогр. Стоки (СВОД)'!T23)</f>
        <v>2798.6883956259339</v>
      </c>
      <c r="BF20" s="49"/>
      <c r="BG20" s="49">
        <v>1655.04</v>
      </c>
      <c r="BH20" s="108">
        <f>SUM('[19]Произв. прогр. Стоки (СВОД)'!U23)</f>
        <v>2815.1512685413809</v>
      </c>
      <c r="BI20" s="49"/>
      <c r="BJ20" s="49">
        <v>1788</v>
      </c>
      <c r="BK20" s="103">
        <f t="shared" si="38"/>
        <v>8412.5280597932488</v>
      </c>
      <c r="BL20" s="103">
        <f t="shared" si="38"/>
        <v>0</v>
      </c>
      <c r="BM20" s="103">
        <f t="shared" si="38"/>
        <v>5055.38</v>
      </c>
      <c r="BN20" s="55">
        <f t="shared" si="39"/>
        <v>-8412.5280597932488</v>
      </c>
      <c r="BO20" s="55">
        <f t="shared" si="40"/>
        <v>-100</v>
      </c>
      <c r="BP20" s="103">
        <f t="shared" si="41"/>
        <v>29114.76055868619</v>
      </c>
      <c r="BQ20" s="103">
        <f t="shared" si="42"/>
        <v>16095.220000000001</v>
      </c>
      <c r="BR20" s="103">
        <f t="shared" si="42"/>
        <v>19588.41</v>
      </c>
      <c r="BS20" s="55">
        <f t="shared" si="43"/>
        <v>-13019.540558686189</v>
      </c>
      <c r="BT20" s="55">
        <f t="shared" si="44"/>
        <v>-44.718006635991024</v>
      </c>
    </row>
    <row r="21" spans="1:72" ht="18.75" customHeight="1">
      <c r="A21" s="9" t="s">
        <v>49</v>
      </c>
      <c r="B21" s="110">
        <f>SUM('[19]Произв. прогр. Стоки (СВОД)'!E24)</f>
        <v>7378.2746612860628</v>
      </c>
      <c r="C21" s="110">
        <f t="shared" ref="C21:J21" si="45">SUM(C17:C20)</f>
        <v>7207.7</v>
      </c>
      <c r="D21" s="110">
        <f t="shared" si="45"/>
        <v>6455.63</v>
      </c>
      <c r="E21" s="110">
        <f>SUM('[19]Произв. прогр. Стоки (СВОД)'!F24)</f>
        <v>7335.2582432990475</v>
      </c>
      <c r="F21" s="110">
        <f t="shared" si="45"/>
        <v>7047.18</v>
      </c>
      <c r="G21" s="110">
        <f t="shared" si="45"/>
        <v>6823.8</v>
      </c>
      <c r="H21" s="110">
        <f>SUM('[19]Произв. прогр. Стоки (СВОД)'!G24)</f>
        <v>7335.2582432990475</v>
      </c>
      <c r="I21" s="110">
        <f t="shared" si="45"/>
        <v>6918.81</v>
      </c>
      <c r="J21" s="110">
        <f t="shared" si="45"/>
        <v>6539.0199999999995</v>
      </c>
      <c r="K21" s="71">
        <f t="shared" si="21"/>
        <v>22048.791147884156</v>
      </c>
      <c r="L21" s="71">
        <f t="shared" si="21"/>
        <v>21173.690000000002</v>
      </c>
      <c r="M21" s="71">
        <f t="shared" si="21"/>
        <v>19818.45</v>
      </c>
      <c r="N21" s="68">
        <f t="shared" si="22"/>
        <v>-875.10114788415376</v>
      </c>
      <c r="O21" s="68">
        <f t="shared" si="23"/>
        <v>-3.9689302783755114</v>
      </c>
      <c r="P21" s="110">
        <f>SUM('[19]Произв. прогр. Стоки (СВОД)'!I24)</f>
        <v>7292.2418253120322</v>
      </c>
      <c r="Q21" s="110">
        <f t="shared" ref="Q21:X21" si="46">SUM(Q17:Q20)</f>
        <v>7293.43</v>
      </c>
      <c r="R21" s="110">
        <f t="shared" si="46"/>
        <v>7158.2400000000007</v>
      </c>
      <c r="S21" s="110">
        <f>SUM('[19]Произв. прогр. Стоки (СВОД)'!J24)</f>
        <v>6905.0940634289036</v>
      </c>
      <c r="T21" s="110">
        <f t="shared" si="46"/>
        <v>6966.01</v>
      </c>
      <c r="U21" s="110">
        <f t="shared" si="46"/>
        <v>6692.82</v>
      </c>
      <c r="V21" s="110">
        <f>SUM('[19]Произв. прогр. Стоки (СВОД)'!K24)</f>
        <v>6905.0940634289036</v>
      </c>
      <c r="W21" s="110">
        <f t="shared" si="46"/>
        <v>7439.26</v>
      </c>
      <c r="X21" s="110">
        <f t="shared" si="46"/>
        <v>6484.2299999999987</v>
      </c>
      <c r="Y21" s="71">
        <f t="shared" si="24"/>
        <v>21102.429952169841</v>
      </c>
      <c r="Z21" s="71">
        <f t="shared" si="24"/>
        <v>21698.7</v>
      </c>
      <c r="AA21" s="71">
        <f t="shared" si="24"/>
        <v>20335.29</v>
      </c>
      <c r="AB21" s="68">
        <f t="shared" si="25"/>
        <v>596.27004783015946</v>
      </c>
      <c r="AC21" s="68">
        <f t="shared" si="26"/>
        <v>2.8255989911192594</v>
      </c>
      <c r="AD21" s="71">
        <f t="shared" si="27"/>
        <v>43151.221100053997</v>
      </c>
      <c r="AE21" s="71">
        <f>SUM(L21+Z21)</f>
        <v>42872.39</v>
      </c>
      <c r="AF21" s="71">
        <f t="shared" si="28"/>
        <v>40153.740000000005</v>
      </c>
      <c r="AG21" s="68">
        <f t="shared" si="29"/>
        <v>-278.83110005399794</v>
      </c>
      <c r="AH21" s="68">
        <f t="shared" si="30"/>
        <v>-0.64617198064332193</v>
      </c>
      <c r="AI21" s="110">
        <f>SUM('[19]Произв. прогр. Стоки (СВОД)'!N24)</f>
        <v>8978.270051509593</v>
      </c>
      <c r="AJ21" s="110">
        <f t="shared" ref="AJ21:AQ21" si="47">SUM(AJ17:AJ20)</f>
        <v>8378.17</v>
      </c>
      <c r="AK21" s="110">
        <f t="shared" si="47"/>
        <v>6178.3099999999995</v>
      </c>
      <c r="AL21" s="110">
        <f>SUM('[19]Произв. прогр. Стоки (СВОД)'!O24)</f>
        <v>8978.270051509593</v>
      </c>
      <c r="AM21" s="110">
        <f t="shared" si="47"/>
        <v>8950.1899999999987</v>
      </c>
      <c r="AN21" s="110">
        <f t="shared" si="47"/>
        <v>6505.0900000000011</v>
      </c>
      <c r="AO21" s="110">
        <f>SUM('[19]Произв. прогр. Стоки (СВОД)'!P24)</f>
        <v>9482.0339627222602</v>
      </c>
      <c r="AP21" s="110">
        <f t="shared" si="47"/>
        <v>8837.130000000001</v>
      </c>
      <c r="AQ21" s="110">
        <f t="shared" si="47"/>
        <v>6895.03</v>
      </c>
      <c r="AR21" s="71">
        <f t="shared" si="31"/>
        <v>27438.574065741446</v>
      </c>
      <c r="AS21" s="71">
        <f t="shared" si="31"/>
        <v>26165.49</v>
      </c>
      <c r="AT21" s="71">
        <f t="shared" si="31"/>
        <v>19578.43</v>
      </c>
      <c r="AU21" s="68">
        <f t="shared" si="32"/>
        <v>-1273.0840657414446</v>
      </c>
      <c r="AV21" s="68">
        <f t="shared" si="33"/>
        <v>-4.6397602976422867</v>
      </c>
      <c r="AW21" s="71">
        <f t="shared" si="34"/>
        <v>70589.79516579544</v>
      </c>
      <c r="AX21" s="71">
        <f t="shared" si="35"/>
        <v>69037.88</v>
      </c>
      <c r="AY21" s="71">
        <f t="shared" si="35"/>
        <v>59732.170000000006</v>
      </c>
      <c r="AZ21" s="68">
        <f t="shared" si="36"/>
        <v>-1551.9151657954353</v>
      </c>
      <c r="BA21" s="68">
        <f t="shared" si="37"/>
        <v>-2.1984979020698758</v>
      </c>
      <c r="BB21" s="110">
        <f>SUM('[19]Произв. прогр. Стоки (СВОД)'!S24)</f>
        <v>9538.0077306347794</v>
      </c>
      <c r="BC21" s="110">
        <f>SUM(BC17:BC20)</f>
        <v>0</v>
      </c>
      <c r="BD21" s="110">
        <f t="shared" ref="BD21:BJ21" si="48">SUM(BD17:BD20)</f>
        <v>8041.72</v>
      </c>
      <c r="BE21" s="110">
        <f>SUM('[19]Произв. прогр. Стоки (СВОД)'!T24)</f>
        <v>9538.0077306347794</v>
      </c>
      <c r="BF21" s="110">
        <f t="shared" si="48"/>
        <v>0</v>
      </c>
      <c r="BG21" s="110">
        <f t="shared" si="48"/>
        <v>7712.99</v>
      </c>
      <c r="BH21" s="110">
        <f>SUM('[19]Произв. прогр. Стоки (СВОД)'!U24)</f>
        <v>9593.9814985472985</v>
      </c>
      <c r="BI21" s="110">
        <f t="shared" si="48"/>
        <v>0</v>
      </c>
      <c r="BJ21" s="110">
        <f t="shared" si="48"/>
        <v>7046.2100000000009</v>
      </c>
      <c r="BK21" s="71">
        <f t="shared" si="38"/>
        <v>28669.996959816857</v>
      </c>
      <c r="BL21" s="71">
        <f t="shared" si="38"/>
        <v>0</v>
      </c>
      <c r="BM21" s="71">
        <f t="shared" si="38"/>
        <v>22800.92</v>
      </c>
      <c r="BN21" s="68">
        <f t="shared" si="39"/>
        <v>-28669.996959816857</v>
      </c>
      <c r="BO21" s="68">
        <f t="shared" si="40"/>
        <v>-100</v>
      </c>
      <c r="BP21" s="71">
        <f t="shared" si="41"/>
        <v>99259.792125612294</v>
      </c>
      <c r="BQ21" s="71">
        <f t="shared" si="42"/>
        <v>69037.88</v>
      </c>
      <c r="BR21" s="71">
        <f t="shared" si="42"/>
        <v>82533.09</v>
      </c>
      <c r="BS21" s="68">
        <f t="shared" si="43"/>
        <v>-30221.912125612289</v>
      </c>
      <c r="BT21" s="68">
        <f t="shared" si="44"/>
        <v>-30.447285329155992</v>
      </c>
    </row>
    <row r="22" spans="1:72" ht="18.75" customHeight="1">
      <c r="A22" s="19" t="s">
        <v>50</v>
      </c>
      <c r="B22" s="108">
        <f>SUM('[19]Произв. прогр. Стоки (СВОД)'!E25)</f>
        <v>-325.17583333333334</v>
      </c>
      <c r="C22" s="111"/>
      <c r="D22" s="111"/>
      <c r="E22" s="108">
        <f>SUM('[19]Произв. прогр. Стоки (СВОД)'!F25)</f>
        <v>-325.17583333333334</v>
      </c>
      <c r="F22" s="61"/>
      <c r="G22" s="61"/>
      <c r="H22" s="108">
        <f>SUM('[19]Произв. прогр. Стоки (СВОД)'!G25)</f>
        <v>-325.17583333333334</v>
      </c>
      <c r="I22" s="61"/>
      <c r="J22" s="61"/>
      <c r="K22" s="112">
        <f t="shared" si="21"/>
        <v>-975.52750000000003</v>
      </c>
      <c r="L22" s="112">
        <f t="shared" si="21"/>
        <v>0</v>
      </c>
      <c r="M22" s="112">
        <f t="shared" si="21"/>
        <v>0</v>
      </c>
      <c r="N22" s="60">
        <f t="shared" si="22"/>
        <v>975.52750000000003</v>
      </c>
      <c r="O22" s="60">
        <f t="shared" si="23"/>
        <v>-100</v>
      </c>
      <c r="P22" s="108">
        <f>SUM('[19]Произв. прогр. Стоки (СВОД)'!I25)</f>
        <v>-325.17583333333334</v>
      </c>
      <c r="Q22" s="61"/>
      <c r="R22" s="61"/>
      <c r="S22" s="108">
        <f>SUM('[19]Произв. прогр. Стоки (СВОД)'!J25)</f>
        <v>-325.17583333333334</v>
      </c>
      <c r="T22" s="61"/>
      <c r="U22" s="61"/>
      <c r="V22" s="108">
        <f>SUM('[19]Произв. прогр. Стоки (СВОД)'!K25)</f>
        <v>-325.17583333333334</v>
      </c>
      <c r="W22" s="61"/>
      <c r="X22" s="61"/>
      <c r="Y22" s="112">
        <f t="shared" si="24"/>
        <v>-975.52750000000003</v>
      </c>
      <c r="Z22" s="112">
        <f t="shared" si="24"/>
        <v>0</v>
      </c>
      <c r="AA22" s="112">
        <f t="shared" si="24"/>
        <v>0</v>
      </c>
      <c r="AB22" s="60">
        <f t="shared" si="25"/>
        <v>975.52750000000003</v>
      </c>
      <c r="AC22" s="60">
        <f t="shared" si="26"/>
        <v>-100</v>
      </c>
      <c r="AD22" s="112">
        <f t="shared" si="27"/>
        <v>-1951.0550000000001</v>
      </c>
      <c r="AE22" s="112">
        <f t="shared" si="28"/>
        <v>0</v>
      </c>
      <c r="AF22" s="112">
        <f t="shared" si="28"/>
        <v>0</v>
      </c>
      <c r="AG22" s="60">
        <f t="shared" si="29"/>
        <v>1951.0550000000001</v>
      </c>
      <c r="AH22" s="60">
        <f t="shared" si="30"/>
        <v>-100</v>
      </c>
      <c r="AI22" s="108">
        <f>SUM('[19]Произв. прогр. Стоки (СВОД)'!N25)</f>
        <v>-325.17583333333334</v>
      </c>
      <c r="AJ22" s="61"/>
      <c r="AK22" s="61"/>
      <c r="AL22" s="108">
        <f>SUM('[19]Произв. прогр. Стоки (СВОД)'!O25)</f>
        <v>-325.17583333333334</v>
      </c>
      <c r="AM22" s="61"/>
      <c r="AN22" s="61"/>
      <c r="AO22" s="108">
        <f>SUM('[19]Произв. прогр. Стоки (СВОД)'!P25)</f>
        <v>-325.17583333333334</v>
      </c>
      <c r="AP22" s="61"/>
      <c r="AQ22" s="61"/>
      <c r="AR22" s="112">
        <f t="shared" si="31"/>
        <v>-975.52750000000003</v>
      </c>
      <c r="AS22" s="112">
        <f t="shared" si="31"/>
        <v>0</v>
      </c>
      <c r="AT22" s="112">
        <f t="shared" si="31"/>
        <v>0</v>
      </c>
      <c r="AU22" s="60">
        <f t="shared" si="32"/>
        <v>975.52750000000003</v>
      </c>
      <c r="AV22" s="60">
        <f t="shared" si="33"/>
        <v>-100</v>
      </c>
      <c r="AW22" s="112">
        <f t="shared" si="34"/>
        <v>-2926.5825</v>
      </c>
      <c r="AX22" s="112">
        <f t="shared" si="35"/>
        <v>0</v>
      </c>
      <c r="AY22" s="112">
        <f t="shared" si="35"/>
        <v>0</v>
      </c>
      <c r="AZ22" s="60">
        <f t="shared" si="36"/>
        <v>2926.5825</v>
      </c>
      <c r="BA22" s="60">
        <f t="shared" si="37"/>
        <v>-100</v>
      </c>
      <c r="BB22" s="108">
        <f>SUM('[19]Произв. прогр. Стоки (СВОД)'!S25)</f>
        <v>-325.17583333333334</v>
      </c>
      <c r="BC22" s="61"/>
      <c r="BD22" s="61"/>
      <c r="BE22" s="108">
        <f>SUM('[19]Произв. прогр. Стоки (СВОД)'!T25)</f>
        <v>-325.17583333333334</v>
      </c>
      <c r="BF22" s="61"/>
      <c r="BG22" s="61"/>
      <c r="BH22" s="108">
        <f>SUM('[19]Произв. прогр. Стоки (СВОД)'!U25)</f>
        <v>-325.17583333333334</v>
      </c>
      <c r="BI22" s="61"/>
      <c r="BJ22" s="61"/>
      <c r="BK22" s="112">
        <f t="shared" si="38"/>
        <v>-975.52750000000003</v>
      </c>
      <c r="BL22" s="112">
        <f t="shared" si="38"/>
        <v>0</v>
      </c>
      <c r="BM22" s="112">
        <f t="shared" si="38"/>
        <v>0</v>
      </c>
      <c r="BN22" s="60">
        <f t="shared" si="39"/>
        <v>975.52750000000003</v>
      </c>
      <c r="BO22" s="60">
        <f t="shared" si="40"/>
        <v>-100</v>
      </c>
      <c r="BP22" s="112">
        <f t="shared" si="41"/>
        <v>-3902.11</v>
      </c>
      <c r="BQ22" s="112">
        <f t="shared" si="42"/>
        <v>0</v>
      </c>
      <c r="BR22" s="112">
        <f t="shared" si="42"/>
        <v>0</v>
      </c>
      <c r="BS22" s="60">
        <f t="shared" si="43"/>
        <v>3902.11</v>
      </c>
      <c r="BT22" s="60">
        <f t="shared" si="44"/>
        <v>-100</v>
      </c>
    </row>
    <row r="23" spans="1:72" ht="18.75" customHeight="1">
      <c r="A23" s="9" t="s">
        <v>51</v>
      </c>
      <c r="B23" s="110">
        <f>SUM('[19]Произв. прогр. Стоки (СВОД)'!E26)</f>
        <v>26.565162556274473</v>
      </c>
      <c r="C23" s="110">
        <f t="shared" ref="C23:BR23" si="49">SUM(C21/C9)</f>
        <v>26.627334791346495</v>
      </c>
      <c r="D23" s="110">
        <f t="shared" si="49"/>
        <v>25.117228231266047</v>
      </c>
      <c r="E23" s="110">
        <f>SUM('[19]Произв. прогр. Стоки (СВОД)'!F26)</f>
        <v>26.564750860740229</v>
      </c>
      <c r="F23" s="110">
        <f t="shared" si="49"/>
        <v>26.628301530323071</v>
      </c>
      <c r="G23" s="110">
        <f t="shared" si="49"/>
        <v>25.11704946996467</v>
      </c>
      <c r="H23" s="110">
        <f>SUM('[19]Произв. прогр. Стоки (СВОД)'!G26)</f>
        <v>26.564750860740229</v>
      </c>
      <c r="I23" s="110">
        <f t="shared" si="49"/>
        <v>26.471324176454836</v>
      </c>
      <c r="J23" s="110">
        <f t="shared" si="49"/>
        <v>24.974296299125381</v>
      </c>
      <c r="K23" s="113">
        <f t="shared" si="49"/>
        <v>26.564888626633401</v>
      </c>
      <c r="L23" s="113">
        <f t="shared" si="49"/>
        <v>26.576474693363192</v>
      </c>
      <c r="M23" s="113">
        <f t="shared" si="49"/>
        <v>25.069826572046601</v>
      </c>
      <c r="N23" s="68">
        <f t="shared" si="22"/>
        <v>1.15860667297909E-2</v>
      </c>
      <c r="O23" s="68">
        <f t="shared" si="23"/>
        <v>4.3614211573147543E-2</v>
      </c>
      <c r="P23" s="110">
        <f>SUM('[19]Произв. прогр. Стоки (СВОД)'!I26)</f>
        <v>26.56433432106747</v>
      </c>
      <c r="Q23" s="110">
        <f t="shared" si="49"/>
        <v>26.615443564573226</v>
      </c>
      <c r="R23" s="110">
        <f t="shared" si="49"/>
        <v>25.113988001263031</v>
      </c>
      <c r="S23" s="110">
        <f>SUM('[19]Произв. прогр. Стоки (СВОД)'!J26)</f>
        <v>26.560352582161549</v>
      </c>
      <c r="T23" s="110">
        <f t="shared" si="49"/>
        <v>26.609152374040267</v>
      </c>
      <c r="U23" s="110">
        <f t="shared" si="49"/>
        <v>25.113771106941837</v>
      </c>
      <c r="V23" s="110">
        <f>SUM('[19]Произв. прогр. Стоки (СВОД)'!K26)</f>
        <v>26.560352582161549</v>
      </c>
      <c r="W23" s="110">
        <f t="shared" si="49"/>
        <v>26.471408746397184</v>
      </c>
      <c r="X23" s="110">
        <f t="shared" si="49"/>
        <v>24.959505754647981</v>
      </c>
      <c r="Y23" s="113">
        <f t="shared" si="49"/>
        <v>26.561728393131052</v>
      </c>
      <c r="Z23" s="113">
        <f t="shared" si="49"/>
        <v>26.563873416171884</v>
      </c>
      <c r="AA23" s="113">
        <f t="shared" si="49"/>
        <v>25.06445052507026</v>
      </c>
      <c r="AB23" s="68">
        <f t="shared" si="25"/>
        <v>2.1450230408319726E-3</v>
      </c>
      <c r="AC23" s="68">
        <f t="shared" si="26"/>
        <v>8.0756154459688031E-3</v>
      </c>
      <c r="AD23" s="113">
        <f t="shared" si="49"/>
        <v>26.563343069905478</v>
      </c>
      <c r="AE23" s="113">
        <f t="shared" si="49"/>
        <v>26.570095404069765</v>
      </c>
      <c r="AF23" s="113">
        <f t="shared" si="49"/>
        <v>25.067103661391521</v>
      </c>
      <c r="AG23" s="68">
        <f t="shared" si="29"/>
        <v>6.7523341642861112E-3</v>
      </c>
      <c r="AH23" s="68">
        <f t="shared" si="30"/>
        <v>2.541974534800201E-2</v>
      </c>
      <c r="AI23" s="110">
        <f>SUM('[19]Произв. прогр. Стоки (СВОД)'!N26)</f>
        <v>34.534796478578315</v>
      </c>
      <c r="AJ23" s="110">
        <f t="shared" si="49"/>
        <v>34.629122923038771</v>
      </c>
      <c r="AK23" s="110">
        <f t="shared" si="49"/>
        <v>26.612293246037215</v>
      </c>
      <c r="AL23" s="110">
        <f>SUM('[19]Произв. прогр. Стоки (СВОД)'!O26)</f>
        <v>34.534796478578315</v>
      </c>
      <c r="AM23" s="110">
        <f t="shared" si="49"/>
        <v>34.62088039610088</v>
      </c>
      <c r="AN23" s="110">
        <f t="shared" si="49"/>
        <v>26.614393257507576</v>
      </c>
      <c r="AO23" s="110">
        <f>SUM('[19]Произв. прогр. Стоки (СВОД)'!P26)</f>
        <v>34.541355904457035</v>
      </c>
      <c r="AP23" s="110">
        <f t="shared" si="49"/>
        <v>34.368335083420845</v>
      </c>
      <c r="AQ23" s="110">
        <f t="shared" si="49"/>
        <v>26.453213121043547</v>
      </c>
      <c r="AR23" s="113">
        <f t="shared" si="49"/>
        <v>34.537062958197097</v>
      </c>
      <c r="AS23" s="113">
        <f t="shared" si="49"/>
        <v>34.537797489407204</v>
      </c>
      <c r="AT23" s="113">
        <f t="shared" si="49"/>
        <v>26.556746198608305</v>
      </c>
      <c r="AU23" s="68">
        <f t="shared" si="32"/>
        <v>7.3453121010658151E-4</v>
      </c>
      <c r="AV23" s="68">
        <f t="shared" si="33"/>
        <v>2.1267911837078964E-3</v>
      </c>
      <c r="AW23" s="113">
        <f t="shared" si="49"/>
        <v>29.18220957624715</v>
      </c>
      <c r="AX23" s="113">
        <f t="shared" si="49"/>
        <v>29.115803821608775</v>
      </c>
      <c r="AY23" s="113">
        <f t="shared" si="49"/>
        <v>25.536608410144161</v>
      </c>
      <c r="AZ23" s="68">
        <f t="shared" si="36"/>
        <v>-6.6405754638374503E-2</v>
      </c>
      <c r="BA23" s="68">
        <f t="shared" si="37"/>
        <v>-0.22755560871725575</v>
      </c>
      <c r="BB23" s="110">
        <f>SUM('[19]Произв. прогр. Стоки (СВОД)'!S26)</f>
        <v>34.542042102415657</v>
      </c>
      <c r="BC23" s="110" t="e">
        <f t="shared" si="49"/>
        <v>#DIV/0!</v>
      </c>
      <c r="BD23" s="110">
        <f t="shared" si="49"/>
        <v>26.623804005959279</v>
      </c>
      <c r="BE23" s="110">
        <f>SUM('[19]Произв. прогр. Стоки (СВОД)'!T26)</f>
        <v>34.542042102415657</v>
      </c>
      <c r="BF23" s="110" t="e">
        <f t="shared" si="49"/>
        <v>#DIV/0!</v>
      </c>
      <c r="BG23" s="110">
        <f t="shared" si="49"/>
        <v>26.614872325741889</v>
      </c>
      <c r="BH23" s="110">
        <f>SUM('[19]Произв. прогр. Стоки (СВОД)'!U26)</f>
        <v>34.542720320250943</v>
      </c>
      <c r="BI23" s="110" t="e">
        <f t="shared" si="49"/>
        <v>#DIV/0!</v>
      </c>
      <c r="BJ23" s="110">
        <f t="shared" si="49"/>
        <v>26.450730132512486</v>
      </c>
      <c r="BK23" s="113">
        <f t="shared" si="49"/>
        <v>34.542269054806624</v>
      </c>
      <c r="BL23" s="113" t="e">
        <f t="shared" si="49"/>
        <v>#DIV/0!</v>
      </c>
      <c r="BM23" s="113">
        <f t="shared" si="49"/>
        <v>26.567067486950034</v>
      </c>
      <c r="BN23" s="68" t="e">
        <f t="shared" si="39"/>
        <v>#DIV/0!</v>
      </c>
      <c r="BO23" s="68" t="e">
        <f t="shared" si="40"/>
        <v>#DIV/0!</v>
      </c>
      <c r="BP23" s="113">
        <f t="shared" si="49"/>
        <v>30.551533004900786</v>
      </c>
      <c r="BQ23" s="113">
        <f t="shared" si="49"/>
        <v>29.115803821608775</v>
      </c>
      <c r="BR23" s="113">
        <f t="shared" si="49"/>
        <v>25.813209187694696</v>
      </c>
      <c r="BS23" s="68">
        <f t="shared" si="43"/>
        <v>-1.4357291832920112</v>
      </c>
      <c r="BT23" s="68">
        <f t="shared" si="44"/>
        <v>-4.6993687127310606</v>
      </c>
    </row>
    <row r="24" spans="1:72" ht="18.75" customHeight="1">
      <c r="A24" s="33" t="s">
        <v>52</v>
      </c>
      <c r="B24" s="114">
        <f>SUM('[19]Произв. прогр. Стоки (СВОД)'!E27)</f>
        <v>23.47</v>
      </c>
      <c r="C24" s="114">
        <f t="shared" ref="C24:D24" si="50">SUM(C17/C10)</f>
        <v>23.466523707410055</v>
      </c>
      <c r="D24" s="114">
        <f t="shared" si="50"/>
        <v>22.500333624185185</v>
      </c>
      <c r="E24" s="114">
        <f>SUM('[19]Произв. прогр. Стоки (СВОД)'!F27)</f>
        <v>23.47</v>
      </c>
      <c r="F24" s="114">
        <f t="shared" ref="F24:G24" si="51">SUM(F17/F10)</f>
        <v>23.46599319863973</v>
      </c>
      <c r="G24" s="114">
        <f t="shared" si="51"/>
        <v>22.500350525788683</v>
      </c>
      <c r="H24" s="114">
        <f>SUM('[19]Произв. прогр. Стоки (СВОД)'!G27)</f>
        <v>23.47</v>
      </c>
      <c r="I24" s="114">
        <f t="shared" ref="I24:J24" si="52">SUM(I17/I10)</f>
        <v>23.466221006786185</v>
      </c>
      <c r="J24" s="114">
        <f t="shared" si="52"/>
        <v>22.499999999999996</v>
      </c>
      <c r="K24" s="115">
        <f>SUM(K17/K10)</f>
        <v>23.470000000000002</v>
      </c>
      <c r="L24" s="115">
        <f t="shared" ref="L24:M24" si="53">SUM(L17/L10)</f>
        <v>23.466250596933818</v>
      </c>
      <c r="M24" s="115">
        <f t="shared" si="53"/>
        <v>22.50022821401403</v>
      </c>
      <c r="N24" s="60">
        <f t="shared" si="22"/>
        <v>-3.7494030661839872E-3</v>
      </c>
      <c r="O24" s="60">
        <f t="shared" ref="O24:O27" si="54">SUM(N24/K24*100)</f>
        <v>-1.5975300665462235E-2</v>
      </c>
      <c r="P24" s="114">
        <f>SUM('[19]Произв. прогр. Стоки (СВОД)'!I27)</f>
        <v>23.47</v>
      </c>
      <c r="Q24" s="114">
        <f t="shared" ref="Q24:R24" si="55">SUM(Q17/Q10)</f>
        <v>23.466162130694222</v>
      </c>
      <c r="R24" s="114">
        <f t="shared" si="55"/>
        <v>22.500730460189921</v>
      </c>
      <c r="S24" s="114">
        <f>SUM('[19]Произв. прогр. Стоки (СВОД)'!J27)</f>
        <v>23.47</v>
      </c>
      <c r="T24" s="114">
        <f t="shared" ref="T24:U24" si="56">SUM(T17/T10)</f>
        <v>23.465791188411607</v>
      </c>
      <c r="U24" s="114">
        <f t="shared" si="56"/>
        <v>22.499999999999996</v>
      </c>
      <c r="V24" s="114">
        <f>SUM('[19]Произв. прогр. Стоки (СВОД)'!K27)</f>
        <v>23.47</v>
      </c>
      <c r="W24" s="114">
        <f t="shared" ref="W24:X24" si="57">SUM(W17/W10)</f>
        <v>23.465554409972817</v>
      </c>
      <c r="X24" s="114">
        <f t="shared" si="57"/>
        <v>22.498979752001254</v>
      </c>
      <c r="Y24" s="115">
        <f>SUM(Y17/Y10)</f>
        <v>23.47</v>
      </c>
      <c r="Z24" s="115">
        <f t="shared" ref="Z24:AA24" si="58">SUM(Z17/Z10)</f>
        <v>23.465833091014829</v>
      </c>
      <c r="AA24" s="115">
        <f t="shared" si="58"/>
        <v>22.49994280204605</v>
      </c>
      <c r="AB24" s="60">
        <f t="shared" si="25"/>
        <v>-4.1669089851694707E-3</v>
      </c>
      <c r="AC24" s="60">
        <f t="shared" si="26"/>
        <v>-1.7754192523091059E-2</v>
      </c>
      <c r="AD24" s="115">
        <f>SUM(AD17/AD10)</f>
        <v>23.47</v>
      </c>
      <c r="AE24" s="115">
        <f t="shared" ref="AE24:AF24" si="59">SUM(AE17/AE10)</f>
        <v>23.46603984375637</v>
      </c>
      <c r="AF24" s="115">
        <f t="shared" si="59"/>
        <v>22.500083093746362</v>
      </c>
      <c r="AG24" s="60">
        <f t="shared" si="29"/>
        <v>-3.9601562436288873E-3</v>
      </c>
      <c r="AH24" s="60">
        <f t="shared" ref="AH24:AH27" si="60">SUM(AG24/AD24*100)</f>
        <v>-1.6873269039748139E-2</v>
      </c>
      <c r="AI24" s="114">
        <f>SUM('[19]Произв. прогр. Стоки (СВОД)'!N27)</f>
        <v>24.87</v>
      </c>
      <c r="AJ24" s="114">
        <f t="shared" ref="AJ24:AK24" si="61">SUM(AJ17/AJ10)</f>
        <v>24.871126228269087</v>
      </c>
      <c r="AK24" s="114">
        <f t="shared" si="61"/>
        <v>23.46600510348738</v>
      </c>
      <c r="AL24" s="114">
        <f>SUM('[19]Произв. прогр. Стоки (СВОД)'!O27)</f>
        <v>24.87</v>
      </c>
      <c r="AM24" s="114">
        <f t="shared" ref="AM24:AN24" si="62">SUM(AM17/AM10)</f>
        <v>24.872230682320577</v>
      </c>
      <c r="AN24" s="114">
        <f t="shared" si="62"/>
        <v>23.466976346841797</v>
      </c>
      <c r="AO24" s="114">
        <f>SUM('[19]Произв. прогр. Стоки (СВОД)'!P27)</f>
        <v>24.87</v>
      </c>
      <c r="AP24" s="114">
        <f t="shared" ref="AP24:AQ24" si="63">SUM(AP17/AP10)</f>
        <v>24.872497641756631</v>
      </c>
      <c r="AQ24" s="114">
        <f t="shared" si="63"/>
        <v>23.465390279823268</v>
      </c>
      <c r="AR24" s="115">
        <f>SUM(AR17/AR10)</f>
        <v>24.87</v>
      </c>
      <c r="AS24" s="115">
        <f t="shared" ref="AS24:AT24" si="64">SUM(AS17/AS10)</f>
        <v>24.871965632062942</v>
      </c>
      <c r="AT24" s="115">
        <f t="shared" si="64"/>
        <v>23.466122507945681</v>
      </c>
      <c r="AU24" s="60">
        <f t="shared" si="32"/>
        <v>1.9656320629408697E-3</v>
      </c>
      <c r="AV24" s="60">
        <f t="shared" si="33"/>
        <v>7.9036271127497764E-3</v>
      </c>
      <c r="AW24" s="115">
        <f>SUM(AW17/AW10)</f>
        <v>23.929771658831427</v>
      </c>
      <c r="AX24" s="115">
        <f t="shared" ref="AX24:AY24" si="65">SUM(AX17/AX10)</f>
        <v>23.917276704136444</v>
      </c>
      <c r="AY24" s="115">
        <f t="shared" si="65"/>
        <v>22.804515086329541</v>
      </c>
      <c r="AZ24" s="60">
        <f t="shared" si="36"/>
        <v>-1.2494954694982852E-2</v>
      </c>
      <c r="BA24" s="60">
        <f t="shared" ref="BA24:BA27" si="66">SUM(AZ24/AW24*100)</f>
        <v>-5.2215102062503432E-2</v>
      </c>
      <c r="BB24" s="114">
        <f>SUM('[19]Произв. прогр. Стоки (СВОД)'!S27)</f>
        <v>24.87</v>
      </c>
      <c r="BC24" s="114" t="e">
        <f t="shared" ref="BC24:BD24" si="67">SUM(BC17/BC10)</f>
        <v>#DIV/0!</v>
      </c>
      <c r="BD24" s="114">
        <f t="shared" si="67"/>
        <v>23.46578238341969</v>
      </c>
      <c r="BE24" s="114">
        <f>SUM('[19]Произв. прогр. Стоки (СВОД)'!T27)</f>
        <v>24.87</v>
      </c>
      <c r="BF24" s="114" t="e">
        <f t="shared" ref="BF24:BG24" si="68">SUM(BF17/BF10)</f>
        <v>#DIV/0!</v>
      </c>
      <c r="BG24" s="114">
        <f t="shared" si="68"/>
        <v>23.465571893986091</v>
      </c>
      <c r="BH24" s="114">
        <f>SUM('[19]Произв. прогр. Стоки (СВОД)'!U27)</f>
        <v>24.87</v>
      </c>
      <c r="BI24" s="114" t="e">
        <f t="shared" ref="BI24:BJ24" si="69">SUM(BI17/BI10)</f>
        <v>#DIV/0!</v>
      </c>
      <c r="BJ24" s="114">
        <f t="shared" si="69"/>
        <v>23.466034350166623</v>
      </c>
      <c r="BK24" s="115">
        <f>SUM(BK17/BK10)</f>
        <v>24.87</v>
      </c>
      <c r="BL24" s="115" t="e">
        <f t="shared" ref="BL24:BM24" si="70">SUM(BL17/BL10)</f>
        <v>#DIV/0!</v>
      </c>
      <c r="BM24" s="115">
        <f t="shared" si="70"/>
        <v>23.465784396478956</v>
      </c>
      <c r="BN24" s="60" t="e">
        <f t="shared" si="39"/>
        <v>#DIV/0!</v>
      </c>
      <c r="BO24" s="60" t="e">
        <f t="shared" si="40"/>
        <v>#DIV/0!</v>
      </c>
      <c r="BP24" s="115">
        <f>SUM(BP17/BP10)</f>
        <v>24.169999999999998</v>
      </c>
      <c r="BQ24" s="115">
        <f t="shared" ref="BQ24:BR24" si="71">SUM(BQ17/BQ10)</f>
        <v>23.917276704136444</v>
      </c>
      <c r="BR24" s="115">
        <f t="shared" si="71"/>
        <v>22.985751819751638</v>
      </c>
      <c r="BS24" s="60">
        <f t="shared" si="43"/>
        <v>-0.25272329586355369</v>
      </c>
      <c r="BT24" s="60">
        <f t="shared" ref="BT24:BT27" si="72">SUM(BS24/BP24*100)</f>
        <v>-1.0456073473874792</v>
      </c>
    </row>
    <row r="25" spans="1:72" ht="18.75" customHeight="1">
      <c r="A25" s="33" t="s">
        <v>53</v>
      </c>
      <c r="B25" s="114">
        <f>SUM('[19]Произв. прогр. Стоки (СВОД)'!E28)</f>
        <v>3.1655529331358352</v>
      </c>
      <c r="C25" s="114">
        <f t="shared" ref="C25:D25" si="73">SUM(C18/C10)</f>
        <v>3.170073862282583</v>
      </c>
      <c r="D25" s="114">
        <f t="shared" si="73"/>
        <v>2.6300364420263818</v>
      </c>
      <c r="E25" s="114">
        <f>SUM('[19]Произв. прогр. Стоки (СВОД)'!F28)</f>
        <v>3.1655529331358352</v>
      </c>
      <c r="F25" s="114">
        <f t="shared" ref="F25:G27" si="74">SUM(F18/F10)</f>
        <v>3.1699839967993597</v>
      </c>
      <c r="G25" s="114">
        <f t="shared" si="74"/>
        <v>2.6300450676014022</v>
      </c>
      <c r="H25" s="114">
        <f>SUM('[19]Произв. прогр. Стоки (СВОД)'!G28)</f>
        <v>3.1655529331358352</v>
      </c>
      <c r="I25" s="114">
        <f t="shared" ref="I25:J27" si="75">SUM(I18/I10)</f>
        <v>3.1700091157702825</v>
      </c>
      <c r="J25" s="114">
        <f t="shared" si="75"/>
        <v>2.6299868033702158</v>
      </c>
      <c r="K25" s="115">
        <f>SUM(K18/K10)</f>
        <v>3.1655529331358356</v>
      </c>
      <c r="L25" s="115">
        <f t="shared" ref="L25:M27" si="76">SUM(L18/L10)</f>
        <v>3.1700232186671502</v>
      </c>
      <c r="M25" s="115">
        <f t="shared" si="76"/>
        <v>2.6300228214014032</v>
      </c>
      <c r="N25" s="60">
        <f t="shared" si="22"/>
        <v>4.4702855313145662E-3</v>
      </c>
      <c r="O25" s="60">
        <f t="shared" si="54"/>
        <v>0.14121657813778038</v>
      </c>
      <c r="P25" s="114">
        <f>SUM('[19]Произв. прогр. Стоки (СВОД)'!I28)</f>
        <v>3.1655529331358352</v>
      </c>
      <c r="Q25" s="114">
        <f t="shared" ref="Q25:R27" si="77">SUM(Q18/Q10)</f>
        <v>3.1699898122544026</v>
      </c>
      <c r="R25" s="114">
        <f t="shared" si="77"/>
        <v>2.630067567567568</v>
      </c>
      <c r="S25" s="114">
        <f>SUM('[19]Произв. прогр. Стоки (СВОД)'!J28)</f>
        <v>3.1655529331358352</v>
      </c>
      <c r="T25" s="114">
        <f t="shared" ref="T25:U27" si="78">SUM(T18/T10)</f>
        <v>3.169966417723423</v>
      </c>
      <c r="U25" s="114">
        <f t="shared" si="78"/>
        <v>2.6300188361257066</v>
      </c>
      <c r="V25" s="114">
        <f>SUM('[19]Произв. прогр. Стоки (СВОД)'!K28)</f>
        <v>3.1655529331358352</v>
      </c>
      <c r="W25" s="114">
        <f t="shared" ref="W25:X27" si="79">SUM(W18/W10)</f>
        <v>3.169931577467429</v>
      </c>
      <c r="X25" s="114">
        <f t="shared" si="79"/>
        <v>2.6298854183016793</v>
      </c>
      <c r="Y25" s="115">
        <f>SUM(Y18/Y10)</f>
        <v>3.1655529331358356</v>
      </c>
      <c r="Z25" s="115">
        <f t="shared" ref="Z25:AA27" si="80">SUM(Z18/Z10)</f>
        <v>3.1699621983134634</v>
      </c>
      <c r="AA25" s="115">
        <f t="shared" si="80"/>
        <v>2.6299946070500568</v>
      </c>
      <c r="AB25" s="60">
        <f t="shared" si="25"/>
        <v>4.4092651776277414E-3</v>
      </c>
      <c r="AC25" s="60">
        <f t="shared" si="26"/>
        <v>0.13928894164027986</v>
      </c>
      <c r="AD25" s="115">
        <f>SUM(AD18/AD10)</f>
        <v>3.1655529331358356</v>
      </c>
      <c r="AE25" s="115">
        <f t="shared" ref="AE25:AF27" si="81">SUM(AE18/AE10)</f>
        <v>3.1699924161495243</v>
      </c>
      <c r="AF25" s="115">
        <f t="shared" si="81"/>
        <v>2.6300084755621294</v>
      </c>
      <c r="AG25" s="60">
        <f t="shared" si="29"/>
        <v>4.4394830136886831E-3</v>
      </c>
      <c r="AH25" s="60">
        <f t="shared" si="60"/>
        <v>0.14024352482682628</v>
      </c>
      <c r="AI25" s="114">
        <f>SUM('[19]Произв. прогр. Стоки (СВОД)'!N28)</f>
        <v>9.7886798219929894</v>
      </c>
      <c r="AJ25" s="114">
        <f t="shared" ref="AJ25:AK27" si="82">SUM(AJ18/AJ10)</f>
        <v>9.79046539250621</v>
      </c>
      <c r="AK25" s="114">
        <f t="shared" si="82"/>
        <v>3.1700028352707683</v>
      </c>
      <c r="AL25" s="114">
        <f>SUM('[19]Произв. прогр. Стоки (СВОД)'!O28)</f>
        <v>9.7886798219929894</v>
      </c>
      <c r="AM25" s="114">
        <f t="shared" ref="AM25:AN27" si="83">SUM(AM18/AM10)</f>
        <v>9.789752910546742</v>
      </c>
      <c r="AN25" s="114">
        <f t="shared" si="83"/>
        <v>3.1701105237866414</v>
      </c>
      <c r="AO25" s="114">
        <f>SUM('[19]Произв. прогр. Стоки (СВОД)'!P28)</f>
        <v>9.7886798219929894</v>
      </c>
      <c r="AP25" s="114">
        <f t="shared" ref="AP25:AQ27" si="84">SUM(AP18/AP10)</f>
        <v>9.7898019075568605</v>
      </c>
      <c r="AQ25" s="114">
        <f t="shared" si="84"/>
        <v>3.1698926993477801</v>
      </c>
      <c r="AR25" s="115">
        <f>SUM(AR18/AR10)</f>
        <v>9.7886798219929876</v>
      </c>
      <c r="AS25" s="115">
        <f t="shared" ref="AS25:AT27" si="85">SUM(AS18/AS10)</f>
        <v>9.7899967219337167</v>
      </c>
      <c r="AT25" s="115">
        <f t="shared" si="85"/>
        <v>3.1700014446691709</v>
      </c>
      <c r="AU25" s="60">
        <f t="shared" si="32"/>
        <v>1.3168999407291437E-3</v>
      </c>
      <c r="AV25" s="60">
        <f t="shared" si="33"/>
        <v>1.3453294669730257E-2</v>
      </c>
      <c r="AW25" s="115">
        <f>SUM(AW18/AW10)</f>
        <v>5.340642959093624</v>
      </c>
      <c r="AX25" s="115">
        <f t="shared" ref="AX25:AY27" si="86">SUM(AX18/AX10)</f>
        <v>5.2947062406556284</v>
      </c>
      <c r="AY25" s="115">
        <f t="shared" si="86"/>
        <v>2.8001786913420066</v>
      </c>
      <c r="AZ25" s="60">
        <f t="shared" si="36"/>
        <v>-4.5936718437995516E-2</v>
      </c>
      <c r="BA25" s="60">
        <f t="shared" si="66"/>
        <v>-0.86013460906945882</v>
      </c>
      <c r="BB25" s="114">
        <f>SUM('[19]Произв. прогр. Стоки (СВОД)'!S28)</f>
        <v>9.7886798219929894</v>
      </c>
      <c r="BC25" s="114" t="e">
        <f t="shared" ref="BC25:BD27" si="87">SUM(BC18/BC10)</f>
        <v>#DIV/0!</v>
      </c>
      <c r="BD25" s="114">
        <f t="shared" si="87"/>
        <v>3.1699481865284973</v>
      </c>
      <c r="BE25" s="114">
        <f>SUM('[19]Произв. прогр. Стоки (СВОД)'!T28)</f>
        <v>9.7886798219929894</v>
      </c>
      <c r="BF25" s="114" t="e">
        <f t="shared" ref="BF25:BG27" si="88">SUM(BF18/BF10)</f>
        <v>#DIV/0!</v>
      </c>
      <c r="BG25" s="114">
        <f t="shared" si="88"/>
        <v>3.1699392445187993</v>
      </c>
      <c r="BH25" s="114">
        <f>SUM('[19]Произв. прогр. Стоки (СВОД)'!U28)</f>
        <v>9.7886798219929894</v>
      </c>
      <c r="BI25" s="114" t="e">
        <f t="shared" ref="BI25:BJ27" si="89">SUM(BI18/BI10)</f>
        <v>#DIV/0!</v>
      </c>
      <c r="BJ25" s="114">
        <f t="shared" si="89"/>
        <v>3.1700076903358108</v>
      </c>
      <c r="BK25" s="115">
        <f>SUM(BK18/BK10)</f>
        <v>9.7886798219929876</v>
      </c>
      <c r="BL25" s="115" t="e">
        <f t="shared" ref="BL25:BM27" si="90">SUM(BL18/BL10)</f>
        <v>#DIV/0!</v>
      </c>
      <c r="BM25" s="115">
        <f t="shared" si="90"/>
        <v>3.1699626190763293</v>
      </c>
      <c r="BN25" s="60" t="e">
        <f t="shared" si="39"/>
        <v>#DIV/0!</v>
      </c>
      <c r="BO25" s="60" t="e">
        <f t="shared" si="40"/>
        <v>#DIV/0!</v>
      </c>
      <c r="BP25" s="115">
        <f>SUM(BP18/BP10)</f>
        <v>6.4771163775644123</v>
      </c>
      <c r="BQ25" s="115">
        <f t="shared" ref="BQ25:BR27" si="91">SUM(BQ18/BQ10)</f>
        <v>5.2947062406556284</v>
      </c>
      <c r="BR25" s="115">
        <f t="shared" si="91"/>
        <v>2.9015268563119152</v>
      </c>
      <c r="BS25" s="60">
        <f t="shared" si="43"/>
        <v>-1.1824101369087838</v>
      </c>
      <c r="BT25" s="60">
        <f t="shared" si="72"/>
        <v>-18.255193638398161</v>
      </c>
    </row>
    <row r="26" spans="1:72" ht="18.75" customHeight="1">
      <c r="A26" s="33" t="s">
        <v>108</v>
      </c>
      <c r="B26" s="114">
        <f>SUM('[19]Произв. прогр. Стоки (СВОД)'!E29)</f>
        <v>14.242272904345374</v>
      </c>
      <c r="C26" s="114">
        <f t="shared" ref="C26:D27" si="92">SUM(C19/C11)</f>
        <v>14.873949579831933</v>
      </c>
      <c r="D26" s="114">
        <f t="shared" si="92"/>
        <v>14.161290322580644</v>
      </c>
      <c r="E26" s="114">
        <f>SUM('[19]Произв. прогр. Стоки (СВОД)'!F29)</f>
        <v>14.242272904345374</v>
      </c>
      <c r="F26" s="114">
        <f t="shared" si="74"/>
        <v>14.94736842105263</v>
      </c>
      <c r="G26" s="114">
        <f t="shared" si="74"/>
        <v>14.21875</v>
      </c>
      <c r="H26" s="114">
        <f>SUM('[19]Произв. прогр. Стоки (СВОД)'!G29)</f>
        <v>14.242272904345374</v>
      </c>
      <c r="I26" s="114">
        <f t="shared" si="75"/>
        <v>14.866847826086957</v>
      </c>
      <c r="J26" s="114">
        <f t="shared" si="75"/>
        <v>14.275862068965518</v>
      </c>
      <c r="K26" s="115">
        <f>SUM(K19/K11)</f>
        <v>14.242272904345374</v>
      </c>
      <c r="L26" s="115">
        <f t="shared" si="76"/>
        <v>14.870983446932813</v>
      </c>
      <c r="M26" s="115">
        <f t="shared" si="76"/>
        <v>14.263636363636362</v>
      </c>
      <c r="N26" s="60">
        <f t="shared" si="22"/>
        <v>0.62871054258743975</v>
      </c>
      <c r="O26" s="60">
        <f t="shared" si="54"/>
        <v>4.4143975249597815</v>
      </c>
      <c r="P26" s="114">
        <f>SUM('[19]Произв. прогр. Стоки (СВОД)'!I29)</f>
        <v>14.242272904345374</v>
      </c>
      <c r="Q26" s="114">
        <f t="shared" si="77"/>
        <v>4.1923076923076925</v>
      </c>
      <c r="R26" s="114">
        <f t="shared" si="77"/>
        <v>14.186046511627906</v>
      </c>
      <c r="S26" s="114">
        <f>SUM('[19]Произв. прогр. Стоки (СВОД)'!J29)</f>
        <v>14.242272904345374</v>
      </c>
      <c r="T26" s="114">
        <f t="shared" si="78"/>
        <v>14.305084745762711</v>
      </c>
      <c r="U26" s="114">
        <f t="shared" si="78"/>
        <v>14.076923076923077</v>
      </c>
      <c r="V26" s="114">
        <f>SUM('[19]Произв. прогр. Стоки (СВОД)'!K29)</f>
        <v>14.242272904345374</v>
      </c>
      <c r="W26" s="114">
        <f t="shared" si="79"/>
        <v>14.247999999999999</v>
      </c>
      <c r="X26" s="114">
        <f t="shared" si="79"/>
        <v>14.309582309582309</v>
      </c>
      <c r="Y26" s="115">
        <f>SUM(Y19/Y11)</f>
        <v>14.242272904345374</v>
      </c>
      <c r="Z26" s="115">
        <f t="shared" si="80"/>
        <v>13.686956521739132</v>
      </c>
      <c r="AA26" s="115">
        <f t="shared" si="80"/>
        <v>14.280163599182002</v>
      </c>
      <c r="AB26" s="60">
        <f t="shared" si="25"/>
        <v>-0.55531638260624128</v>
      </c>
      <c r="AC26" s="60">
        <f t="shared" si="26"/>
        <v>-3.8990713514330428</v>
      </c>
      <c r="AD26" s="115">
        <f>SUM(AD19/AD11)</f>
        <v>14.242272904345374</v>
      </c>
      <c r="AE26" s="115">
        <f t="shared" si="81"/>
        <v>14.24552135966927</v>
      </c>
      <c r="AF26" s="115">
        <f t="shared" si="81"/>
        <v>14.272335844994616</v>
      </c>
      <c r="AG26" s="60">
        <f t="shared" si="29"/>
        <v>3.2484553238969482E-3</v>
      </c>
      <c r="AH26" s="60">
        <f t="shared" si="60"/>
        <v>2.2808545698529845E-2</v>
      </c>
      <c r="AI26" s="114">
        <f>SUM('[19]Произв. прогр. Стоки (СВОД)'!N29)</f>
        <v>14.242272904345374</v>
      </c>
      <c r="AJ26" s="114">
        <f t="shared" si="82"/>
        <v>14.176470588235293</v>
      </c>
      <c r="AK26" s="114">
        <f t="shared" si="82"/>
        <v>14.913043478260869</v>
      </c>
      <c r="AL26" s="114">
        <f>SUM('[19]Произв. прогр. Стоки (СВОД)'!O29)</f>
        <v>14.242272904345374</v>
      </c>
      <c r="AM26" s="114">
        <f t="shared" si="83"/>
        <v>14.173076923076923</v>
      </c>
      <c r="AN26" s="114">
        <f t="shared" si="83"/>
        <v>14.875</v>
      </c>
      <c r="AO26" s="114">
        <f>SUM('[19]Произв. прогр. Стоки (СВОД)'!P29)</f>
        <v>14.242272904345374</v>
      </c>
      <c r="AP26" s="114">
        <f t="shared" si="84"/>
        <v>14.266304347826086</v>
      </c>
      <c r="AQ26" s="114">
        <f t="shared" si="84"/>
        <v>14.8675</v>
      </c>
      <c r="AR26" s="115">
        <f>SUM(AR19/AR11)</f>
        <v>14.242272904345374</v>
      </c>
      <c r="AS26" s="115">
        <f t="shared" si="85"/>
        <v>14.248898678414097</v>
      </c>
      <c r="AT26" s="115">
        <f t="shared" si="85"/>
        <v>14.872469635627532</v>
      </c>
      <c r="AU26" s="60">
        <f t="shared" si="32"/>
        <v>6.6257740687234445E-3</v>
      </c>
      <c r="AV26" s="60">
        <f t="shared" si="33"/>
        <v>4.6521886732713111E-2</v>
      </c>
      <c r="AW26" s="115">
        <f>SUM(AW19/AW11)</f>
        <v>14.242272904345374</v>
      </c>
      <c r="AX26" s="115">
        <f t="shared" si="86"/>
        <v>14.246678743961352</v>
      </c>
      <c r="AY26" s="115">
        <f t="shared" si="86"/>
        <v>14.480674631061138</v>
      </c>
      <c r="AZ26" s="60">
        <f t="shared" si="36"/>
        <v>4.405839615978735E-3</v>
      </c>
      <c r="BA26" s="60">
        <f t="shared" si="66"/>
        <v>3.0934947290853384E-2</v>
      </c>
      <c r="BB26" s="114">
        <f>SUM('[19]Произв. прогр. Стоки (СВОД)'!S29)</f>
        <v>14.242272904345374</v>
      </c>
      <c r="BC26" s="114" t="e">
        <f t="shared" si="87"/>
        <v>#DIV/0!</v>
      </c>
      <c r="BD26" s="114">
        <f t="shared" si="87"/>
        <v>14.625</v>
      </c>
      <c r="BE26" s="114">
        <f>SUM('[19]Произв. прогр. Стоки (СВОД)'!T29)</f>
        <v>14.242272904345374</v>
      </c>
      <c r="BF26" s="114" t="e">
        <f t="shared" si="88"/>
        <v>#DIV/0!</v>
      </c>
      <c r="BG26" s="114">
        <f t="shared" si="88"/>
        <v>15.018867924528301</v>
      </c>
      <c r="BH26" s="114">
        <f>SUM('[19]Произв. прогр. Стоки (СВОД)'!U29)</f>
        <v>14.242272904345374</v>
      </c>
      <c r="BI26" s="114" t="e">
        <f t="shared" si="89"/>
        <v>#DIV/0!</v>
      </c>
      <c r="BJ26" s="114">
        <f t="shared" si="89"/>
        <v>14.893364928909953</v>
      </c>
      <c r="BK26" s="115">
        <f>SUM(BK19/BK11)</f>
        <v>14.242272904345374</v>
      </c>
      <c r="BL26" s="115" t="e">
        <f t="shared" si="90"/>
        <v>#DIV/0!</v>
      </c>
      <c r="BM26" s="115">
        <f t="shared" si="90"/>
        <v>14.893787575150299</v>
      </c>
      <c r="BN26" s="60" t="e">
        <f t="shared" si="39"/>
        <v>#DIV/0!</v>
      </c>
      <c r="BO26" s="60" t="e">
        <f t="shared" si="40"/>
        <v>#DIV/0!</v>
      </c>
      <c r="BP26" s="115">
        <f>SUM(BP19/BP11)</f>
        <v>14.242272904345374</v>
      </c>
      <c r="BQ26" s="115">
        <f t="shared" si="91"/>
        <v>14.246678743961352</v>
      </c>
      <c r="BR26" s="115">
        <f t="shared" si="91"/>
        <v>14.58792924037461</v>
      </c>
      <c r="BS26" s="60">
        <f t="shared" si="43"/>
        <v>4.405839615978735E-3</v>
      </c>
      <c r="BT26" s="60">
        <f t="shared" si="72"/>
        <v>3.0934947290853384E-2</v>
      </c>
    </row>
    <row r="27" spans="1:72" ht="18.75" customHeight="1">
      <c r="A27" s="33" t="s">
        <v>54</v>
      </c>
      <c r="B27" s="114">
        <f>SUM('[19]Произв. прогр. Стоки (СВОД)'!E30)</f>
        <v>26.635552933135834</v>
      </c>
      <c r="C27" s="114">
        <f t="shared" si="92"/>
        <v>26.641419141914191</v>
      </c>
      <c r="D27" s="114">
        <f t="shared" si="92"/>
        <v>25.130736910148674</v>
      </c>
      <c r="E27" s="114">
        <f>SUM('[19]Произв. прогр. Стоки (СВОД)'!F30)</f>
        <v>26.635552933135834</v>
      </c>
      <c r="F27" s="114">
        <f t="shared" si="74"/>
        <v>26.63891472868217</v>
      </c>
      <c r="G27" s="114">
        <f t="shared" si="74"/>
        <v>25.128523583589171</v>
      </c>
      <c r="H27" s="114">
        <f>SUM('[19]Произв. прогр. Стоки (СВОД)'!G30)</f>
        <v>26.635552933135834</v>
      </c>
      <c r="I27" s="114">
        <f t="shared" si="75"/>
        <v>26.639714428025901</v>
      </c>
      <c r="J27" s="114">
        <f t="shared" si="75"/>
        <v>25.132536041939712</v>
      </c>
      <c r="K27" s="115">
        <f>SUM(K20/K12)</f>
        <v>26.635552933135834</v>
      </c>
      <c r="L27" s="115">
        <f t="shared" si="76"/>
        <v>26.639993525063407</v>
      </c>
      <c r="M27" s="115">
        <f t="shared" si="76"/>
        <v>25.130486175352043</v>
      </c>
      <c r="N27" s="60">
        <f t="shared" si="22"/>
        <v>4.4405919275725125E-3</v>
      </c>
      <c r="O27" s="60">
        <f t="shared" si="54"/>
        <v>1.6671671651494854E-2</v>
      </c>
      <c r="P27" s="114">
        <f>SUM('[19]Произв. прогр. Стоки (СВОД)'!I30)</f>
        <v>26.635552933135834</v>
      </c>
      <c r="Q27" s="114">
        <f t="shared" si="77"/>
        <v>26.638527498521583</v>
      </c>
      <c r="R27" s="114">
        <f t="shared" si="77"/>
        <v>25.129499694935937</v>
      </c>
      <c r="S27" s="114">
        <f>SUM('[19]Произв. прогр. Стоки (СВОД)'!J30)</f>
        <v>26.635552933135834</v>
      </c>
      <c r="T27" s="114">
        <f t="shared" si="78"/>
        <v>26.640784568001298</v>
      </c>
      <c r="U27" s="114">
        <f t="shared" si="78"/>
        <v>25.129718813111694</v>
      </c>
      <c r="V27" s="114">
        <f>SUM('[19]Произв. прогр. Стоки (СВОД)'!K30)</f>
        <v>26.635552933135834</v>
      </c>
      <c r="W27" s="114">
        <f t="shared" si="79"/>
        <v>26.640845070422536</v>
      </c>
      <c r="X27" s="114">
        <f t="shared" si="79"/>
        <v>25.129431800588325</v>
      </c>
      <c r="Y27" s="115">
        <f>SUM(Y20/Y12)</f>
        <v>26.635552933135834</v>
      </c>
      <c r="Z27" s="115">
        <f t="shared" si="80"/>
        <v>26.640014490503546</v>
      </c>
      <c r="AA27" s="115">
        <f t="shared" si="80"/>
        <v>25.129549660703269</v>
      </c>
      <c r="AB27" s="60">
        <f t="shared" si="25"/>
        <v>4.4615573677120324E-3</v>
      </c>
      <c r="AC27" s="60">
        <f t="shared" si="26"/>
        <v>1.6750383890704417E-2</v>
      </c>
      <c r="AD27" s="115">
        <f>SUM(AD20/AD12)</f>
        <v>26.635552933135838</v>
      </c>
      <c r="AE27" s="115">
        <f t="shared" si="81"/>
        <v>26.640004226542693</v>
      </c>
      <c r="AF27" s="115">
        <f t="shared" si="81"/>
        <v>25.130017990233871</v>
      </c>
      <c r="AG27" s="60">
        <f t="shared" si="29"/>
        <v>4.4512934068556831E-3</v>
      </c>
      <c r="AH27" s="60">
        <f t="shared" si="60"/>
        <v>1.6711849076420232E-2</v>
      </c>
      <c r="AI27" s="114">
        <f>SUM('[19]Произв. прогр. Стоки (СВОД)'!N30)</f>
        <v>34.65867982199299</v>
      </c>
      <c r="AJ27" s="114">
        <f t="shared" si="82"/>
        <v>34.645796381695632</v>
      </c>
      <c r="AK27" s="114">
        <f t="shared" si="82"/>
        <v>26.633965672990062</v>
      </c>
      <c r="AL27" s="114">
        <f>SUM('[19]Произв. прогр. Стоки (СВОД)'!O30)</f>
        <v>34.65867982199299</v>
      </c>
      <c r="AM27" s="114">
        <f t="shared" si="83"/>
        <v>34.662502296527649</v>
      </c>
      <c r="AN27" s="114">
        <f t="shared" si="83"/>
        <v>26.63883495145631</v>
      </c>
      <c r="AO27" s="114">
        <f>SUM('[19]Произв. прогр. Стоки (СВОД)'!P30)</f>
        <v>34.65867982199299</v>
      </c>
      <c r="AP27" s="114">
        <f t="shared" si="84"/>
        <v>34.653840012773429</v>
      </c>
      <c r="AQ27" s="114">
        <f t="shared" si="84"/>
        <v>26.62949045543364</v>
      </c>
      <c r="AR27" s="115">
        <f>SUM(AR20/AR12)</f>
        <v>34.65867982199299</v>
      </c>
      <c r="AS27" s="115">
        <f t="shared" si="85"/>
        <v>34.653943726937271</v>
      </c>
      <c r="AT27" s="115">
        <f t="shared" si="85"/>
        <v>26.633843051587966</v>
      </c>
      <c r="AU27" s="60">
        <f t="shared" si="32"/>
        <v>-4.7360950557191472E-3</v>
      </c>
      <c r="AV27" s="60">
        <f t="shared" si="33"/>
        <v>-1.3664960927662955E-2</v>
      </c>
      <c r="AW27" s="115">
        <f>SUM(AW20/AW12)</f>
        <v>29.270414617925056</v>
      </c>
      <c r="AX27" s="115">
        <f t="shared" si="86"/>
        <v>29.158007246376815</v>
      </c>
      <c r="AY27" s="115">
        <f t="shared" si="86"/>
        <v>25.602998432077232</v>
      </c>
      <c r="AZ27" s="60">
        <f t="shared" si="36"/>
        <v>-0.11240737154824032</v>
      </c>
      <c r="BA27" s="60">
        <f t="shared" si="66"/>
        <v>-0.38403067744521324</v>
      </c>
      <c r="BB27" s="114">
        <f>SUM('[19]Произв. прогр. Стоки (СВОД)'!S30)</f>
        <v>34.65867982199299</v>
      </c>
      <c r="BC27" s="114" t="e">
        <f t="shared" si="87"/>
        <v>#DIV/0!</v>
      </c>
      <c r="BD27" s="114">
        <f t="shared" si="87"/>
        <v>26.623844121532361</v>
      </c>
      <c r="BE27" s="114">
        <f>SUM('[19]Произв. прогр. Стоки (СВОД)'!T30)</f>
        <v>34.65867982199299</v>
      </c>
      <c r="BF27" s="114" t="e">
        <f t="shared" si="88"/>
        <v>#DIV/0!</v>
      </c>
      <c r="BG27" s="114">
        <f t="shared" si="88"/>
        <v>26.63833896668276</v>
      </c>
      <c r="BH27" s="114">
        <f>SUM('[19]Произв. прогр. Стоки (СВОД)'!U30)</f>
        <v>34.65867982199299</v>
      </c>
      <c r="BI27" s="114" t="e">
        <f t="shared" si="89"/>
        <v>#DIV/0!</v>
      </c>
      <c r="BJ27" s="114">
        <f t="shared" si="89"/>
        <v>26.638855780691298</v>
      </c>
      <c r="BK27" s="115">
        <f>SUM(BK20/BK12)</f>
        <v>34.65867982199299</v>
      </c>
      <c r="BL27" s="115" t="e">
        <f t="shared" si="90"/>
        <v>#DIV/0!</v>
      </c>
      <c r="BM27" s="115">
        <f t="shared" si="90"/>
        <v>26.633897054949689</v>
      </c>
      <c r="BN27" s="60" t="e">
        <f t="shared" si="39"/>
        <v>#DIV/0!</v>
      </c>
      <c r="BO27" s="60" t="e">
        <f t="shared" si="40"/>
        <v>#DIV/0!</v>
      </c>
      <c r="BP27" s="115">
        <f>SUM(BP20/BP12)</f>
        <v>30.647116377564412</v>
      </c>
      <c r="BQ27" s="115">
        <f t="shared" si="91"/>
        <v>29.158007246376815</v>
      </c>
      <c r="BR27" s="115">
        <f t="shared" si="91"/>
        <v>25.861335551330797</v>
      </c>
      <c r="BS27" s="60">
        <f t="shared" si="43"/>
        <v>-1.4891091311875968</v>
      </c>
      <c r="BT27" s="60">
        <f t="shared" si="72"/>
        <v>-4.8588882322309344</v>
      </c>
    </row>
    <row r="28" spans="1:72" ht="18.75" customHeight="1">
      <c r="A28" s="5" t="s">
        <v>111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7"/>
      <c r="Q28" s="117"/>
      <c r="R28" s="117"/>
      <c r="S28" s="117"/>
      <c r="T28" s="117"/>
      <c r="U28" s="117"/>
      <c r="V28" s="117"/>
      <c r="W28" s="117"/>
      <c r="X28" s="118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7"/>
      <c r="BL28" s="107"/>
      <c r="BM28" s="107"/>
      <c r="BN28" s="107"/>
      <c r="BO28" s="107"/>
      <c r="BP28" s="107"/>
      <c r="BQ28" s="107"/>
      <c r="BR28" s="107"/>
      <c r="BS28" s="107"/>
      <c r="BT28" s="88"/>
    </row>
    <row r="29" spans="1:72" ht="19.5" customHeight="1">
      <c r="A29" s="146" t="s">
        <v>3</v>
      </c>
      <c r="B29" s="147" t="s">
        <v>4</v>
      </c>
      <c r="C29" s="148"/>
      <c r="D29" s="148"/>
      <c r="E29" s="147" t="s">
        <v>5</v>
      </c>
      <c r="F29" s="148"/>
      <c r="G29" s="148"/>
      <c r="H29" s="147" t="s">
        <v>6</v>
      </c>
      <c r="I29" s="148"/>
      <c r="J29" s="148"/>
      <c r="K29" s="149" t="s">
        <v>7</v>
      </c>
      <c r="L29" s="150"/>
      <c r="M29" s="150"/>
      <c r="N29" s="151"/>
      <c r="O29" s="152"/>
      <c r="P29" s="147" t="s">
        <v>8</v>
      </c>
      <c r="Q29" s="148"/>
      <c r="R29" s="148"/>
      <c r="S29" s="147" t="s">
        <v>9</v>
      </c>
      <c r="T29" s="148"/>
      <c r="U29" s="148"/>
      <c r="V29" s="147" t="s">
        <v>10</v>
      </c>
      <c r="W29" s="148"/>
      <c r="X29" s="148"/>
      <c r="Y29" s="149" t="s">
        <v>11</v>
      </c>
      <c r="Z29" s="150"/>
      <c r="AA29" s="150"/>
      <c r="AB29" s="151"/>
      <c r="AC29" s="152"/>
      <c r="AD29" s="149" t="s">
        <v>12</v>
      </c>
      <c r="AE29" s="160"/>
      <c r="AF29" s="160"/>
      <c r="AG29" s="160"/>
      <c r="AH29" s="161"/>
      <c r="AI29" s="147" t="s">
        <v>13</v>
      </c>
      <c r="AJ29" s="148"/>
      <c r="AK29" s="148"/>
      <c r="AL29" s="147" t="s">
        <v>14</v>
      </c>
      <c r="AM29" s="148"/>
      <c r="AN29" s="148"/>
      <c r="AO29" s="147" t="s">
        <v>15</v>
      </c>
      <c r="AP29" s="148"/>
      <c r="AQ29" s="148"/>
      <c r="AR29" s="149" t="s">
        <v>16</v>
      </c>
      <c r="AS29" s="150"/>
      <c r="AT29" s="150"/>
      <c r="AU29" s="151"/>
      <c r="AV29" s="152"/>
      <c r="AW29" s="149" t="s">
        <v>17</v>
      </c>
      <c r="AX29" s="150"/>
      <c r="AY29" s="150"/>
      <c r="AZ29" s="151"/>
      <c r="BA29" s="152"/>
      <c r="BB29" s="147" t="s">
        <v>18</v>
      </c>
      <c r="BC29" s="148"/>
      <c r="BD29" s="148"/>
      <c r="BE29" s="147" t="s">
        <v>19</v>
      </c>
      <c r="BF29" s="148"/>
      <c r="BG29" s="148"/>
      <c r="BH29" s="147" t="s">
        <v>20</v>
      </c>
      <c r="BI29" s="148"/>
      <c r="BJ29" s="148"/>
      <c r="BK29" s="149" t="s">
        <v>21</v>
      </c>
      <c r="BL29" s="150"/>
      <c r="BM29" s="150"/>
      <c r="BN29" s="151"/>
      <c r="BO29" s="152"/>
      <c r="BP29" s="156" t="s">
        <v>22</v>
      </c>
      <c r="BQ29" s="157"/>
      <c r="BR29" s="157"/>
      <c r="BS29" s="158"/>
      <c r="BT29" s="158"/>
    </row>
    <row r="30" spans="1:72" ht="19.5" customHeight="1">
      <c r="A30" s="146"/>
      <c r="B30" s="153" t="s">
        <v>23</v>
      </c>
      <c r="C30" s="153" t="s">
        <v>24</v>
      </c>
      <c r="D30" s="153" t="s">
        <v>25</v>
      </c>
      <c r="E30" s="153" t="s">
        <v>23</v>
      </c>
      <c r="F30" s="153" t="s">
        <v>24</v>
      </c>
      <c r="G30" s="153" t="s">
        <v>25</v>
      </c>
      <c r="H30" s="153" t="s">
        <v>23</v>
      </c>
      <c r="I30" s="153" t="s">
        <v>24</v>
      </c>
      <c r="J30" s="153" t="s">
        <v>25</v>
      </c>
      <c r="K30" s="155" t="s">
        <v>23</v>
      </c>
      <c r="L30" s="155" t="s">
        <v>24</v>
      </c>
      <c r="M30" s="155" t="s">
        <v>25</v>
      </c>
      <c r="N30" s="159" t="s">
        <v>26</v>
      </c>
      <c r="O30" s="159"/>
      <c r="P30" s="153" t="s">
        <v>23</v>
      </c>
      <c r="Q30" s="153" t="s">
        <v>24</v>
      </c>
      <c r="R30" s="153" t="s">
        <v>25</v>
      </c>
      <c r="S30" s="153" t="s">
        <v>23</v>
      </c>
      <c r="T30" s="153" t="s">
        <v>24</v>
      </c>
      <c r="U30" s="153" t="s">
        <v>25</v>
      </c>
      <c r="V30" s="153" t="s">
        <v>23</v>
      </c>
      <c r="W30" s="153" t="s">
        <v>24</v>
      </c>
      <c r="X30" s="153" t="s">
        <v>25</v>
      </c>
      <c r="Y30" s="155" t="s">
        <v>23</v>
      </c>
      <c r="Z30" s="155" t="s">
        <v>24</v>
      </c>
      <c r="AA30" s="155" t="s">
        <v>25</v>
      </c>
      <c r="AB30" s="159" t="s">
        <v>26</v>
      </c>
      <c r="AC30" s="159"/>
      <c r="AD30" s="155" t="s">
        <v>23</v>
      </c>
      <c r="AE30" s="155" t="s">
        <v>24</v>
      </c>
      <c r="AF30" s="155" t="s">
        <v>25</v>
      </c>
      <c r="AG30" s="159" t="s">
        <v>26</v>
      </c>
      <c r="AH30" s="159"/>
      <c r="AI30" s="153" t="s">
        <v>23</v>
      </c>
      <c r="AJ30" s="153" t="s">
        <v>24</v>
      </c>
      <c r="AK30" s="153" t="s">
        <v>25</v>
      </c>
      <c r="AL30" s="153" t="s">
        <v>23</v>
      </c>
      <c r="AM30" s="153" t="s">
        <v>24</v>
      </c>
      <c r="AN30" s="153" t="s">
        <v>25</v>
      </c>
      <c r="AO30" s="153" t="s">
        <v>23</v>
      </c>
      <c r="AP30" s="153" t="s">
        <v>24</v>
      </c>
      <c r="AQ30" s="153" t="s">
        <v>25</v>
      </c>
      <c r="AR30" s="155" t="s">
        <v>23</v>
      </c>
      <c r="AS30" s="155" t="s">
        <v>24</v>
      </c>
      <c r="AT30" s="155" t="s">
        <v>25</v>
      </c>
      <c r="AU30" s="159" t="s">
        <v>26</v>
      </c>
      <c r="AV30" s="159"/>
      <c r="AW30" s="155" t="s">
        <v>23</v>
      </c>
      <c r="AX30" s="155" t="s">
        <v>24</v>
      </c>
      <c r="AY30" s="155" t="s">
        <v>25</v>
      </c>
      <c r="AZ30" s="159" t="s">
        <v>26</v>
      </c>
      <c r="BA30" s="159"/>
      <c r="BB30" s="153" t="s">
        <v>23</v>
      </c>
      <c r="BC30" s="153" t="s">
        <v>24</v>
      </c>
      <c r="BD30" s="153" t="s">
        <v>25</v>
      </c>
      <c r="BE30" s="153" t="s">
        <v>23</v>
      </c>
      <c r="BF30" s="153" t="s">
        <v>24</v>
      </c>
      <c r="BG30" s="153" t="s">
        <v>25</v>
      </c>
      <c r="BH30" s="153" t="s">
        <v>23</v>
      </c>
      <c r="BI30" s="153" t="s">
        <v>24</v>
      </c>
      <c r="BJ30" s="153" t="s">
        <v>25</v>
      </c>
      <c r="BK30" s="155" t="s">
        <v>23</v>
      </c>
      <c r="BL30" s="155" t="s">
        <v>24</v>
      </c>
      <c r="BM30" s="155" t="s">
        <v>25</v>
      </c>
      <c r="BN30" s="159" t="s">
        <v>26</v>
      </c>
      <c r="BO30" s="159"/>
      <c r="BP30" s="162" t="s">
        <v>23</v>
      </c>
      <c r="BQ30" s="162" t="s">
        <v>24</v>
      </c>
      <c r="BR30" s="162" t="s">
        <v>25</v>
      </c>
      <c r="BS30" s="159" t="s">
        <v>26</v>
      </c>
      <c r="BT30" s="159"/>
    </row>
    <row r="31" spans="1:72" ht="24.75" customHeight="1">
      <c r="A31" s="146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8" t="s">
        <v>27</v>
      </c>
      <c r="O31" s="8" t="s">
        <v>28</v>
      </c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8" t="s">
        <v>27</v>
      </c>
      <c r="AC31" s="8" t="s">
        <v>28</v>
      </c>
      <c r="AD31" s="154"/>
      <c r="AE31" s="154"/>
      <c r="AF31" s="154"/>
      <c r="AG31" s="8" t="s">
        <v>27</v>
      </c>
      <c r="AH31" s="8" t="s">
        <v>28</v>
      </c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8" t="s">
        <v>27</v>
      </c>
      <c r="AV31" s="8" t="s">
        <v>28</v>
      </c>
      <c r="AW31" s="154"/>
      <c r="AX31" s="154"/>
      <c r="AY31" s="154"/>
      <c r="AZ31" s="8" t="s">
        <v>27</v>
      </c>
      <c r="BA31" s="8" t="s">
        <v>28</v>
      </c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8" t="s">
        <v>27</v>
      </c>
      <c r="BO31" s="8" t="s">
        <v>28</v>
      </c>
      <c r="BP31" s="154"/>
      <c r="BQ31" s="154"/>
      <c r="BR31" s="154"/>
      <c r="BS31" s="8" t="s">
        <v>27</v>
      </c>
      <c r="BT31" s="8" t="s">
        <v>28</v>
      </c>
    </row>
    <row r="32" spans="1:72" ht="18.75" customHeight="1">
      <c r="A32" s="29" t="s">
        <v>56</v>
      </c>
      <c r="B32" s="48">
        <f>SUM('[19]Произв. прогр. Стоки (СВОД)'!E34)</f>
        <v>656.59418528024992</v>
      </c>
      <c r="C32" s="48">
        <f>SUM('[19]ПОЛНАЯ СЕБЕСТОИМОСТЬ СТОКИ 2018'!C143)</f>
        <v>1000.11</v>
      </c>
      <c r="D32" s="49">
        <v>927.85</v>
      </c>
      <c r="E32" s="48">
        <f>SUM('[19]Произв. прогр. Стоки (СВОД)'!F34)</f>
        <v>652.77626181075004</v>
      </c>
      <c r="F32" s="48">
        <f>SUM('[19]ПОЛНАЯ СЕБЕСТОИМОСТЬ СТОКИ 2018'!D143)</f>
        <v>939.52</v>
      </c>
      <c r="G32" s="49">
        <v>811.47</v>
      </c>
      <c r="H32" s="48">
        <f>SUM('[19]Произв. прогр. Стоки (СВОД)'!G34)</f>
        <v>652.77626181075004</v>
      </c>
      <c r="I32" s="48">
        <f>SUM('[19]ПОЛНАЯ СЕБЕСТОИМОСТЬ СТОКИ 2018'!E143)</f>
        <v>1013.0400000000001</v>
      </c>
      <c r="J32" s="49">
        <v>932.88</v>
      </c>
      <c r="K32" s="103">
        <f t="shared" ref="K32:M38" si="93">SUM(B32+E32+H32)</f>
        <v>1962.1467089017501</v>
      </c>
      <c r="L32" s="103">
        <f t="shared" si="93"/>
        <v>2952.67</v>
      </c>
      <c r="M32" s="103">
        <f t="shared" si="93"/>
        <v>2672.2000000000003</v>
      </c>
      <c r="N32" s="55">
        <f t="shared" ref="N32:N74" si="94">SUM(L32-K32)</f>
        <v>990.52329109824996</v>
      </c>
      <c r="O32" s="55">
        <f t="shared" ref="O32:O74" si="95">SUM(N32/K32*100)</f>
        <v>50.481612134531176</v>
      </c>
      <c r="P32" s="48">
        <f>SUM('[19]Произв. прогр. Стоки (СВОД)'!I34)</f>
        <v>648.95833834124983</v>
      </c>
      <c r="Q32" s="48">
        <f>SUM('[19]ПОЛНАЯ СЕБЕСТОИМОСТЬ СТОКИ 2018'!H143)</f>
        <v>1049.06</v>
      </c>
      <c r="R32" s="49">
        <v>937.9</v>
      </c>
      <c r="S32" s="48">
        <f>SUM('[19]Произв. прогр. Стоки (СВОД)'!J34)</f>
        <v>614.59702711574994</v>
      </c>
      <c r="T32" s="48">
        <f>SUM('[19]ПОЛНАЯ СЕБЕСТОИМОСТЬ СТОКИ 2018'!I143)</f>
        <v>1018.6500000000001</v>
      </c>
      <c r="U32" s="49">
        <v>906.32</v>
      </c>
      <c r="V32" s="48">
        <f>SUM('[19]Произв. прогр. Стоки (СВОД)'!K34)</f>
        <v>614.59702711574994</v>
      </c>
      <c r="W32" s="48">
        <f>SUM('[19]ПОЛНАЯ СЕБЕСТОИМОСТЬ СТОКИ 2018'!J143)</f>
        <v>889.43000000000006</v>
      </c>
      <c r="X32" s="49">
        <v>792.14</v>
      </c>
      <c r="Y32" s="103">
        <f t="shared" ref="Y32:AA38" si="96">SUM(P32+S32+V32)</f>
        <v>1878.1523925727497</v>
      </c>
      <c r="Z32" s="103">
        <f t="shared" si="96"/>
        <v>2957.1400000000003</v>
      </c>
      <c r="AA32" s="103">
        <f t="shared" si="96"/>
        <v>2636.36</v>
      </c>
      <c r="AB32" s="55">
        <f t="shared" ref="AB32:AB74" si="97">SUM(Z32-Y32)</f>
        <v>1078.9876074272506</v>
      </c>
      <c r="AC32" s="55">
        <f t="shared" ref="AC32:AC74" si="98">SUM(AB32/Y32*100)</f>
        <v>57.449417400534841</v>
      </c>
      <c r="AD32" s="103">
        <f t="shared" ref="AD32:AD38" si="99">SUM(K32+Y32)</f>
        <v>3840.2991014744998</v>
      </c>
      <c r="AE32" s="103">
        <f t="shared" ref="AE32:AF38" si="100">SUM(L32+Z32)</f>
        <v>5909.81</v>
      </c>
      <c r="AF32" s="119">
        <f t="shared" si="100"/>
        <v>5308.56</v>
      </c>
      <c r="AG32" s="55">
        <f t="shared" ref="AG32:AG68" si="101">SUM(AE32-AD32)</f>
        <v>2069.5108985255006</v>
      </c>
      <c r="AH32" s="55">
        <f t="shared" ref="AH32:AH74" si="102">SUM(AG32/AD32*100)</f>
        <v>53.889315489277976</v>
      </c>
      <c r="AI32" s="48">
        <f>SUM('[19]Произв. прогр. Стоки (СВОД)'!N34)</f>
        <v>657.61881901385254</v>
      </c>
      <c r="AJ32" s="48">
        <f>SUM('[19]ПОЛНАЯ СЕБЕСТОИМОСТЬ СТОКИ 2018'!P143)</f>
        <v>841.43000000000006</v>
      </c>
      <c r="AK32" s="49">
        <v>916.07</v>
      </c>
      <c r="AL32" s="48">
        <f>SUM('[19]Произв. прогр. Стоки (СВОД)'!O34)</f>
        <v>657.61881901385254</v>
      </c>
      <c r="AM32" s="48">
        <f>SUM('[19]ПОЛНАЯ СЕБЕСТОИМОСТЬ СТОКИ 2018'!Q143)</f>
        <v>744.46</v>
      </c>
      <c r="AN32" s="49">
        <v>873.71</v>
      </c>
      <c r="AO32" s="48">
        <f>SUM('[19]Произв. прогр. Стоки (СВОД)'!P34)</f>
        <v>694.38542202513736</v>
      </c>
      <c r="AP32" s="48">
        <f>SUM('[19]ПОЛНАЯ СЕБЕСТОИМОСТЬ СТОКИ 2018'!R143)</f>
        <v>714.1400000000001</v>
      </c>
      <c r="AQ32" s="49">
        <v>920.17</v>
      </c>
      <c r="AR32" s="103">
        <f t="shared" ref="AR32:AT38" si="103">SUM(AI32+AL32+AO32)</f>
        <v>2009.6230600528424</v>
      </c>
      <c r="AS32" s="103">
        <f t="shared" si="103"/>
        <v>2300.0300000000002</v>
      </c>
      <c r="AT32" s="103">
        <f t="shared" si="103"/>
        <v>2709.9500000000003</v>
      </c>
      <c r="AU32" s="55">
        <f t="shared" ref="AU32:AU74" si="104">SUM(AS32-AR32)</f>
        <v>290.40693994715775</v>
      </c>
      <c r="AV32" s="55">
        <f t="shared" ref="AV32:AV70" si="105">SUM(AU32/AR32*100)</f>
        <v>14.450816460054035</v>
      </c>
      <c r="AW32" s="103">
        <f t="shared" ref="AW32:AW38" si="106">SUM(AD32+AR32)</f>
        <v>5849.9221615273418</v>
      </c>
      <c r="AX32" s="103">
        <f t="shared" ref="AX32:AY38" si="107">SUM(AE32+AS32)</f>
        <v>8209.84</v>
      </c>
      <c r="AY32" s="103">
        <f t="shared" si="107"/>
        <v>8018.51</v>
      </c>
      <c r="AZ32" s="55">
        <f t="shared" ref="AZ32:AZ68" si="108">SUM(AX32-AW32)</f>
        <v>2359.9178384726583</v>
      </c>
      <c r="BA32" s="55">
        <f t="shared" ref="BA32:BA70" si="109">SUM(AZ32/AW32*100)</f>
        <v>40.341012637619663</v>
      </c>
      <c r="BB32" s="48">
        <f>SUM('[19]Произв. прогр. Стоки (СВОД)'!S34)</f>
        <v>698.47060013750252</v>
      </c>
      <c r="BC32" s="48">
        <f>SUM('[19]ПОЛНАЯ СЕБЕСТОИМОСТЬ СТОКИ 2018'!X143)</f>
        <v>0</v>
      </c>
      <c r="BD32" s="49">
        <v>1075.6400000000001</v>
      </c>
      <c r="BE32" s="48">
        <f>SUM('[19]Произв. прогр. Стоки (СВОД)'!S34)</f>
        <v>698.47060013750252</v>
      </c>
      <c r="BF32" s="48">
        <f>SUM('[19]ПОЛНАЯ СЕБЕСТОИМОСТЬ СТОКИ 2018'!Y143)</f>
        <v>0</v>
      </c>
      <c r="BG32" s="49">
        <v>1023.83</v>
      </c>
      <c r="BH32" s="48">
        <f>SUM('[19]Произв. прогр. Стоки (СВОД)'!U34)</f>
        <v>702.55577824986767</v>
      </c>
      <c r="BI32" s="48">
        <f>SUM('[19]ПОЛНАЯ СЕБЕСТОИМОСТЬ СТОКИ 2018'!Z143)</f>
        <v>0</v>
      </c>
      <c r="BJ32" s="49">
        <v>1087.97</v>
      </c>
      <c r="BK32" s="103">
        <f t="shared" ref="BK32:BM38" si="110">SUM(BB32+BE32+BH32)</f>
        <v>2099.4969785248727</v>
      </c>
      <c r="BL32" s="103">
        <f t="shared" si="110"/>
        <v>0</v>
      </c>
      <c r="BM32" s="103">
        <f t="shared" si="110"/>
        <v>3187.4400000000005</v>
      </c>
      <c r="BN32" s="55">
        <f t="shared" ref="BN32:BN74" si="111">SUM(BL32-BK32)</f>
        <v>-2099.4969785248727</v>
      </c>
      <c r="BO32" s="55">
        <f t="shared" ref="BO32:BO74" si="112">SUM(BN32/BK32*100)</f>
        <v>-100</v>
      </c>
      <c r="BP32" s="103">
        <f t="shared" ref="BP32:BP38" si="113">SUM(AW32+BK32)</f>
        <v>7949.4191400522141</v>
      </c>
      <c r="BQ32" s="103">
        <f t="shared" ref="BQ32:BR38" si="114">SUM(AX32+BL32)</f>
        <v>8209.84</v>
      </c>
      <c r="BR32" s="103">
        <f t="shared" si="114"/>
        <v>11205.95</v>
      </c>
      <c r="BS32" s="55">
        <f t="shared" ref="BS32:BS68" si="115">SUM(BQ32-BP32)</f>
        <v>260.42085994778608</v>
      </c>
      <c r="BT32" s="55">
        <f t="shared" ref="BT32:BT68" si="116">SUM(BS32/BP32*100)</f>
        <v>3.275973443590189</v>
      </c>
    </row>
    <row r="33" spans="1:72" ht="18.75" customHeight="1">
      <c r="A33" s="29" t="s">
        <v>57</v>
      </c>
      <c r="B33" s="48">
        <f>SUM('[19]Произв. прогр. Стоки (СВОД)'!E35)</f>
        <v>419.74</v>
      </c>
      <c r="C33" s="48">
        <f>SUM('[19]ПОЛНАЯ СЕБЕСТОИМОСТЬ СТОКИ 2018'!C144)</f>
        <v>410.13</v>
      </c>
      <c r="D33" s="49">
        <v>420.93</v>
      </c>
      <c r="E33" s="48">
        <f>SUM('[19]Произв. прогр. Стоки (СВОД)'!F35)</f>
        <v>419.74</v>
      </c>
      <c r="F33" s="48">
        <f>SUM('[19]ПОЛНАЯ СЕБЕСТОИМОСТЬ СТОКИ 2018'!D144)</f>
        <v>395.42</v>
      </c>
      <c r="G33" s="49">
        <v>420.93</v>
      </c>
      <c r="H33" s="48">
        <f>SUM('[19]Произв. прогр. Стоки (СВОД)'!G35)</f>
        <v>419.74</v>
      </c>
      <c r="I33" s="48">
        <f>SUM('[19]ПОЛНАЯ СЕБЕСТОИМОСТЬ СТОКИ 2018'!E144)</f>
        <v>395.42</v>
      </c>
      <c r="J33" s="49">
        <v>420.93</v>
      </c>
      <c r="K33" s="103">
        <f t="shared" si="93"/>
        <v>1259.22</v>
      </c>
      <c r="L33" s="103">
        <f t="shared" si="93"/>
        <v>1200.97</v>
      </c>
      <c r="M33" s="103">
        <f t="shared" si="93"/>
        <v>1262.79</v>
      </c>
      <c r="N33" s="55">
        <f t="shared" si="94"/>
        <v>-58.25</v>
      </c>
      <c r="O33" s="55">
        <f t="shared" si="95"/>
        <v>-4.6258795127142198</v>
      </c>
      <c r="P33" s="48">
        <f>SUM('[19]Произв. прогр. Стоки (СВОД)'!I35)</f>
        <v>419.74</v>
      </c>
      <c r="Q33" s="48">
        <f>SUM('[19]ПОЛНАЯ СЕБЕСТОИМОСТЬ СТОКИ 2018'!H144)</f>
        <v>395.42</v>
      </c>
      <c r="R33" s="49">
        <v>420.95</v>
      </c>
      <c r="S33" s="48">
        <f>SUM('[19]Произв. прогр. Стоки (СВОД)'!J35)</f>
        <v>419.74</v>
      </c>
      <c r="T33" s="48">
        <f>SUM('[19]ПОЛНАЯ СЕБЕСТОИМОСТЬ СТОКИ 2018'!I144)</f>
        <v>402.33000000000004</v>
      </c>
      <c r="U33" s="49">
        <v>421.39</v>
      </c>
      <c r="V33" s="48">
        <f>SUM('[19]Произв. прогр. Стоки (СВОД)'!K35)</f>
        <v>419.74</v>
      </c>
      <c r="W33" s="48">
        <f>SUM('[19]ПОЛНАЯ СЕБЕСТОИМОСТЬ СТОКИ 2018'!J144)</f>
        <v>402.92</v>
      </c>
      <c r="X33" s="49">
        <v>421.39</v>
      </c>
      <c r="Y33" s="103">
        <f t="shared" si="96"/>
        <v>1259.22</v>
      </c>
      <c r="Z33" s="103">
        <f t="shared" si="96"/>
        <v>1200.67</v>
      </c>
      <c r="AA33" s="103">
        <f t="shared" si="96"/>
        <v>1263.73</v>
      </c>
      <c r="AB33" s="55">
        <f t="shared" si="97"/>
        <v>-58.549999999999955</v>
      </c>
      <c r="AC33" s="55">
        <f t="shared" si="98"/>
        <v>-4.6497037848827016</v>
      </c>
      <c r="AD33" s="103">
        <f t="shared" si="99"/>
        <v>2518.44</v>
      </c>
      <c r="AE33" s="103">
        <f t="shared" si="100"/>
        <v>2401.6400000000003</v>
      </c>
      <c r="AF33" s="119">
        <f t="shared" si="100"/>
        <v>2526.52</v>
      </c>
      <c r="AG33" s="55">
        <f t="shared" si="101"/>
        <v>-116.79999999999973</v>
      </c>
      <c r="AH33" s="55">
        <f t="shared" si="102"/>
        <v>-4.6377916487984523</v>
      </c>
      <c r="AI33" s="48">
        <f>SUM('[19]Произв. прогр. Стоки (СВОД)'!N35)</f>
        <v>419.74</v>
      </c>
      <c r="AJ33" s="48">
        <f>SUM('[19]ПОЛНАЯ СЕБЕСТОИМОСТЬ СТОКИ 2018'!P144)</f>
        <v>398.25</v>
      </c>
      <c r="AK33" s="49">
        <v>418.76</v>
      </c>
      <c r="AL33" s="48">
        <f>SUM('[19]Произв. прогр. Стоки (СВОД)'!O35)</f>
        <v>419.74</v>
      </c>
      <c r="AM33" s="48">
        <f>SUM('[19]ПОЛНАЯ СЕБЕСТОИМОСТЬ СТОКИ 2018'!Q144)</f>
        <v>403.59000000000003</v>
      </c>
      <c r="AN33" s="49">
        <v>418.12</v>
      </c>
      <c r="AO33" s="48">
        <f>SUM('[19]Произв. прогр. Стоки (СВОД)'!P35)</f>
        <v>419.74</v>
      </c>
      <c r="AP33" s="48">
        <f>SUM('[19]ПОЛНАЯ СЕБЕСТОИМОСТЬ СТОКИ 2018'!R144)</f>
        <v>404.67</v>
      </c>
      <c r="AQ33" s="49">
        <v>410.72</v>
      </c>
      <c r="AR33" s="103">
        <f t="shared" si="103"/>
        <v>1259.22</v>
      </c>
      <c r="AS33" s="103">
        <f t="shared" si="103"/>
        <v>1206.51</v>
      </c>
      <c r="AT33" s="103">
        <f t="shared" si="103"/>
        <v>1247.5999999999999</v>
      </c>
      <c r="AU33" s="55">
        <f t="shared" si="104"/>
        <v>-52.710000000000036</v>
      </c>
      <c r="AV33" s="55">
        <f t="shared" si="105"/>
        <v>-4.1859246200028615</v>
      </c>
      <c r="AW33" s="103">
        <f t="shared" si="106"/>
        <v>3777.66</v>
      </c>
      <c r="AX33" s="103">
        <f t="shared" si="107"/>
        <v>3608.1500000000005</v>
      </c>
      <c r="AY33" s="103">
        <f t="shared" si="107"/>
        <v>3774.12</v>
      </c>
      <c r="AZ33" s="55">
        <f t="shared" si="108"/>
        <v>-169.50999999999931</v>
      </c>
      <c r="BA33" s="55">
        <f t="shared" si="109"/>
        <v>-4.4871693058665763</v>
      </c>
      <c r="BB33" s="48">
        <f>SUM('[19]Произв. прогр. Стоки (СВОД)'!S35)</f>
        <v>419.74</v>
      </c>
      <c r="BC33" s="48">
        <f>SUM('[19]ПОЛНАЯ СЕБЕСТОИМОСТЬ СТОКИ 2018'!X144)</f>
        <v>0</v>
      </c>
      <c r="BD33" s="49">
        <v>410.72</v>
      </c>
      <c r="BE33" s="48">
        <f>SUM('[19]Произв. прогр. Стоки (СВОД)'!S35)</f>
        <v>419.74</v>
      </c>
      <c r="BF33" s="48">
        <f>SUM('[19]ПОЛНАЯ СЕБЕСТОИМОСТЬ СТОКИ 2018'!Y144)</f>
        <v>0</v>
      </c>
      <c r="BG33" s="49">
        <v>410.72</v>
      </c>
      <c r="BH33" s="48">
        <f>SUM('[19]Произв. прогр. Стоки (СВОД)'!U35)</f>
        <v>419.74</v>
      </c>
      <c r="BI33" s="48">
        <f>SUM('[19]ПОЛНАЯ СЕБЕСТОИМОСТЬ СТОКИ 2018'!Z144)</f>
        <v>0</v>
      </c>
      <c r="BJ33" s="49">
        <v>410.73</v>
      </c>
      <c r="BK33" s="103">
        <f t="shared" si="110"/>
        <v>1259.22</v>
      </c>
      <c r="BL33" s="103">
        <f t="shared" si="110"/>
        <v>0</v>
      </c>
      <c r="BM33" s="103">
        <f t="shared" si="110"/>
        <v>1232.17</v>
      </c>
      <c r="BN33" s="55">
        <f t="shared" si="111"/>
        <v>-1259.22</v>
      </c>
      <c r="BO33" s="55">
        <f t="shared" si="112"/>
        <v>-100</v>
      </c>
      <c r="BP33" s="103">
        <f t="shared" si="113"/>
        <v>5036.88</v>
      </c>
      <c r="BQ33" s="103">
        <f t="shared" si="114"/>
        <v>3608.1500000000005</v>
      </c>
      <c r="BR33" s="103">
        <f t="shared" si="114"/>
        <v>5006.29</v>
      </c>
      <c r="BS33" s="55">
        <f t="shared" si="115"/>
        <v>-1428.7299999999996</v>
      </c>
      <c r="BT33" s="55">
        <f t="shared" si="116"/>
        <v>-28.365376979399937</v>
      </c>
    </row>
    <row r="34" spans="1:72" ht="18.75" customHeight="1">
      <c r="A34" s="29" t="s">
        <v>58</v>
      </c>
      <c r="B34" s="48">
        <f>SUM('[19]Произв. прогр. Стоки (СВОД)'!E36)</f>
        <v>0</v>
      </c>
      <c r="C34" s="48">
        <f>SUM('[19]ПОЛНАЯ СЕБЕСТОИМОСТЬ СТОКИ 2018'!C145)</f>
        <v>0</v>
      </c>
      <c r="D34" s="49">
        <v>0</v>
      </c>
      <c r="E34" s="48">
        <f>SUM('[19]Произв. прогр. Стоки (СВОД)'!F36)</f>
        <v>0</v>
      </c>
      <c r="F34" s="48">
        <f>SUM('[19]ПОЛНАЯ СЕБЕСТОИМОСТЬ СТОКИ 2018'!D145)</f>
        <v>0</v>
      </c>
      <c r="G34" s="49">
        <v>0</v>
      </c>
      <c r="H34" s="48">
        <f>SUM('[19]Произв. прогр. Стоки (СВОД)'!G36)</f>
        <v>0</v>
      </c>
      <c r="I34" s="48">
        <f>SUM('[19]ПОЛНАЯ СЕБЕСТОИМОСТЬ СТОКИ 2018'!E145)</f>
        <v>0</v>
      </c>
      <c r="J34" s="49">
        <v>0</v>
      </c>
      <c r="K34" s="103">
        <f t="shared" si="93"/>
        <v>0</v>
      </c>
      <c r="L34" s="103">
        <f t="shared" si="93"/>
        <v>0</v>
      </c>
      <c r="M34" s="103">
        <f t="shared" si="93"/>
        <v>0</v>
      </c>
      <c r="N34" s="55">
        <f t="shared" si="94"/>
        <v>0</v>
      </c>
      <c r="O34" s="55" t="e">
        <f t="shared" si="95"/>
        <v>#DIV/0!</v>
      </c>
      <c r="P34" s="48">
        <f>SUM('[19]Произв. прогр. Стоки (СВОД)'!I36)</f>
        <v>0</v>
      </c>
      <c r="Q34" s="48">
        <f>SUM('[19]ПОЛНАЯ СЕБЕСТОИМОСТЬ СТОКИ 2018'!H145)</f>
        <v>0</v>
      </c>
      <c r="R34" s="49">
        <v>0</v>
      </c>
      <c r="S34" s="48">
        <f>SUM('[19]Произв. прогр. Стоки (СВОД)'!J36)</f>
        <v>0</v>
      </c>
      <c r="T34" s="48">
        <f>SUM('[19]ПОЛНАЯ СЕБЕСТОИМОСТЬ СТОКИ 2018'!I145)</f>
        <v>0</v>
      </c>
      <c r="U34" s="49">
        <v>0</v>
      </c>
      <c r="V34" s="48">
        <f>SUM('[19]Произв. прогр. Стоки (СВОД)'!K36)</f>
        <v>0</v>
      </c>
      <c r="W34" s="48">
        <f>SUM('[19]ПОЛНАЯ СЕБЕСТОИМОСТЬ СТОКИ 2018'!J145)</f>
        <v>0</v>
      </c>
      <c r="X34" s="49">
        <v>0</v>
      </c>
      <c r="Y34" s="103">
        <f t="shared" si="96"/>
        <v>0</v>
      </c>
      <c r="Z34" s="103">
        <f t="shared" si="96"/>
        <v>0</v>
      </c>
      <c r="AA34" s="103">
        <f t="shared" si="96"/>
        <v>0</v>
      </c>
      <c r="AB34" s="55">
        <f t="shared" si="97"/>
        <v>0</v>
      </c>
      <c r="AC34" s="55" t="e">
        <f t="shared" si="98"/>
        <v>#DIV/0!</v>
      </c>
      <c r="AD34" s="103">
        <f t="shared" si="99"/>
        <v>0</v>
      </c>
      <c r="AE34" s="103">
        <f t="shared" si="100"/>
        <v>0</v>
      </c>
      <c r="AF34" s="119">
        <f t="shared" si="100"/>
        <v>0</v>
      </c>
      <c r="AG34" s="55">
        <f t="shared" si="101"/>
        <v>0</v>
      </c>
      <c r="AH34" s="55" t="e">
        <f t="shared" si="102"/>
        <v>#DIV/0!</v>
      </c>
      <c r="AI34" s="48">
        <f>SUM('[19]Произв. прогр. Стоки (СВОД)'!N36)</f>
        <v>0</v>
      </c>
      <c r="AJ34" s="48">
        <f>SUM('[19]ПОЛНАЯ СЕБЕСТОИМОСТЬ СТОКИ 2018'!P145)</f>
        <v>0</v>
      </c>
      <c r="AK34" s="49">
        <v>0</v>
      </c>
      <c r="AL34" s="48">
        <f>SUM('[19]Произв. прогр. Стоки (СВОД)'!O36)</f>
        <v>0</v>
      </c>
      <c r="AM34" s="48">
        <f>SUM('[19]ПОЛНАЯ СЕБЕСТОИМОСТЬ СТОКИ 2018'!Q145)</f>
        <v>0</v>
      </c>
      <c r="AN34" s="49">
        <v>0</v>
      </c>
      <c r="AO34" s="48">
        <f>SUM('[19]Произв. прогр. Стоки (СВОД)'!P36)</f>
        <v>0</v>
      </c>
      <c r="AP34" s="48">
        <f>SUM('[19]ПОЛНАЯ СЕБЕСТОИМОСТЬ СТОКИ 2018'!R145)</f>
        <v>0</v>
      </c>
      <c r="AQ34" s="49">
        <v>0</v>
      </c>
      <c r="AR34" s="103">
        <f t="shared" si="103"/>
        <v>0</v>
      </c>
      <c r="AS34" s="103">
        <f t="shared" si="103"/>
        <v>0</v>
      </c>
      <c r="AT34" s="103">
        <f t="shared" si="103"/>
        <v>0</v>
      </c>
      <c r="AU34" s="55">
        <f t="shared" si="104"/>
        <v>0</v>
      </c>
      <c r="AV34" s="55" t="e">
        <f t="shared" si="105"/>
        <v>#DIV/0!</v>
      </c>
      <c r="AW34" s="103">
        <f t="shared" si="106"/>
        <v>0</v>
      </c>
      <c r="AX34" s="103">
        <f t="shared" si="107"/>
        <v>0</v>
      </c>
      <c r="AY34" s="103">
        <f t="shared" si="107"/>
        <v>0</v>
      </c>
      <c r="AZ34" s="55">
        <f t="shared" si="108"/>
        <v>0</v>
      </c>
      <c r="BA34" s="55" t="e">
        <f t="shared" si="109"/>
        <v>#DIV/0!</v>
      </c>
      <c r="BB34" s="48">
        <f>SUM('[19]Произв. прогр. Стоки (СВОД)'!S36)</f>
        <v>0</v>
      </c>
      <c r="BC34" s="48">
        <f>SUM('[19]ПОЛНАЯ СЕБЕСТОИМОСТЬ СТОКИ 2018'!X145)</f>
        <v>0</v>
      </c>
      <c r="BD34" s="49">
        <v>0</v>
      </c>
      <c r="BE34" s="48">
        <f>SUM('[19]Произв. прогр. Стоки (СВОД)'!S36)</f>
        <v>0</v>
      </c>
      <c r="BF34" s="48">
        <f>SUM('[19]ПОЛНАЯ СЕБЕСТОИМОСТЬ СТОКИ 2018'!Y145)</f>
        <v>0</v>
      </c>
      <c r="BG34" s="49">
        <v>0</v>
      </c>
      <c r="BH34" s="48">
        <f>SUM('[19]Произв. прогр. Стоки (СВОД)'!U36)</f>
        <v>0</v>
      </c>
      <c r="BI34" s="48">
        <f>SUM('[19]ПОЛНАЯ СЕБЕСТОИМОСТЬ СТОКИ 2018'!Z145)</f>
        <v>0</v>
      </c>
      <c r="BJ34" s="49">
        <v>0</v>
      </c>
      <c r="BK34" s="103">
        <f t="shared" si="110"/>
        <v>0</v>
      </c>
      <c r="BL34" s="103">
        <f t="shared" si="110"/>
        <v>0</v>
      </c>
      <c r="BM34" s="103">
        <f t="shared" si="110"/>
        <v>0</v>
      </c>
      <c r="BN34" s="55">
        <f t="shared" si="111"/>
        <v>0</v>
      </c>
      <c r="BO34" s="55" t="e">
        <f t="shared" si="112"/>
        <v>#DIV/0!</v>
      </c>
      <c r="BP34" s="103">
        <f t="shared" si="113"/>
        <v>0</v>
      </c>
      <c r="BQ34" s="103">
        <f t="shared" si="114"/>
        <v>0</v>
      </c>
      <c r="BR34" s="103">
        <f t="shared" si="114"/>
        <v>0</v>
      </c>
      <c r="BS34" s="55">
        <f t="shared" si="115"/>
        <v>0</v>
      </c>
      <c r="BT34" s="55" t="e">
        <f t="shared" si="116"/>
        <v>#DIV/0!</v>
      </c>
    </row>
    <row r="35" spans="1:72" ht="18.75" customHeight="1">
      <c r="A35" s="14" t="s">
        <v>60</v>
      </c>
      <c r="B35" s="48">
        <f>SUM('[19]Произв. прогр. Стоки (СВОД)'!E37)</f>
        <v>27.194453084210796</v>
      </c>
      <c r="C35" s="48">
        <f>SUM('[19]ПОЛНАЯ СЕБЕСТОИМОСТЬ СТОКИ 2018'!C146)</f>
        <v>0</v>
      </c>
      <c r="D35" s="49">
        <v>31.4</v>
      </c>
      <c r="E35" s="48">
        <f>SUM('[19]Произв. прогр. Стоки (СВОД)'!F37)</f>
        <v>27.194453084210796</v>
      </c>
      <c r="F35" s="48">
        <f>SUM('[19]ПОЛНАЯ СЕБЕСТОИМОСТЬ СТОКИ 2018'!D146)</f>
        <v>0</v>
      </c>
      <c r="G35" s="49">
        <v>28.26</v>
      </c>
      <c r="H35" s="48">
        <f>SUM('[19]Произв. прогр. Стоки (СВОД)'!G37)</f>
        <v>27.194453084210796</v>
      </c>
      <c r="I35" s="48">
        <f>SUM('[19]ПОЛНАЯ СЕБЕСТОИМОСТЬ СТОКИ 2018'!E146)</f>
        <v>0</v>
      </c>
      <c r="J35" s="49">
        <v>20.149999999999999</v>
      </c>
      <c r="K35" s="103">
        <f t="shared" si="93"/>
        <v>81.583359252632391</v>
      </c>
      <c r="L35" s="103">
        <f t="shared" si="93"/>
        <v>0</v>
      </c>
      <c r="M35" s="103">
        <f t="shared" si="93"/>
        <v>79.81</v>
      </c>
      <c r="N35" s="55">
        <f t="shared" si="94"/>
        <v>-81.583359252632391</v>
      </c>
      <c r="O35" s="55">
        <f t="shared" si="95"/>
        <v>-100</v>
      </c>
      <c r="P35" s="48">
        <f>SUM('[19]Произв. прогр. Стоки (СВОД)'!I37)</f>
        <v>27.194453084210796</v>
      </c>
      <c r="Q35" s="48">
        <f>SUM('[19]ПОЛНАЯ СЕБЕСТОИМОСТЬ СТОКИ 2018'!H146)</f>
        <v>0</v>
      </c>
      <c r="R35" s="49">
        <v>20.67</v>
      </c>
      <c r="S35" s="48">
        <f>SUM('[19]Произв. прогр. Стоки (СВОД)'!J37)</f>
        <v>27.194453084210796</v>
      </c>
      <c r="T35" s="48">
        <f>SUM('[19]ПОЛНАЯ СЕБЕСТОИМОСТЬ СТОКИ 2018'!I146)</f>
        <v>9.92</v>
      </c>
      <c r="U35" s="49">
        <v>89.68</v>
      </c>
      <c r="V35" s="48">
        <f>SUM('[19]Произв. прогр. Стоки (СВОД)'!K37)</f>
        <v>27.194453084210796</v>
      </c>
      <c r="W35" s="48">
        <f>SUM('[19]ПОЛНАЯ СЕБЕСТОИМОСТЬ СТОКИ 2018'!J146)</f>
        <v>0</v>
      </c>
      <c r="X35" s="49">
        <v>70.900000000000006</v>
      </c>
      <c r="Y35" s="103">
        <f t="shared" si="96"/>
        <v>81.583359252632391</v>
      </c>
      <c r="Z35" s="103">
        <f t="shared" si="96"/>
        <v>9.92</v>
      </c>
      <c r="AA35" s="103">
        <f t="shared" si="96"/>
        <v>181.25</v>
      </c>
      <c r="AB35" s="55">
        <f t="shared" si="97"/>
        <v>-71.663359252632389</v>
      </c>
      <c r="AC35" s="55">
        <f t="shared" si="98"/>
        <v>-87.840657591358109</v>
      </c>
      <c r="AD35" s="103">
        <f t="shared" si="99"/>
        <v>163.16671850526478</v>
      </c>
      <c r="AE35" s="103">
        <f t="shared" si="100"/>
        <v>9.92</v>
      </c>
      <c r="AF35" s="119">
        <f t="shared" si="100"/>
        <v>261.06</v>
      </c>
      <c r="AG35" s="55">
        <f t="shared" si="101"/>
        <v>-153.24671850526479</v>
      </c>
      <c r="AH35" s="55">
        <f t="shared" si="102"/>
        <v>-93.920328795679069</v>
      </c>
      <c r="AI35" s="48">
        <f>SUM('[19]Произв. прогр. Стоки (СВОД)'!N37)</f>
        <v>27.194453084210796</v>
      </c>
      <c r="AJ35" s="48">
        <f>SUM('[19]ПОЛНАЯ СЕБЕСТОИМОСТЬ СТОКИ 2018'!P146)</f>
        <v>54.78</v>
      </c>
      <c r="AK35" s="49">
        <v>39.31</v>
      </c>
      <c r="AL35" s="48">
        <f>SUM('[19]Произв. прогр. Стоки (СВОД)'!O37)</f>
        <v>27.194453084210796</v>
      </c>
      <c r="AM35" s="48">
        <f>SUM('[19]ПОЛНАЯ СЕБЕСТОИМОСТЬ СТОКИ 2018'!Q146)</f>
        <v>41.35</v>
      </c>
      <c r="AN35" s="49">
        <v>31.65</v>
      </c>
      <c r="AO35" s="48">
        <f>SUM('[19]Произв. прогр. Стоки (СВОД)'!P37)</f>
        <v>27.194453084210796</v>
      </c>
      <c r="AP35" s="48">
        <f>SUM('[19]ПОЛНАЯ СЕБЕСТОИМОСТЬ СТОКИ 2018'!R146)</f>
        <v>44.91</v>
      </c>
      <c r="AQ35" s="49">
        <v>83.66</v>
      </c>
      <c r="AR35" s="103">
        <f t="shared" si="103"/>
        <v>81.583359252632391</v>
      </c>
      <c r="AS35" s="103">
        <f t="shared" si="103"/>
        <v>141.04</v>
      </c>
      <c r="AT35" s="103">
        <f t="shared" si="103"/>
        <v>154.62</v>
      </c>
      <c r="AU35" s="55">
        <f t="shared" si="104"/>
        <v>59.456640747367601</v>
      </c>
      <c r="AV35" s="55">
        <f t="shared" si="105"/>
        <v>72.878392471255296</v>
      </c>
      <c r="AW35" s="103">
        <f t="shared" si="106"/>
        <v>244.75007775789717</v>
      </c>
      <c r="AX35" s="103">
        <f t="shared" si="107"/>
        <v>150.95999999999998</v>
      </c>
      <c r="AY35" s="103">
        <f t="shared" si="107"/>
        <v>415.68</v>
      </c>
      <c r="AZ35" s="55">
        <f t="shared" si="108"/>
        <v>-93.790077757897194</v>
      </c>
      <c r="BA35" s="55">
        <f t="shared" si="109"/>
        <v>-38.320755040034278</v>
      </c>
      <c r="BB35" s="48">
        <f>SUM('[19]Произв. прогр. Стоки (СВОД)'!S37)</f>
        <v>27.194453084210796</v>
      </c>
      <c r="BC35" s="48">
        <f>SUM('[19]ПОЛНАЯ СЕБЕСТОИМОСТЬ СТОКИ 2018'!X146)</f>
        <v>0</v>
      </c>
      <c r="BD35" s="49">
        <v>70.16</v>
      </c>
      <c r="BE35" s="48">
        <f>SUM('[19]Произв. прогр. Стоки (СВОД)'!S37)</f>
        <v>27.194453084210796</v>
      </c>
      <c r="BF35" s="48">
        <f>SUM('[19]ПОЛНАЯ СЕБЕСТОИМОСТЬ СТОКИ 2018'!Y146)</f>
        <v>0</v>
      </c>
      <c r="BG35" s="49">
        <v>35.08</v>
      </c>
      <c r="BH35" s="48">
        <f>SUM('[19]Произв. прогр. Стоки (СВОД)'!U37)</f>
        <v>27.194453084210796</v>
      </c>
      <c r="BI35" s="48">
        <f>SUM('[19]ПОЛНАЯ СЕБЕСТОИМОСТЬ СТОКИ 2018'!Z146)</f>
        <v>0</v>
      </c>
      <c r="BJ35" s="49">
        <v>285.76</v>
      </c>
      <c r="BK35" s="103">
        <f t="shared" si="110"/>
        <v>81.583359252632391</v>
      </c>
      <c r="BL35" s="103">
        <f t="shared" si="110"/>
        <v>0</v>
      </c>
      <c r="BM35" s="103">
        <f t="shared" si="110"/>
        <v>391</v>
      </c>
      <c r="BN35" s="55">
        <f t="shared" si="111"/>
        <v>-81.583359252632391</v>
      </c>
      <c r="BO35" s="55">
        <f t="shared" si="112"/>
        <v>-100</v>
      </c>
      <c r="BP35" s="103">
        <f t="shared" si="113"/>
        <v>326.33343701052956</v>
      </c>
      <c r="BQ35" s="103">
        <f t="shared" si="114"/>
        <v>150.95999999999998</v>
      </c>
      <c r="BR35" s="103">
        <f t="shared" si="114"/>
        <v>806.68000000000006</v>
      </c>
      <c r="BS35" s="55">
        <f t="shared" si="115"/>
        <v>-175.37343701052959</v>
      </c>
      <c r="BT35" s="55">
        <f t="shared" si="116"/>
        <v>-53.740566280025703</v>
      </c>
    </row>
    <row r="36" spans="1:72" ht="18.75" customHeight="1">
      <c r="A36" s="14" t="s">
        <v>59</v>
      </c>
      <c r="B36" s="48">
        <f>SUM('[19]Произв. прогр. Стоки (СВОД)'!E38)</f>
        <v>28.021684877485498</v>
      </c>
      <c r="C36" s="48">
        <f>SUM('[19]ПОЛНАЯ СЕБЕСТОИМОСТЬ СТОКИ 2018'!C147)</f>
        <v>44.85</v>
      </c>
      <c r="D36" s="49">
        <v>62.97</v>
      </c>
      <c r="E36" s="48">
        <f>SUM('[19]Произв. прогр. Стоки (СВОД)'!F38)</f>
        <v>28.021684877485498</v>
      </c>
      <c r="F36" s="48">
        <f>SUM('[19]ПОЛНАЯ СЕБЕСТОИМОСТЬ СТОКИ 2018'!D147)</f>
        <v>106.38</v>
      </c>
      <c r="G36" s="49">
        <v>43.57</v>
      </c>
      <c r="H36" s="48">
        <f>SUM('[19]Произв. прогр. Стоки (СВОД)'!G38)</f>
        <v>28.021684877485498</v>
      </c>
      <c r="I36" s="48">
        <f>SUM('[19]ПОЛНАЯ СЕБЕСТОИМОСТЬ СТОКИ 2018'!E147)</f>
        <v>432.35999999999996</v>
      </c>
      <c r="J36" s="49">
        <v>65.55</v>
      </c>
      <c r="K36" s="103">
        <f t="shared" si="93"/>
        <v>84.065054632456494</v>
      </c>
      <c r="L36" s="103">
        <f t="shared" si="93"/>
        <v>583.58999999999992</v>
      </c>
      <c r="M36" s="103">
        <f t="shared" si="93"/>
        <v>172.08999999999997</v>
      </c>
      <c r="N36" s="55">
        <f t="shared" si="94"/>
        <v>499.52494536754341</v>
      </c>
      <c r="O36" s="55">
        <f t="shared" si="95"/>
        <v>594.21236035773995</v>
      </c>
      <c r="P36" s="48">
        <f>SUM('[19]Произв. прогр. Стоки (СВОД)'!I38)</f>
        <v>28.021684877485498</v>
      </c>
      <c r="Q36" s="48">
        <f>SUM('[19]ПОЛНАЯ СЕБЕСТОИМОСТЬ СТОКИ 2018'!H147)</f>
        <v>212.99</v>
      </c>
      <c r="R36" s="49">
        <v>725.17</v>
      </c>
      <c r="S36" s="48">
        <f>SUM('[19]Произв. прогр. Стоки (СВОД)'!J38)</f>
        <v>28.021684877485498</v>
      </c>
      <c r="T36" s="48">
        <f>SUM('[19]ПОЛНАЯ СЕБЕСТОИМОСТЬ СТОКИ 2018'!I147)</f>
        <v>80.569999999999993</v>
      </c>
      <c r="U36" s="49">
        <v>135.47</v>
      </c>
      <c r="V36" s="48">
        <f>SUM('[19]Произв. прогр. Стоки (СВОД)'!K38)</f>
        <v>28.021684877485498</v>
      </c>
      <c r="W36" s="48">
        <f>SUM('[19]ПОЛНАЯ СЕБЕСТОИМОСТЬ СТОКИ 2018'!J147)</f>
        <v>248.89999999999998</v>
      </c>
      <c r="X36" s="49">
        <v>112</v>
      </c>
      <c r="Y36" s="103">
        <f t="shared" si="96"/>
        <v>84.065054632456494</v>
      </c>
      <c r="Z36" s="103">
        <f t="shared" si="96"/>
        <v>542.46</v>
      </c>
      <c r="AA36" s="103">
        <f t="shared" si="96"/>
        <v>972.64</v>
      </c>
      <c r="AB36" s="55">
        <f t="shared" si="97"/>
        <v>458.39494536754353</v>
      </c>
      <c r="AC36" s="55">
        <f t="shared" si="98"/>
        <v>545.28596617430003</v>
      </c>
      <c r="AD36" s="103">
        <f t="shared" si="99"/>
        <v>168.13010926491299</v>
      </c>
      <c r="AE36" s="103">
        <f t="shared" si="100"/>
        <v>1126.05</v>
      </c>
      <c r="AF36" s="119">
        <f t="shared" si="100"/>
        <v>1144.73</v>
      </c>
      <c r="AG36" s="55">
        <f t="shared" si="101"/>
        <v>957.91989073508694</v>
      </c>
      <c r="AH36" s="55">
        <f t="shared" si="102"/>
        <v>569.74916326601999</v>
      </c>
      <c r="AI36" s="48">
        <f>SUM('[19]Произв. прогр. Стоки (СВОД)'!N38)</f>
        <v>28.021684877485498</v>
      </c>
      <c r="AJ36" s="48">
        <f>SUM('[19]ПОЛНАЯ СЕБЕСТОИМОСТЬ СТОКИ 2018'!P147)</f>
        <v>618.13</v>
      </c>
      <c r="AK36" s="49">
        <v>53.69</v>
      </c>
      <c r="AL36" s="48">
        <f>SUM('[19]Произв. прогр. Стоки (СВОД)'!O38)</f>
        <v>28.021684877485498</v>
      </c>
      <c r="AM36" s="48">
        <f>SUM('[19]ПОЛНАЯ СЕБЕСТОИМОСТЬ СТОКИ 2018'!Q147)</f>
        <v>129.12</v>
      </c>
      <c r="AN36" s="49">
        <v>192.29</v>
      </c>
      <c r="AO36" s="48">
        <f>SUM('[19]Произв. прогр. Стоки (СВОД)'!P38)</f>
        <v>28.021684877485498</v>
      </c>
      <c r="AP36" s="48">
        <f>SUM('[19]ПОЛНАЯ СЕБЕСТОИМОСТЬ СТОКИ 2018'!R147)</f>
        <v>359.04999999999995</v>
      </c>
      <c r="AQ36" s="49">
        <v>63.18</v>
      </c>
      <c r="AR36" s="103">
        <f t="shared" si="103"/>
        <v>84.065054632456494</v>
      </c>
      <c r="AS36" s="103">
        <f t="shared" si="103"/>
        <v>1106.3</v>
      </c>
      <c r="AT36" s="103">
        <f t="shared" si="103"/>
        <v>309.15999999999997</v>
      </c>
      <c r="AU36" s="55">
        <f t="shared" si="104"/>
        <v>1022.2349453675434</v>
      </c>
      <c r="AV36" s="55">
        <f t="shared" si="105"/>
        <v>1216.0046167065368</v>
      </c>
      <c r="AW36" s="103">
        <f t="shared" si="106"/>
        <v>252.19516389736947</v>
      </c>
      <c r="AX36" s="103">
        <f t="shared" si="107"/>
        <v>2232.35</v>
      </c>
      <c r="AY36" s="103">
        <f t="shared" si="107"/>
        <v>1453.8899999999999</v>
      </c>
      <c r="AZ36" s="55">
        <f t="shared" si="108"/>
        <v>1980.1548361026305</v>
      </c>
      <c r="BA36" s="55">
        <f t="shared" si="109"/>
        <v>785.16764774619242</v>
      </c>
      <c r="BB36" s="48">
        <f>SUM('[19]Произв. прогр. Стоки (СВОД)'!S38)</f>
        <v>28.021684877485498</v>
      </c>
      <c r="BC36" s="48">
        <f>SUM('[19]ПОЛНАЯ СЕБЕСТОИМОСТЬ СТОКИ 2018'!X147)</f>
        <v>0</v>
      </c>
      <c r="BD36" s="49">
        <v>80.16</v>
      </c>
      <c r="BE36" s="48">
        <f>SUM('[19]Произв. прогр. Стоки (СВОД)'!S38)</f>
        <v>28.021684877485498</v>
      </c>
      <c r="BF36" s="48">
        <f>SUM('[19]ПОЛНАЯ СЕБЕСТОИМОСТЬ СТОКИ 2018'!Y147)</f>
        <v>0</v>
      </c>
      <c r="BG36" s="49">
        <v>14.5</v>
      </c>
      <c r="BH36" s="48">
        <f>SUM('[19]Произв. прогр. Стоки (СВОД)'!U38)</f>
        <v>28.021684877485498</v>
      </c>
      <c r="BI36" s="48">
        <f>SUM('[19]ПОЛНАЯ СЕБЕСТОИМОСТЬ СТОКИ 2018'!Z147)</f>
        <v>0</v>
      </c>
      <c r="BJ36" s="49">
        <v>191.5</v>
      </c>
      <c r="BK36" s="103">
        <f t="shared" si="110"/>
        <v>84.065054632456494</v>
      </c>
      <c r="BL36" s="103">
        <f t="shared" si="110"/>
        <v>0</v>
      </c>
      <c r="BM36" s="103">
        <f t="shared" si="110"/>
        <v>286.15999999999997</v>
      </c>
      <c r="BN36" s="55">
        <f t="shared" si="111"/>
        <v>-84.065054632456494</v>
      </c>
      <c r="BO36" s="55">
        <f t="shared" si="112"/>
        <v>-100</v>
      </c>
      <c r="BP36" s="103">
        <f t="shared" si="113"/>
        <v>336.26021852982598</v>
      </c>
      <c r="BQ36" s="103">
        <f t="shared" si="114"/>
        <v>2232.35</v>
      </c>
      <c r="BR36" s="103">
        <f t="shared" si="114"/>
        <v>1740.0499999999997</v>
      </c>
      <c r="BS36" s="55">
        <f t="shared" si="115"/>
        <v>1896.0897814701739</v>
      </c>
      <c r="BT36" s="55">
        <f t="shared" si="116"/>
        <v>563.8757358096442</v>
      </c>
    </row>
    <row r="37" spans="1:72" ht="18.75" customHeight="1">
      <c r="A37" s="14" t="s">
        <v>61</v>
      </c>
      <c r="B37" s="48">
        <f>SUM('[19]Произв. прогр. Стоки (СВОД)'!E39)</f>
        <v>2942.4326209754618</v>
      </c>
      <c r="C37" s="48">
        <f>SUM('[19]ПОЛНАЯ СЕБЕСТОИМОСТЬ СТОКИ 2018'!C148)</f>
        <v>2305.4500000000003</v>
      </c>
      <c r="D37" s="49">
        <v>2616.17</v>
      </c>
      <c r="E37" s="48">
        <f>SUM('[19]Произв. прогр. Стоки (СВОД)'!F39)</f>
        <v>2942.4326209754618</v>
      </c>
      <c r="F37" s="48">
        <f>SUM('[19]ПОЛНАЯ СЕБЕСТОИМОСТЬ СТОКИ 2018'!D148)</f>
        <v>2146.3000000000002</v>
      </c>
      <c r="G37" s="49">
        <v>2191.89</v>
      </c>
      <c r="H37" s="48">
        <f>SUM('[19]Произв. прогр. Стоки (СВОД)'!G39)</f>
        <v>2942.4326209754618</v>
      </c>
      <c r="I37" s="48">
        <f>SUM('[19]ПОЛНАЯ СЕБЕСТОИМОСТЬ СТОКИ 2018'!E148)</f>
        <v>2474.0799999999995</v>
      </c>
      <c r="J37" s="49">
        <v>2835.73</v>
      </c>
      <c r="K37" s="103">
        <f t="shared" si="93"/>
        <v>8827.2978629263853</v>
      </c>
      <c r="L37" s="103">
        <f t="shared" si="93"/>
        <v>6925.83</v>
      </c>
      <c r="M37" s="103">
        <f t="shared" si="93"/>
        <v>7643.7899999999991</v>
      </c>
      <c r="N37" s="55">
        <f t="shared" si="94"/>
        <v>-1901.4678629263854</v>
      </c>
      <c r="O37" s="55">
        <f t="shared" si="95"/>
        <v>-21.540769241653521</v>
      </c>
      <c r="P37" s="48">
        <f>SUM('[19]Произв. прогр. Стоки (СВОД)'!I39)</f>
        <v>2942.4326209754618</v>
      </c>
      <c r="Q37" s="48">
        <f>SUM('[19]ПОЛНАЯ СЕБЕСТОИМОСТЬ СТОКИ 2018'!H148)</f>
        <v>2417.2700000000004</v>
      </c>
      <c r="R37" s="49">
        <v>2431.2600000000002</v>
      </c>
      <c r="S37" s="48">
        <f>SUM('[19]Произв. прогр. Стоки (СВОД)'!J39)</f>
        <v>2942.4326209754618</v>
      </c>
      <c r="T37" s="48">
        <f>SUM('[19]ПОЛНАЯ СЕБЕСТОИМОСТЬ СТОКИ 2018'!I148)</f>
        <v>2345.0700000000002</v>
      </c>
      <c r="U37" s="49">
        <v>2673</v>
      </c>
      <c r="V37" s="48">
        <f>SUM('[19]Произв. прогр. Стоки (СВОД)'!K39)</f>
        <v>2942.4326209754618</v>
      </c>
      <c r="W37" s="48">
        <f>SUM('[19]ПОЛНАЯ СЕБЕСТОИМОСТЬ СТОКИ 2018'!J148)</f>
        <v>2700.42</v>
      </c>
      <c r="X37" s="49">
        <v>2620.11</v>
      </c>
      <c r="Y37" s="103">
        <f t="shared" si="96"/>
        <v>8827.2978629263853</v>
      </c>
      <c r="Z37" s="103">
        <f t="shared" si="96"/>
        <v>7462.76</v>
      </c>
      <c r="AA37" s="103">
        <f t="shared" si="96"/>
        <v>7724.3700000000008</v>
      </c>
      <c r="AB37" s="55">
        <f t="shared" si="97"/>
        <v>-1364.5378629263851</v>
      </c>
      <c r="AC37" s="55">
        <f t="shared" si="98"/>
        <v>-15.458160403279059</v>
      </c>
      <c r="AD37" s="103">
        <f t="shared" si="99"/>
        <v>17654.595725852771</v>
      </c>
      <c r="AE37" s="103">
        <f t="shared" si="100"/>
        <v>14388.59</v>
      </c>
      <c r="AF37" s="119">
        <f t="shared" si="100"/>
        <v>15368.16</v>
      </c>
      <c r="AG37" s="55">
        <f t="shared" si="101"/>
        <v>-3266.0057258527704</v>
      </c>
      <c r="AH37" s="55">
        <f t="shared" si="102"/>
        <v>-18.499464822466287</v>
      </c>
      <c r="AI37" s="48">
        <f>SUM('[19]Произв. прогр. Стоки (СВОД)'!N39)</f>
        <v>3060.1299258144809</v>
      </c>
      <c r="AJ37" s="48">
        <f>SUM('[19]ПОЛНАЯ СЕБЕСТОИМОСТЬ СТОКИ 2018'!P148)</f>
        <v>2616.04</v>
      </c>
      <c r="AK37" s="49">
        <v>2608.71</v>
      </c>
      <c r="AL37" s="48">
        <f>SUM('[19]Произв. прогр. Стоки (СВОД)'!O39)</f>
        <v>3060.1299258144809</v>
      </c>
      <c r="AM37" s="48">
        <f>SUM('[19]ПОЛНАЯ СЕБЕСТОИМОСТЬ СТОКИ 2018'!Q148)</f>
        <v>2701.43</v>
      </c>
      <c r="AN37" s="49">
        <v>2953.54</v>
      </c>
      <c r="AO37" s="48">
        <f>SUM('[19]Произв. прогр. Стоки (СВОД)'!P39)</f>
        <v>3060.1299258144809</v>
      </c>
      <c r="AP37" s="48">
        <f>SUM('[19]ПОЛНАЯ СЕБЕСТОИМОСТЬ СТОКИ 2018'!R148)</f>
        <v>2517.91</v>
      </c>
      <c r="AQ37" s="49">
        <v>2375.83</v>
      </c>
      <c r="AR37" s="103">
        <f t="shared" si="103"/>
        <v>9180.3897774434427</v>
      </c>
      <c r="AS37" s="103">
        <f t="shared" si="103"/>
        <v>7835.3799999999992</v>
      </c>
      <c r="AT37" s="103">
        <f t="shared" si="103"/>
        <v>7938.08</v>
      </c>
      <c r="AU37" s="55">
        <f t="shared" si="104"/>
        <v>-1345.0097774434435</v>
      </c>
      <c r="AV37" s="55">
        <f t="shared" si="105"/>
        <v>-14.650900561413877</v>
      </c>
      <c r="AW37" s="103">
        <f t="shared" si="106"/>
        <v>26834.985503296215</v>
      </c>
      <c r="AX37" s="103">
        <f t="shared" si="107"/>
        <v>22223.97</v>
      </c>
      <c r="AY37" s="103">
        <f t="shared" si="107"/>
        <v>23306.239999999998</v>
      </c>
      <c r="AZ37" s="55">
        <f t="shared" si="108"/>
        <v>-4611.0155032962139</v>
      </c>
      <c r="BA37" s="55">
        <f t="shared" si="109"/>
        <v>-17.182850733158883</v>
      </c>
      <c r="BB37" s="48">
        <f>SUM('[19]Произв. прогр. Стоки (СВОД)'!S39)</f>
        <v>3060.1299258144809</v>
      </c>
      <c r="BC37" s="48">
        <f>SUM('[19]ПОЛНАЯ СЕБЕСТОИМОСТЬ СТОКИ 2018'!X148)</f>
        <v>0</v>
      </c>
      <c r="BD37" s="49">
        <v>2126.38</v>
      </c>
      <c r="BE37" s="48">
        <f>SUM('[19]Произв. прогр. Стоки (СВОД)'!S39)</f>
        <v>3060.1299258144809</v>
      </c>
      <c r="BF37" s="48">
        <f>SUM('[19]ПОЛНАЯ СЕБЕСТОИМОСТЬ СТОКИ 2018'!Y148)</f>
        <v>0</v>
      </c>
      <c r="BG37" s="49">
        <v>2418.86</v>
      </c>
      <c r="BH37" s="48">
        <f>SUM('[19]Произв. прогр. Стоки (СВОД)'!U39)</f>
        <v>3060.1299258144809</v>
      </c>
      <c r="BI37" s="48">
        <f>SUM('[19]ПОЛНАЯ СЕБЕСТОИМОСТЬ СТОКИ 2018'!Z148)</f>
        <v>0</v>
      </c>
      <c r="BJ37" s="49">
        <v>2142.5500000000002</v>
      </c>
      <c r="BK37" s="103">
        <f t="shared" si="110"/>
        <v>9180.3897774434427</v>
      </c>
      <c r="BL37" s="103">
        <f t="shared" si="110"/>
        <v>0</v>
      </c>
      <c r="BM37" s="103">
        <f t="shared" si="110"/>
        <v>6687.79</v>
      </c>
      <c r="BN37" s="55">
        <f t="shared" si="111"/>
        <v>-9180.3897774434427</v>
      </c>
      <c r="BO37" s="55">
        <f t="shared" si="112"/>
        <v>-100</v>
      </c>
      <c r="BP37" s="103">
        <f t="shared" si="113"/>
        <v>36015.37528073966</v>
      </c>
      <c r="BQ37" s="103">
        <f t="shared" si="114"/>
        <v>22223.97</v>
      </c>
      <c r="BR37" s="103">
        <f t="shared" si="114"/>
        <v>29994.03</v>
      </c>
      <c r="BS37" s="55">
        <f t="shared" si="115"/>
        <v>-13791.405280739658</v>
      </c>
      <c r="BT37" s="55">
        <f t="shared" si="116"/>
        <v>-38.293104467843882</v>
      </c>
    </row>
    <row r="38" spans="1:72" ht="18.75" customHeight="1">
      <c r="A38" s="14" t="s">
        <v>112</v>
      </c>
      <c r="B38" s="48">
        <f>SUM('[19]Произв. прогр. Стоки (СВОД)'!E40)</f>
        <v>883.16566204666617</v>
      </c>
      <c r="C38" s="48">
        <f>SUM('[19]ПОЛНАЯ СЕБЕСТОИМОСТЬ СТОКИ 2018'!C149)</f>
        <v>694.81999999999994</v>
      </c>
      <c r="D38" s="49">
        <v>788.68</v>
      </c>
      <c r="E38" s="48">
        <f>SUM('[19]Произв. прогр. Стоки (СВОД)'!F40)</f>
        <v>883.16566204666617</v>
      </c>
      <c r="F38" s="48">
        <f>SUM('[19]ПОЛНАЯ СЕБЕСТОИМОСТЬ СТОКИ 2018'!D149)</f>
        <v>645.42000000000007</v>
      </c>
      <c r="G38" s="49">
        <v>659.09</v>
      </c>
      <c r="H38" s="48">
        <f>SUM('[19]Произв. прогр. Стоки (СВОД)'!G40)</f>
        <v>883.16566204666617</v>
      </c>
      <c r="I38" s="48">
        <f>SUM('[19]ПОЛНАЯ СЕБЕСТОИМОСТЬ СТОКИ 2018'!E149)</f>
        <v>746.23</v>
      </c>
      <c r="J38" s="49">
        <v>847.37</v>
      </c>
      <c r="K38" s="103">
        <f t="shared" si="93"/>
        <v>2649.4969861399986</v>
      </c>
      <c r="L38" s="103">
        <f t="shared" si="93"/>
        <v>2086.4700000000003</v>
      </c>
      <c r="M38" s="103">
        <f t="shared" si="93"/>
        <v>2295.14</v>
      </c>
      <c r="N38" s="55">
        <f t="shared" si="94"/>
        <v>-563.02698613999837</v>
      </c>
      <c r="O38" s="55">
        <f t="shared" si="95"/>
        <v>-21.250335029075146</v>
      </c>
      <c r="P38" s="48">
        <f>SUM('[19]Произв. прогр. Стоки (СВОД)'!I40)</f>
        <v>883.16566204666617</v>
      </c>
      <c r="Q38" s="48">
        <f>SUM('[19]ПОЛНАЯ СЕБЕСТОИМОСТЬ СТОКИ 2018'!H149)</f>
        <v>730.33</v>
      </c>
      <c r="R38" s="49">
        <v>730.81</v>
      </c>
      <c r="S38" s="48">
        <f>SUM('[19]Произв. прогр. Стоки (СВОД)'!J40)</f>
        <v>883.16566204666617</v>
      </c>
      <c r="T38" s="48">
        <f>SUM('[19]ПОЛНАЯ СЕБЕСТОИМОСТЬ СТОКИ 2018'!I149)</f>
        <v>707.09999999999991</v>
      </c>
      <c r="U38" s="49">
        <v>808.53</v>
      </c>
      <c r="V38" s="48">
        <f>SUM('[19]Произв. прогр. Стоки (СВОД)'!K40)</f>
        <v>883.16566204666617</v>
      </c>
      <c r="W38" s="48">
        <f>SUM('[19]ПОЛНАЯ СЕБЕСТОИМОСТЬ СТОКИ 2018'!J149)</f>
        <v>819.03</v>
      </c>
      <c r="X38" s="49">
        <v>795.17</v>
      </c>
      <c r="Y38" s="103">
        <f t="shared" si="96"/>
        <v>2649.4969861399986</v>
      </c>
      <c r="Z38" s="103">
        <f t="shared" si="96"/>
        <v>2256.46</v>
      </c>
      <c r="AA38" s="103">
        <f t="shared" si="96"/>
        <v>2334.5099999999998</v>
      </c>
      <c r="AB38" s="55">
        <f t="shared" si="97"/>
        <v>-393.03698613999859</v>
      </c>
      <c r="AC38" s="55">
        <f t="shared" si="98"/>
        <v>-14.834400197322234</v>
      </c>
      <c r="AD38" s="103">
        <f t="shared" si="99"/>
        <v>5298.9939722799973</v>
      </c>
      <c r="AE38" s="103">
        <f t="shared" si="100"/>
        <v>4342.93</v>
      </c>
      <c r="AF38" s="119">
        <f t="shared" si="100"/>
        <v>4629.6499999999996</v>
      </c>
      <c r="AG38" s="55">
        <f t="shared" si="101"/>
        <v>-956.06397227999696</v>
      </c>
      <c r="AH38" s="55">
        <f t="shared" si="102"/>
        <v>-18.042367613198689</v>
      </c>
      <c r="AI38" s="48">
        <f>SUM('[19]Произв. прогр. Стоки (СВОД)'!N40)</f>
        <v>918.49228852853298</v>
      </c>
      <c r="AJ38" s="48">
        <f>SUM('[19]ПОЛНАЯ СЕБЕСТОИМОСТЬ СТОКИ 2018'!P149)</f>
        <v>790.62</v>
      </c>
      <c r="AK38" s="49">
        <v>787.6</v>
      </c>
      <c r="AL38" s="48">
        <f>SUM('[19]Произв. прогр. Стоки (СВОД)'!O40)</f>
        <v>918.49228852853298</v>
      </c>
      <c r="AM38" s="48">
        <f>SUM('[19]ПОЛНАЯ СЕБЕСТОИМОСТЬ СТОКИ 2018'!Q149)</f>
        <v>815.44</v>
      </c>
      <c r="AN38" s="49">
        <v>893.18</v>
      </c>
      <c r="AO38" s="48">
        <f>SUM('[19]Произв. прогр. Стоки (СВОД)'!P40)</f>
        <v>918.49228852853298</v>
      </c>
      <c r="AP38" s="48">
        <f>SUM('[19]ПОЛНАЯ СЕБЕСТОИМОСТЬ СТОКИ 2018'!R149)</f>
        <v>760.07</v>
      </c>
      <c r="AQ38" s="49">
        <v>718.28</v>
      </c>
      <c r="AR38" s="103">
        <f t="shared" si="103"/>
        <v>2755.4768655855987</v>
      </c>
      <c r="AS38" s="103">
        <f t="shared" si="103"/>
        <v>2366.13</v>
      </c>
      <c r="AT38" s="103">
        <f t="shared" si="103"/>
        <v>2399.06</v>
      </c>
      <c r="AU38" s="55">
        <f t="shared" si="104"/>
        <v>-389.34686558559861</v>
      </c>
      <c r="AV38" s="55">
        <f t="shared" si="105"/>
        <v>-14.129926853980463</v>
      </c>
      <c r="AW38" s="103">
        <f t="shared" si="106"/>
        <v>8054.470837865596</v>
      </c>
      <c r="AX38" s="103">
        <f t="shared" si="107"/>
        <v>6709.06</v>
      </c>
      <c r="AY38" s="103">
        <f t="shared" si="107"/>
        <v>7028.7099999999991</v>
      </c>
      <c r="AZ38" s="55">
        <f t="shared" si="108"/>
        <v>-1345.4108378655956</v>
      </c>
      <c r="BA38" s="55">
        <f t="shared" si="109"/>
        <v>-16.703901037676662</v>
      </c>
      <c r="BB38" s="48">
        <f>SUM('[19]Произв. прогр. Стоки (СВОД)'!S40)</f>
        <v>918.49228852853298</v>
      </c>
      <c r="BC38" s="48">
        <f>SUM('[19]ПОЛНАЯ СЕБЕСТОИМОСТЬ СТОКИ 2018'!X149)</f>
        <v>0</v>
      </c>
      <c r="BD38" s="49">
        <v>633.15</v>
      </c>
      <c r="BE38" s="48">
        <f>SUM('[19]Произв. прогр. Стоки (СВОД)'!S40)</f>
        <v>918.49228852853298</v>
      </c>
      <c r="BF38" s="48">
        <f>SUM('[19]ПОЛНАЯ СЕБЕСТОИМОСТЬ СТОКИ 2018'!Y149)</f>
        <v>0</v>
      </c>
      <c r="BG38" s="49">
        <v>739.85</v>
      </c>
      <c r="BH38" s="48">
        <f>SUM('[19]Произв. прогр. Стоки (СВОД)'!U40)</f>
        <v>918.49228852853298</v>
      </c>
      <c r="BI38" s="48">
        <f>SUM('[19]ПОЛНАЯ СЕБЕСТОИМОСТЬ СТОКИ 2018'!Z149)</f>
        <v>0</v>
      </c>
      <c r="BJ38" s="49">
        <v>636.44000000000005</v>
      </c>
      <c r="BK38" s="103">
        <f t="shared" si="110"/>
        <v>2755.4768655855987</v>
      </c>
      <c r="BL38" s="103">
        <f t="shared" si="110"/>
        <v>0</v>
      </c>
      <c r="BM38" s="103">
        <f t="shared" si="110"/>
        <v>2009.44</v>
      </c>
      <c r="BN38" s="55">
        <f t="shared" si="111"/>
        <v>-2755.4768655855987</v>
      </c>
      <c r="BO38" s="55">
        <f t="shared" si="112"/>
        <v>-100</v>
      </c>
      <c r="BP38" s="103">
        <f t="shared" si="113"/>
        <v>10809.947703451195</v>
      </c>
      <c r="BQ38" s="103">
        <f t="shared" si="114"/>
        <v>6709.06</v>
      </c>
      <c r="BR38" s="103">
        <f t="shared" si="114"/>
        <v>9038.15</v>
      </c>
      <c r="BS38" s="55">
        <f t="shared" si="115"/>
        <v>-4100.8877034511943</v>
      </c>
      <c r="BT38" s="55">
        <f t="shared" si="116"/>
        <v>-37.936239988857125</v>
      </c>
    </row>
    <row r="39" spans="1:72" ht="18.75" customHeight="1">
      <c r="A39" s="120" t="s">
        <v>63</v>
      </c>
      <c r="B39" s="51">
        <f>SUM('[19]Произв. прогр. Стоки (СВОД)'!E41)</f>
        <v>0.30014813448944266</v>
      </c>
      <c r="C39" s="51">
        <f>SUM('[19]ПОЛНАЯ СЕБЕСТОИМОСТЬ СТОКИ 2018'!C150)</f>
        <v>0.30138150903294364</v>
      </c>
      <c r="D39" s="51">
        <f t="shared" ref="D39:X39" si="117">SUM(D38/D37)</f>
        <v>0.30146358990432576</v>
      </c>
      <c r="E39" s="51">
        <f>SUM('[19]Произв. прогр. Стоки (СВОД)'!F41)</f>
        <v>0.30014813448944266</v>
      </c>
      <c r="F39" s="51">
        <f>SUM('[19]ПОЛНАЯ СЕБЕСТОИМОСТЬ СТОКИ 2018'!D150)</f>
        <v>0.30071285468014725</v>
      </c>
      <c r="G39" s="51">
        <f t="shared" si="117"/>
        <v>0.30069483413857451</v>
      </c>
      <c r="H39" s="51">
        <f>SUM('[19]Произв. прогр. Стоки (СВОД)'!G41)</f>
        <v>0.30014813448944266</v>
      </c>
      <c r="I39" s="51">
        <f>SUM('[19]ПОЛНАЯ СЕБЕСТОИМОСТЬ СТОКИ 2018'!E150)</f>
        <v>0.30161918773847257</v>
      </c>
      <c r="J39" s="51">
        <f t="shared" si="117"/>
        <v>0.29881899898791492</v>
      </c>
      <c r="K39" s="52">
        <f t="shared" si="117"/>
        <v>0.30014813448944266</v>
      </c>
      <c r="L39" s="52">
        <f t="shared" si="117"/>
        <v>0.30125919925842826</v>
      </c>
      <c r="M39" s="52">
        <f t="shared" si="117"/>
        <v>0.30026204278244173</v>
      </c>
      <c r="N39" s="22">
        <f t="shared" si="94"/>
        <v>1.1110647689855924E-3</v>
      </c>
      <c r="O39" s="22">
        <f t="shared" si="95"/>
        <v>0.37017213879257771</v>
      </c>
      <c r="P39" s="51">
        <f>SUM('[19]Произв. прогр. Стоки (СВОД)'!I41)</f>
        <v>0.30014813448944266</v>
      </c>
      <c r="Q39" s="51">
        <f>SUM('[19]ПОЛНАЯ СЕБЕСТОИМОСТЬ СТОКИ 2018'!H150)</f>
        <v>0.30213008890194304</v>
      </c>
      <c r="R39" s="51">
        <f t="shared" si="117"/>
        <v>0.30058899500670427</v>
      </c>
      <c r="S39" s="51">
        <f>SUM('[19]Произв. прогр. Стоки (СВОД)'!J41)</f>
        <v>0.30014813448944266</v>
      </c>
      <c r="T39" s="51">
        <f>SUM('[19]ПОЛНАЯ СЕБЕСТОИМОСТЬ СТОКИ 2018'!I150)</f>
        <v>0.3015261804551676</v>
      </c>
      <c r="U39" s="51">
        <f t="shared" si="117"/>
        <v>0.30248035914702581</v>
      </c>
      <c r="V39" s="51">
        <f>SUM('[19]Произв. прогр. Стоки (СВОД)'!K41)</f>
        <v>0.30014813448944266</v>
      </c>
      <c r="W39" s="51">
        <f>SUM('[19]ПОЛНАЯ СЕБЕСТОИМОСТЬ СТОКИ 2018'!J150)</f>
        <v>0.3032972648699091</v>
      </c>
      <c r="X39" s="51">
        <f t="shared" si="117"/>
        <v>0.30348725816855016</v>
      </c>
      <c r="Y39" s="52">
        <f t="shared" ref="Y39:BR39" si="118">SUM(Y38/Y37)</f>
        <v>0.30014813448944266</v>
      </c>
      <c r="Z39" s="52">
        <f t="shared" si="118"/>
        <v>0.30236266475137885</v>
      </c>
      <c r="AA39" s="52">
        <f t="shared" si="118"/>
        <v>0.30222658935291802</v>
      </c>
      <c r="AB39" s="22">
        <f t="shared" si="97"/>
        <v>2.2145302619361873E-3</v>
      </c>
      <c r="AC39" s="22">
        <f t="shared" si="98"/>
        <v>0.73781243575048128</v>
      </c>
      <c r="AD39" s="52">
        <f t="shared" si="118"/>
        <v>0.30014813448944266</v>
      </c>
      <c r="AE39" s="52">
        <f t="shared" si="118"/>
        <v>0.30183152067019769</v>
      </c>
      <c r="AF39" s="121">
        <f t="shared" si="118"/>
        <v>0.30124946642929273</v>
      </c>
      <c r="AG39" s="22">
        <f t="shared" si="101"/>
        <v>1.683386180755031E-3</v>
      </c>
      <c r="AH39" s="22">
        <f t="shared" si="102"/>
        <v>0.56085178860714924</v>
      </c>
      <c r="AI39" s="51">
        <f>SUM('[19]Произв. прогр. Стоки (СВОД)'!N41)</f>
        <v>0.30014813448944266</v>
      </c>
      <c r="AJ39" s="51">
        <f>SUM('[19]ПОЛНАЯ СЕБЕСТОИМОСТЬ СТОКИ 2018'!P150)</f>
        <v>0.3022201495389979</v>
      </c>
      <c r="AK39" s="51">
        <f t="shared" si="118"/>
        <v>0.30191167281913284</v>
      </c>
      <c r="AL39" s="51">
        <f>SUM('[19]Произв. прогр. Стоки (СВОД)'!O41)</f>
        <v>0.30014813448944266</v>
      </c>
      <c r="AM39" s="51">
        <f>SUM('[19]ПОЛНАЯ СЕБЕСТОИМОСТЬ СТОКИ 2018'!Q150)</f>
        <v>0.30185494349289083</v>
      </c>
      <c r="AN39" s="51">
        <f t="shared" si="118"/>
        <v>0.30240998936868974</v>
      </c>
      <c r="AO39" s="51">
        <f>SUM('[19]Произв. прогр. Стоки (СВОД)'!P41)</f>
        <v>0.30014813448944266</v>
      </c>
      <c r="AP39" s="51">
        <f>SUM('[19]ПОЛНАЯ СЕБЕСТОИМОСТЬ СТОКИ 2018'!R150)</f>
        <v>0.30186543601637872</v>
      </c>
      <c r="AQ39" s="51">
        <f t="shared" si="118"/>
        <v>0.30232802852055912</v>
      </c>
      <c r="AR39" s="52">
        <f t="shared" si="118"/>
        <v>0.30014813448944261</v>
      </c>
      <c r="AS39" s="52">
        <f t="shared" si="118"/>
        <v>0.30198024856484312</v>
      </c>
      <c r="AT39" s="52">
        <f t="shared" si="118"/>
        <v>0.30222169592647086</v>
      </c>
      <c r="AU39" s="22">
        <f t="shared" si="104"/>
        <v>1.832114075400515E-3</v>
      </c>
      <c r="AV39" s="22">
        <f t="shared" si="105"/>
        <v>0.61040328586981696</v>
      </c>
      <c r="AW39" s="52">
        <f t="shared" si="118"/>
        <v>0.30014813448944266</v>
      </c>
      <c r="AX39" s="52">
        <f t="shared" si="118"/>
        <v>0.30188395682679559</v>
      </c>
      <c r="AY39" s="52">
        <f t="shared" si="118"/>
        <v>0.30158060673879611</v>
      </c>
      <c r="AZ39" s="22">
        <f t="shared" si="108"/>
        <v>1.7358223373529214E-3</v>
      </c>
      <c r="BA39" s="22">
        <f t="shared" si="109"/>
        <v>0.57832188106235805</v>
      </c>
      <c r="BB39" s="51">
        <f>SUM('[19]Произв. прогр. Стоки (СВОД)'!S41)</f>
        <v>0.30014813448944266</v>
      </c>
      <c r="BC39" s="51" t="e">
        <f>SUM('[19]ПОЛНАЯ СЕБЕСТОИМОСТЬ СТОКИ 2018'!X150)</f>
        <v>#DIV/0!</v>
      </c>
      <c r="BD39" s="51">
        <f t="shared" si="118"/>
        <v>0.29775957260696578</v>
      </c>
      <c r="BE39" s="51">
        <f>SUM('[19]Произв. прогр. Стоки (СВОД)'!S41)</f>
        <v>0.30014813448944266</v>
      </c>
      <c r="BF39" s="51" t="e">
        <f>SUM('[19]ПОЛНАЯ СЕБЕСТОИМОСТЬ СТОКИ 2018'!Y150)</f>
        <v>#DIV/0!</v>
      </c>
      <c r="BG39" s="51">
        <f t="shared" si="118"/>
        <v>0.30586722671010308</v>
      </c>
      <c r="BH39" s="51">
        <f>SUM('[19]Произв. прогр. Стоки (СВОД)'!U41)</f>
        <v>0.30014813448944266</v>
      </c>
      <c r="BI39" s="51" t="e">
        <f>SUM('[19]ПОЛНАЯ СЕБЕСТОИМОСТЬ СТОКИ 2018'!Z150)</f>
        <v>#DIV/0!</v>
      </c>
      <c r="BJ39" s="51">
        <f t="shared" si="118"/>
        <v>0.29704791020046206</v>
      </c>
      <c r="BK39" s="52">
        <f t="shared" si="118"/>
        <v>0.30014813448944261</v>
      </c>
      <c r="BL39" s="52" t="e">
        <f t="shared" si="118"/>
        <v>#DIV/0!</v>
      </c>
      <c r="BM39" s="52">
        <f t="shared" si="118"/>
        <v>0.30046397987975104</v>
      </c>
      <c r="BN39" s="22" t="e">
        <f t="shared" si="111"/>
        <v>#DIV/0!</v>
      </c>
      <c r="BO39" s="22" t="e">
        <f t="shared" si="112"/>
        <v>#DIV/0!</v>
      </c>
      <c r="BP39" s="52">
        <f t="shared" si="118"/>
        <v>0.30014813448944261</v>
      </c>
      <c r="BQ39" s="52">
        <f t="shared" si="118"/>
        <v>0.30188395682679559</v>
      </c>
      <c r="BR39" s="52">
        <f t="shared" si="118"/>
        <v>0.30133163166136728</v>
      </c>
      <c r="BS39" s="22">
        <f t="shared" si="115"/>
        <v>1.7358223373529769E-3</v>
      </c>
      <c r="BT39" s="22">
        <f t="shared" si="116"/>
        <v>0.5783218810623767</v>
      </c>
    </row>
    <row r="40" spans="1:72" ht="18.75" customHeight="1">
      <c r="A40" s="122" t="s">
        <v>64</v>
      </c>
      <c r="B40" s="48">
        <f>SUM('[19]Произв. прогр. Стоки (СВОД)'!E42)</f>
        <v>991.14016750856365</v>
      </c>
      <c r="C40" s="48">
        <f>SUM('[19]ПОЛНАЯ СЕБЕСТОИМОСТЬ СТОКИ 2018'!C151)</f>
        <v>923.76</v>
      </c>
      <c r="D40" s="56">
        <f>SUM(D41:D44)</f>
        <v>943.18</v>
      </c>
      <c r="E40" s="48">
        <f>SUM('[19]Произв. прогр. Стоки (СВОД)'!F42)</f>
        <v>982.34951140960106</v>
      </c>
      <c r="F40" s="48">
        <f>SUM('[19]ПОЛНАЯ СЕБЕСТОИМОСТЬ СТОКИ 2018'!D151)</f>
        <v>846.65</v>
      </c>
      <c r="G40" s="56">
        <f>SUM(G41:G44)</f>
        <v>788.71</v>
      </c>
      <c r="H40" s="48">
        <f>SUM('[19]Произв. прогр. Стоки (СВОД)'!G42)</f>
        <v>978.54249419382199</v>
      </c>
      <c r="I40" s="48">
        <f>SUM('[19]ПОЛНАЯ СЕБЕСТОИМОСТЬ СТОКИ 2018'!E151)</f>
        <v>1429.58</v>
      </c>
      <c r="J40" s="56">
        <f>SUM(J41:J44)</f>
        <v>855.27</v>
      </c>
      <c r="K40" s="103">
        <f t="shared" ref="K40:M60" si="119">SUM(B40+E40+H40)</f>
        <v>2952.0321731119866</v>
      </c>
      <c r="L40" s="103">
        <f t="shared" si="119"/>
        <v>3199.99</v>
      </c>
      <c r="M40" s="103">
        <f t="shared" si="119"/>
        <v>2587.16</v>
      </c>
      <c r="N40" s="55">
        <f t="shared" si="94"/>
        <v>247.95782688801319</v>
      </c>
      <c r="O40" s="55">
        <f t="shared" si="95"/>
        <v>8.3995638376332415</v>
      </c>
      <c r="P40" s="48">
        <f>SUM('[19]Произв. прогр. Стоки (СВОД)'!I42)</f>
        <v>965.45643858724497</v>
      </c>
      <c r="Q40" s="48">
        <f>SUM('[19]ПОЛНАЯ СЕБЕСТОИМОСТЬ СТОКИ 2018'!H151)</f>
        <v>1098.9100000000001</v>
      </c>
      <c r="R40" s="56">
        <f>SUM(R41:R44)</f>
        <v>848.01</v>
      </c>
      <c r="S40" s="48">
        <f>SUM('[19]Произв. прогр. Стоки (СВОД)'!J42)</f>
        <v>941.80853322800567</v>
      </c>
      <c r="T40" s="48">
        <f>SUM('[19]ПОЛНАЯ СЕБЕСТОИМОСТЬ СТОКИ 2018'!I151)</f>
        <v>1195.9699999999998</v>
      </c>
      <c r="U40" s="56">
        <f>SUM(U41:U44)</f>
        <v>782.63000000000011</v>
      </c>
      <c r="V40" s="48">
        <f>SUM('[19]Произв. прогр. Стоки (СВОД)'!K42)</f>
        <v>936.35355700172863</v>
      </c>
      <c r="W40" s="48">
        <f>SUM('[19]ПОЛНАЯ СЕБЕСТОИМОСТЬ СТОКИ 2018'!J151)</f>
        <v>1148.3599999999999</v>
      </c>
      <c r="X40" s="56">
        <f>SUM(X41:X44)</f>
        <v>1065.58</v>
      </c>
      <c r="Y40" s="103">
        <f t="shared" ref="Y40:AA60" si="120">SUM(P40+S40+V40)</f>
        <v>2843.6185288169791</v>
      </c>
      <c r="Z40" s="103">
        <f t="shared" si="120"/>
        <v>3443.24</v>
      </c>
      <c r="AA40" s="103">
        <f t="shared" si="120"/>
        <v>2696.2200000000003</v>
      </c>
      <c r="AB40" s="55">
        <f t="shared" si="97"/>
        <v>599.62147118302073</v>
      </c>
      <c r="AC40" s="55">
        <f t="shared" si="98"/>
        <v>21.0865650616111</v>
      </c>
      <c r="AD40" s="103">
        <f t="shared" ref="AD40:AF60" si="121">SUM(K40+Y40)</f>
        <v>5795.6507019289656</v>
      </c>
      <c r="AE40" s="103">
        <f t="shared" si="121"/>
        <v>6643.23</v>
      </c>
      <c r="AF40" s="119">
        <f t="shared" si="121"/>
        <v>5283.38</v>
      </c>
      <c r="AG40" s="55">
        <f t="shared" si="101"/>
        <v>847.57929807103392</v>
      </c>
      <c r="AH40" s="55">
        <f t="shared" si="102"/>
        <v>14.624402705789951</v>
      </c>
      <c r="AI40" s="48">
        <f>SUM('[19]Произв. прогр. Стоки (СВОД)'!N42)</f>
        <v>965.99289516457577</v>
      </c>
      <c r="AJ40" s="48">
        <f>SUM('[19]ПОЛНАЯ СЕБЕСТОИМОСТЬ СТОКИ 2018'!P151)</f>
        <v>970.68000000000006</v>
      </c>
      <c r="AK40" s="56">
        <f>SUM(AK41:AK44)</f>
        <v>692.7299999999999</v>
      </c>
      <c r="AL40" s="48">
        <f>SUM('[19]Произв. прогр. Стоки (СВОД)'!O42)</f>
        <v>965.1472604167401</v>
      </c>
      <c r="AM40" s="48">
        <f>SUM('[19]ПОЛНАЯ СЕБЕСТОИМОСТЬ СТОКИ 2018'!Q151)</f>
        <v>1058.5100000000002</v>
      </c>
      <c r="AN40" s="56">
        <f>SUM(AN41:AN44)</f>
        <v>879.81000000000006</v>
      </c>
      <c r="AO40" s="48">
        <f>SUM('[19]Произв. прогр. Стоки (СВОД)'!P42)</f>
        <v>977.49016628144136</v>
      </c>
      <c r="AP40" s="48">
        <f>SUM('[19]ПОЛНАЯ СЕБЕСТОИМОСТЬ СТОКИ 2018'!R151)</f>
        <v>970.72</v>
      </c>
      <c r="AQ40" s="56">
        <f>SUM(AQ41:AQ44)</f>
        <v>1160.6799999999998</v>
      </c>
      <c r="AR40" s="103">
        <f t="shared" ref="AR40:AT60" si="122">SUM(AI40+AL40+AO40)</f>
        <v>2908.6303218627572</v>
      </c>
      <c r="AS40" s="103">
        <f t="shared" si="122"/>
        <v>2999.9100000000003</v>
      </c>
      <c r="AT40" s="103">
        <f t="shared" si="122"/>
        <v>2733.22</v>
      </c>
      <c r="AU40" s="55">
        <f t="shared" si="104"/>
        <v>91.279678137243081</v>
      </c>
      <c r="AV40" s="55">
        <f t="shared" si="105"/>
        <v>3.1382358029873445</v>
      </c>
      <c r="AW40" s="103">
        <f t="shared" ref="AW40:AY60" si="123">SUM(AD40+AR40)</f>
        <v>8704.281023791722</v>
      </c>
      <c r="AX40" s="103">
        <f t="shared" si="123"/>
        <v>9643.14</v>
      </c>
      <c r="AY40" s="103">
        <f t="shared" si="123"/>
        <v>8016.6</v>
      </c>
      <c r="AZ40" s="55">
        <f t="shared" si="108"/>
        <v>938.85897620827745</v>
      </c>
      <c r="BA40" s="55">
        <f t="shared" si="109"/>
        <v>10.786174913724187</v>
      </c>
      <c r="BB40" s="48">
        <f>SUM('[19]Произв. прогр. Стоки (СВОД)'!S42)</f>
        <v>996.17196234393123</v>
      </c>
      <c r="BC40" s="48">
        <f>SUM('[19]ПОЛНАЯ СЕБЕСТОИМОСТЬ СТОКИ 2018'!X151)</f>
        <v>0</v>
      </c>
      <c r="BD40" s="56">
        <f>SUM(BD41:BD44)</f>
        <v>888.76</v>
      </c>
      <c r="BE40" s="48">
        <f>SUM('[19]Произв. прогр. Стоки (СВОД)'!T42)</f>
        <v>1005.766937971144</v>
      </c>
      <c r="BF40" s="48">
        <f>SUM('[19]ПОЛНАЯ СЕБЕСТОИМОСТЬ СТОКИ 2018'!Y151)</f>
        <v>0</v>
      </c>
      <c r="BG40" s="56">
        <f>SUM(BG41:BG44)</f>
        <v>814.33</v>
      </c>
      <c r="BH40" s="48">
        <f>SUM('[19]Произв. прогр. Стоки (СВОД)'!U42)</f>
        <v>1017.7370570589987</v>
      </c>
      <c r="BI40" s="48">
        <f>SUM('[19]ПОЛНАЯ СЕБЕСТОИМОСТЬ СТОКИ 2018'!Z151)</f>
        <v>0</v>
      </c>
      <c r="BJ40" s="56">
        <f>SUM(BJ41:BJ44)</f>
        <v>1033.5800000000002</v>
      </c>
      <c r="BK40" s="103">
        <f t="shared" ref="BK40:BM60" si="124">SUM(BB40+BE40+BH40)</f>
        <v>3019.6759573740737</v>
      </c>
      <c r="BL40" s="103">
        <f t="shared" si="124"/>
        <v>0</v>
      </c>
      <c r="BM40" s="103">
        <f t="shared" si="124"/>
        <v>2736.67</v>
      </c>
      <c r="BN40" s="55">
        <f t="shared" si="111"/>
        <v>-3019.6759573740737</v>
      </c>
      <c r="BO40" s="55">
        <f t="shared" si="112"/>
        <v>-100</v>
      </c>
      <c r="BP40" s="103">
        <f t="shared" ref="BP40:BR60" si="125">SUM(AW40+BK40)</f>
        <v>11723.956981165797</v>
      </c>
      <c r="BQ40" s="103">
        <f t="shared" si="125"/>
        <v>9643.14</v>
      </c>
      <c r="BR40" s="103">
        <f t="shared" si="125"/>
        <v>10753.27</v>
      </c>
      <c r="BS40" s="55">
        <f t="shared" si="115"/>
        <v>-2080.8169811657972</v>
      </c>
      <c r="BT40" s="55">
        <f t="shared" si="116"/>
        <v>-17.748418767729788</v>
      </c>
    </row>
    <row r="41" spans="1:72" ht="18.75" customHeight="1">
      <c r="A41" s="62" t="s">
        <v>65</v>
      </c>
      <c r="B41" s="57">
        <f>SUM('[19]Произв. прогр. Стоки (СВОД)'!E43)</f>
        <v>489.36990497034003</v>
      </c>
      <c r="C41" s="57">
        <f>SUM('[19]ПОЛНАЯ СЕБЕСТОИМОСТЬ СТОКИ 2018'!C152)</f>
        <v>507.79999999999995</v>
      </c>
      <c r="D41" s="61">
        <v>527.91999999999996</v>
      </c>
      <c r="E41" s="57">
        <f>SUM('[19]Произв. прогр. Стоки (СВОД)'!F43)</f>
        <v>489.36990497034003</v>
      </c>
      <c r="F41" s="57">
        <f>SUM('[19]ПОЛНАЯ СЕБЕСТОИМОСТЬ СТОКИ 2018'!D152)</f>
        <v>418.44000000000005</v>
      </c>
      <c r="G41" s="61">
        <v>402.18</v>
      </c>
      <c r="H41" s="57">
        <f>SUM('[19]Произв. прогр. Стоки (СВОД)'!G43)</f>
        <v>489.36990497034003</v>
      </c>
      <c r="I41" s="57">
        <f>SUM('[19]ПОЛНАЯ СЕБЕСТОИМОСТЬ СТОКИ 2018'!E152)</f>
        <v>481.78999999999996</v>
      </c>
      <c r="J41" s="61">
        <v>361.43</v>
      </c>
      <c r="K41" s="112">
        <f t="shared" si="119"/>
        <v>1468.1097149110201</v>
      </c>
      <c r="L41" s="112">
        <f t="shared" si="119"/>
        <v>1408.03</v>
      </c>
      <c r="M41" s="112">
        <f t="shared" si="119"/>
        <v>1291.53</v>
      </c>
      <c r="N41" s="60">
        <f t="shared" si="94"/>
        <v>-60.079714911020119</v>
      </c>
      <c r="O41" s="60">
        <f t="shared" si="95"/>
        <v>-4.0923177812130653</v>
      </c>
      <c r="P41" s="57">
        <f>SUM('[19]Произв. прогр. Стоки (СВОД)'!I43)</f>
        <v>489.36990497034003</v>
      </c>
      <c r="Q41" s="57">
        <f>SUM('[19]ПОЛНАЯ СЕБЕСТОИМОСТЬ СТОКИ 2018'!H152)</f>
        <v>476.1</v>
      </c>
      <c r="R41" s="61">
        <v>468.34</v>
      </c>
      <c r="S41" s="57">
        <f>SUM('[19]Произв. прогр. Стоки (СВОД)'!J43)</f>
        <v>489.36990497034003</v>
      </c>
      <c r="T41" s="57">
        <f>SUM('[19]ПОЛНАЯ СЕБЕСТОИМОСТЬ СТОКИ 2018'!I152)</f>
        <v>513.1</v>
      </c>
      <c r="U41" s="61">
        <v>311.8</v>
      </c>
      <c r="V41" s="57">
        <f>SUM('[19]Произв. прогр. Стоки (СВОД)'!K43)</f>
        <v>489.36990497034003</v>
      </c>
      <c r="W41" s="57">
        <f>SUM('[19]ПОЛНАЯ СЕБЕСТОИМОСТЬ СТОКИ 2018'!J152)</f>
        <v>481.75</v>
      </c>
      <c r="X41" s="61">
        <v>452.14</v>
      </c>
      <c r="Y41" s="112">
        <f t="shared" si="120"/>
        <v>1468.1097149110201</v>
      </c>
      <c r="Z41" s="112">
        <f t="shared" si="120"/>
        <v>1470.95</v>
      </c>
      <c r="AA41" s="112">
        <f t="shared" si="120"/>
        <v>1232.28</v>
      </c>
      <c r="AB41" s="60">
        <f t="shared" si="97"/>
        <v>2.8402850889799538</v>
      </c>
      <c r="AC41" s="60">
        <f t="shared" si="98"/>
        <v>0.19346545153487382</v>
      </c>
      <c r="AD41" s="112">
        <f t="shared" si="121"/>
        <v>2936.2194298220402</v>
      </c>
      <c r="AE41" s="112">
        <f t="shared" si="121"/>
        <v>2878.98</v>
      </c>
      <c r="AF41" s="123">
        <f t="shared" si="121"/>
        <v>2523.81</v>
      </c>
      <c r="AG41" s="60">
        <f t="shared" si="101"/>
        <v>-57.239429822040165</v>
      </c>
      <c r="AH41" s="60">
        <f t="shared" si="102"/>
        <v>-1.9494261648390958</v>
      </c>
      <c r="AI41" s="57">
        <f>SUM('[19]Произв. прогр. Стоки (СВОД)'!N43)</f>
        <v>511.50391247038414</v>
      </c>
      <c r="AJ41" s="57">
        <f>SUM('[19]ПОЛНАЯ СЕБЕСТОИМОСТЬ СТОКИ 2018'!P152)</f>
        <v>412.84000000000003</v>
      </c>
      <c r="AK41" s="61">
        <v>317.58</v>
      </c>
      <c r="AL41" s="57">
        <f>SUM('[19]Произв. прогр. Стоки (СВОД)'!O43)</f>
        <v>511.50391247038414</v>
      </c>
      <c r="AM41" s="57">
        <f>SUM('[19]ПОЛНАЯ СЕБЕСТОИМОСТЬ СТОКИ 2018'!Q152)</f>
        <v>459.90000000000003</v>
      </c>
      <c r="AN41" s="61">
        <v>472.88</v>
      </c>
      <c r="AO41" s="57">
        <f>SUM('[19]Произв. прогр. Стоки (СВОД)'!P43)</f>
        <v>511.50391247038414</v>
      </c>
      <c r="AP41" s="57">
        <f>SUM('[19]ПОЛНАЯ СЕБЕСТОИМОСТЬ СТОКИ 2018'!R152)</f>
        <v>443.16999999999996</v>
      </c>
      <c r="AQ41" s="61">
        <v>446.46</v>
      </c>
      <c r="AR41" s="112">
        <f t="shared" si="122"/>
        <v>1534.5117374111524</v>
      </c>
      <c r="AS41" s="112">
        <f t="shared" si="122"/>
        <v>1315.9099999999999</v>
      </c>
      <c r="AT41" s="112">
        <f t="shared" si="122"/>
        <v>1236.92</v>
      </c>
      <c r="AU41" s="60">
        <f t="shared" si="104"/>
        <v>-218.6017374111525</v>
      </c>
      <c r="AV41" s="60">
        <f t="shared" si="105"/>
        <v>-14.245686890603498</v>
      </c>
      <c r="AW41" s="112">
        <f t="shared" si="123"/>
        <v>4470.7311672331925</v>
      </c>
      <c r="AX41" s="112">
        <f t="shared" si="123"/>
        <v>4194.8899999999994</v>
      </c>
      <c r="AY41" s="112">
        <f t="shared" si="123"/>
        <v>3760.73</v>
      </c>
      <c r="AZ41" s="60">
        <f t="shared" si="108"/>
        <v>-275.84116723319312</v>
      </c>
      <c r="BA41" s="60">
        <f t="shared" si="109"/>
        <v>-6.1699341095452924</v>
      </c>
      <c r="BB41" s="57">
        <f>SUM('[19]Произв. прогр. Стоки (СВОД)'!S43)</f>
        <v>511.50391247038414</v>
      </c>
      <c r="BC41" s="57">
        <f>SUM('[19]ПОЛНАЯ СЕБЕСТОИМОСТЬ СТОКИ 2018'!X152)</f>
        <v>0</v>
      </c>
      <c r="BD41" s="61">
        <v>367.65</v>
      </c>
      <c r="BE41" s="57">
        <f>SUM('[19]Произв. прогр. Стоки (СВОД)'!T43)</f>
        <v>511.50391247038414</v>
      </c>
      <c r="BF41" s="57">
        <f>SUM('[19]ПОЛНАЯ СЕБЕСТОИМОСТЬ СТОКИ 2018'!Y152)</f>
        <v>0</v>
      </c>
      <c r="BG41" s="61">
        <v>373.36</v>
      </c>
      <c r="BH41" s="57">
        <f>SUM('[19]Произв. прогр. Стоки (СВОД)'!U43)</f>
        <v>511.50391247038414</v>
      </c>
      <c r="BI41" s="57">
        <f>SUM('[19]ПОЛНАЯ СЕБЕСТОИМОСТЬ СТОКИ 2018'!Z152)</f>
        <v>0</v>
      </c>
      <c r="BJ41" s="61">
        <v>413.8</v>
      </c>
      <c r="BK41" s="112">
        <f t="shared" si="124"/>
        <v>1534.5117374111524</v>
      </c>
      <c r="BL41" s="112">
        <f t="shared" si="124"/>
        <v>0</v>
      </c>
      <c r="BM41" s="112">
        <f t="shared" si="124"/>
        <v>1154.81</v>
      </c>
      <c r="BN41" s="60">
        <f t="shared" si="111"/>
        <v>-1534.5117374111524</v>
      </c>
      <c r="BO41" s="60">
        <f t="shared" si="112"/>
        <v>-100</v>
      </c>
      <c r="BP41" s="112">
        <f t="shared" si="125"/>
        <v>6005.2429046443449</v>
      </c>
      <c r="BQ41" s="112">
        <f t="shared" si="125"/>
        <v>4194.8899999999994</v>
      </c>
      <c r="BR41" s="112">
        <f t="shared" si="125"/>
        <v>4915.54</v>
      </c>
      <c r="BS41" s="60">
        <f t="shared" si="115"/>
        <v>-1810.3529046443455</v>
      </c>
      <c r="BT41" s="60">
        <f t="shared" si="116"/>
        <v>-30.146206130050992</v>
      </c>
    </row>
    <row r="42" spans="1:72" ht="18.75" customHeight="1">
      <c r="A42" s="62" t="s">
        <v>66</v>
      </c>
      <c r="B42" s="57">
        <f>SUM('[19]Произв. прогр. Стоки (СВОД)'!E44)</f>
        <v>147.17117345165803</v>
      </c>
      <c r="C42" s="57">
        <f>SUM('[19]ПОЛНАЯ СЕБЕСТОИМОСТЬ СТОКИ 2018'!C153)</f>
        <v>153.32</v>
      </c>
      <c r="D42" s="61">
        <v>159.41</v>
      </c>
      <c r="E42" s="57">
        <f>SUM('[19]Произв. прогр. Стоки (СВОД)'!F44)</f>
        <v>147.17117345165803</v>
      </c>
      <c r="F42" s="57">
        <f>SUM('[19]ПОЛНАЯ СЕБЕСТОИМОСТЬ СТОКИ 2018'!D153)</f>
        <v>126.33</v>
      </c>
      <c r="G42" s="61">
        <v>121.42</v>
      </c>
      <c r="H42" s="57">
        <f>SUM('[19]Произв. прогр. Стоки (СВОД)'!G44)</f>
        <v>147.17117345165803</v>
      </c>
      <c r="I42" s="57">
        <f>SUM('[19]ПОЛНАЯ СЕБЕСТОИМОСТЬ СТОКИ 2018'!E153)</f>
        <v>145.47</v>
      </c>
      <c r="J42" s="61">
        <v>109.11</v>
      </c>
      <c r="K42" s="112">
        <f t="shared" si="119"/>
        <v>441.5135203549741</v>
      </c>
      <c r="L42" s="112">
        <f t="shared" si="119"/>
        <v>425.12</v>
      </c>
      <c r="M42" s="112">
        <f t="shared" si="119"/>
        <v>389.94</v>
      </c>
      <c r="N42" s="60">
        <f t="shared" si="94"/>
        <v>-16.3935203549741</v>
      </c>
      <c r="O42" s="60">
        <f t="shared" si="95"/>
        <v>-3.7130279366742411</v>
      </c>
      <c r="P42" s="57">
        <f>SUM('[19]Произв. прогр. Стоки (СВОД)'!I44)</f>
        <v>147.17117345165803</v>
      </c>
      <c r="Q42" s="57">
        <f>SUM('[19]ПОЛНАЯ СЕБЕСТОИМОСТЬ СТОКИ 2018'!H153)</f>
        <v>143.74</v>
      </c>
      <c r="R42" s="61">
        <v>140.02000000000001</v>
      </c>
      <c r="S42" s="57">
        <f>SUM('[19]Произв. прогр. Стоки (СВОД)'!J44)</f>
        <v>147.17117345165803</v>
      </c>
      <c r="T42" s="57">
        <f>SUM('[19]ПОЛНАЯ СЕБЕСТОИМОСТЬ СТОКИ 2018'!I153)</f>
        <v>153.80000000000001</v>
      </c>
      <c r="U42" s="61">
        <v>94.15</v>
      </c>
      <c r="V42" s="57">
        <f>SUM('[19]Произв. прогр. Стоки (СВОД)'!K44)</f>
        <v>147.17117345165803</v>
      </c>
      <c r="W42" s="57">
        <f>SUM('[19]ПОЛНАЯ СЕБЕСТОИМОСТЬ СТОКИ 2018'!J153)</f>
        <v>144.67000000000002</v>
      </c>
      <c r="X42" s="61">
        <v>136.51</v>
      </c>
      <c r="Y42" s="112">
        <f t="shared" si="120"/>
        <v>441.5135203549741</v>
      </c>
      <c r="Z42" s="112">
        <f t="shared" si="120"/>
        <v>442.21000000000004</v>
      </c>
      <c r="AA42" s="112">
        <f t="shared" si="120"/>
        <v>370.68</v>
      </c>
      <c r="AB42" s="60">
        <f t="shared" si="97"/>
        <v>0.6964796450259314</v>
      </c>
      <c r="AC42" s="60">
        <f t="shared" si="98"/>
        <v>0.15774820315037377</v>
      </c>
      <c r="AD42" s="112">
        <f t="shared" si="121"/>
        <v>883.02704070994821</v>
      </c>
      <c r="AE42" s="112">
        <f t="shared" si="121"/>
        <v>867.33</v>
      </c>
      <c r="AF42" s="123">
        <f t="shared" si="121"/>
        <v>760.62</v>
      </c>
      <c r="AG42" s="60">
        <f t="shared" si="101"/>
        <v>-15.697040709948169</v>
      </c>
      <c r="AH42" s="60">
        <f t="shared" si="102"/>
        <v>-1.7776398667619338</v>
      </c>
      <c r="AI42" s="57">
        <f>SUM('[19]Произв. прогр. Стоки (СВОД)'!N44)</f>
        <v>153.83086936662545</v>
      </c>
      <c r="AJ42" s="57">
        <f>SUM('[19]ПОЛНАЯ СЕБЕСТОИМОСТЬ СТОКИ 2018'!P153)</f>
        <v>124.64</v>
      </c>
      <c r="AK42" s="61">
        <v>94.52</v>
      </c>
      <c r="AL42" s="57">
        <f>SUM('[19]Произв. прогр. Стоки (СВОД)'!O44)</f>
        <v>153.83086936662545</v>
      </c>
      <c r="AM42" s="57">
        <f>SUM('[19]ПОЛНАЯ СЕБЕСТОИМОСТЬ СТОКИ 2018'!Q153)</f>
        <v>138.85</v>
      </c>
      <c r="AN42" s="61">
        <v>141.41999999999999</v>
      </c>
      <c r="AO42" s="57">
        <f>SUM('[19]Произв. прогр. Стоки (СВОД)'!P44)</f>
        <v>153.83086936662545</v>
      </c>
      <c r="AP42" s="57">
        <f>SUM('[19]ПОЛНАЯ СЕБЕСТОИМОСТЬ СТОКИ 2018'!R153)</f>
        <v>133.79</v>
      </c>
      <c r="AQ42" s="61">
        <v>134.79</v>
      </c>
      <c r="AR42" s="112">
        <f t="shared" si="122"/>
        <v>461.49260809987635</v>
      </c>
      <c r="AS42" s="112">
        <f t="shared" si="122"/>
        <v>397.28</v>
      </c>
      <c r="AT42" s="112">
        <f t="shared" si="122"/>
        <v>370.73</v>
      </c>
      <c r="AU42" s="60">
        <f t="shared" si="104"/>
        <v>-64.212608099876377</v>
      </c>
      <c r="AV42" s="60">
        <f t="shared" si="105"/>
        <v>-13.914114109922963</v>
      </c>
      <c r="AW42" s="112">
        <f t="shared" si="123"/>
        <v>1344.5196488098245</v>
      </c>
      <c r="AX42" s="112">
        <f t="shared" si="123"/>
        <v>1264.6100000000001</v>
      </c>
      <c r="AY42" s="112">
        <f t="shared" si="123"/>
        <v>1131.3499999999999</v>
      </c>
      <c r="AZ42" s="60">
        <f t="shared" si="108"/>
        <v>-79.909648809824375</v>
      </c>
      <c r="BA42" s="60">
        <f t="shared" si="109"/>
        <v>-5.9433604321484479</v>
      </c>
      <c r="BB42" s="57">
        <f>SUM('[19]Произв. прогр. Стоки (СВОД)'!S44)</f>
        <v>153.83086936662545</v>
      </c>
      <c r="BC42" s="57">
        <f>SUM('[19]ПОЛНАЯ СЕБЕСТОИМОСТЬ СТОКИ 2018'!X153)</f>
        <v>0</v>
      </c>
      <c r="BD42" s="61">
        <v>110.99</v>
      </c>
      <c r="BE42" s="57">
        <f>SUM('[19]Произв. прогр. Стоки (СВОД)'!T44)</f>
        <v>153.83086936662545</v>
      </c>
      <c r="BF42" s="57">
        <f>SUM('[19]ПОЛНАЯ СЕБЕСТОИМОСТЬ СТОКИ 2018'!Y153)</f>
        <v>0</v>
      </c>
      <c r="BG42" s="61">
        <v>112.72</v>
      </c>
      <c r="BH42" s="57">
        <f>SUM('[19]Произв. прогр. Стоки (СВОД)'!U44)</f>
        <v>153.83086936662545</v>
      </c>
      <c r="BI42" s="57">
        <f>SUM('[19]ПОЛНАЯ СЕБЕСТОИМОСТЬ СТОКИ 2018'!Z153)</f>
        <v>0</v>
      </c>
      <c r="BJ42" s="61">
        <v>124.93</v>
      </c>
      <c r="BK42" s="112">
        <f t="shared" si="124"/>
        <v>461.49260809987635</v>
      </c>
      <c r="BL42" s="112">
        <f t="shared" si="124"/>
        <v>0</v>
      </c>
      <c r="BM42" s="112">
        <f t="shared" si="124"/>
        <v>348.64</v>
      </c>
      <c r="BN42" s="60">
        <f t="shared" si="111"/>
        <v>-461.49260809987635</v>
      </c>
      <c r="BO42" s="60">
        <f t="shared" si="112"/>
        <v>-100</v>
      </c>
      <c r="BP42" s="112">
        <f t="shared" si="125"/>
        <v>1806.0122569097009</v>
      </c>
      <c r="BQ42" s="112">
        <f t="shared" si="125"/>
        <v>1264.6100000000001</v>
      </c>
      <c r="BR42" s="112">
        <f t="shared" si="125"/>
        <v>1479.9899999999998</v>
      </c>
      <c r="BS42" s="60">
        <f t="shared" si="115"/>
        <v>-541.40225690970078</v>
      </c>
      <c r="BT42" s="60">
        <f t="shared" si="116"/>
        <v>-29.977773120770713</v>
      </c>
    </row>
    <row r="43" spans="1:72" ht="18.75" customHeight="1">
      <c r="A43" s="62" t="s">
        <v>67</v>
      </c>
      <c r="B43" s="57">
        <f>SUM('[19]Произв. прогр. Стоки'!E98)</f>
        <v>73.155040833017424</v>
      </c>
      <c r="C43" s="57">
        <f>SUM('[19]ПОЛНАЯ СЕБЕСТОИМОСТЬ СТОКИ 2018'!C154)</f>
        <v>66.61</v>
      </c>
      <c r="D43" s="61">
        <v>57.09</v>
      </c>
      <c r="E43" s="57">
        <f>SUM('[19]Произв. прогр. Стоки'!F98)</f>
        <v>73.155040833017424</v>
      </c>
      <c r="F43" s="57">
        <f>SUM('[19]ПОЛНАЯ СЕБЕСТОИМОСТЬ СТОКИ 2018'!D154)</f>
        <v>67.27</v>
      </c>
      <c r="G43" s="61">
        <v>52.58</v>
      </c>
      <c r="H43" s="57">
        <f>SUM('[19]Произв. прогр. Стоки'!G98)</f>
        <v>73.155040833017424</v>
      </c>
      <c r="I43" s="57">
        <f>SUM('[19]ПОЛНАЯ СЕБЕСТОИМОСТЬ СТОКИ 2018'!E154)</f>
        <v>98.11</v>
      </c>
      <c r="J43" s="61">
        <v>63</v>
      </c>
      <c r="K43" s="112">
        <f t="shared" si="119"/>
        <v>219.46512249905226</v>
      </c>
      <c r="L43" s="112">
        <f t="shared" si="119"/>
        <v>231.99</v>
      </c>
      <c r="M43" s="112">
        <f t="shared" si="119"/>
        <v>172.67000000000002</v>
      </c>
      <c r="N43" s="60">
        <f t="shared" si="94"/>
        <v>12.524877500947753</v>
      </c>
      <c r="O43" s="60">
        <f t="shared" si="95"/>
        <v>5.7070013487003344</v>
      </c>
      <c r="P43" s="57">
        <f>SUM('[19]Произв. прогр. Стоки'!I98)</f>
        <v>73.155040833017424</v>
      </c>
      <c r="Q43" s="57">
        <f>SUM('[19]ПОЛНАЯ СЕБЕСТОИМОСТЬ СТОКИ 2018'!H154)</f>
        <v>87.14</v>
      </c>
      <c r="R43" s="61">
        <v>61.5</v>
      </c>
      <c r="S43" s="57">
        <f>SUM('[19]Произв. прогр. Стоки'!J98)</f>
        <v>73.155040833017424</v>
      </c>
      <c r="T43" s="57">
        <f>SUM('[19]ПОЛНАЯ СЕБЕСТОИМОСТЬ СТОКИ 2018'!I154)</f>
        <v>93.88</v>
      </c>
      <c r="U43" s="61">
        <v>88.54</v>
      </c>
      <c r="V43" s="57">
        <f>SUM('[19]Произв. прогр. Стоки'!K98)</f>
        <v>73.155040833017424</v>
      </c>
      <c r="W43" s="57">
        <f>SUM('[19]ПОЛНАЯ СЕБЕСТОИМОСТЬ СТОКИ 2018'!J154)</f>
        <v>78.34</v>
      </c>
      <c r="X43" s="61">
        <v>59.98</v>
      </c>
      <c r="Y43" s="112">
        <f t="shared" si="120"/>
        <v>219.46512249905226</v>
      </c>
      <c r="Z43" s="112">
        <f t="shared" si="120"/>
        <v>259.36</v>
      </c>
      <c r="AA43" s="112">
        <f t="shared" si="120"/>
        <v>210.02</v>
      </c>
      <c r="AB43" s="60">
        <f t="shared" si="97"/>
        <v>39.894877500947757</v>
      </c>
      <c r="AC43" s="60">
        <f t="shared" si="98"/>
        <v>18.178231259101334</v>
      </c>
      <c r="AD43" s="112">
        <f t="shared" si="121"/>
        <v>438.93024499810451</v>
      </c>
      <c r="AE43" s="112">
        <f t="shared" si="121"/>
        <v>491.35</v>
      </c>
      <c r="AF43" s="123">
        <f t="shared" si="121"/>
        <v>382.69000000000005</v>
      </c>
      <c r="AG43" s="60">
        <f t="shared" si="101"/>
        <v>52.41975500189551</v>
      </c>
      <c r="AH43" s="60">
        <f t="shared" si="102"/>
        <v>11.942616303900836</v>
      </c>
      <c r="AI43" s="57">
        <f>SUM('[19]Произв. прогр. Стоки'!N98)</f>
        <v>73.155040833017424</v>
      </c>
      <c r="AJ43" s="57">
        <f>SUM('[19]ПОЛНАЯ СЕБЕСТОИМОСТЬ СТОКИ 2018'!P154)</f>
        <v>115.33</v>
      </c>
      <c r="AK43" s="61">
        <v>74.209999999999994</v>
      </c>
      <c r="AL43" s="57">
        <f>SUM('[19]Произв. прогр. Стоки'!O98)</f>
        <v>73.155040833017424</v>
      </c>
      <c r="AM43" s="57">
        <f>SUM('[19]ПОЛНАЯ СЕБЕСТОИМОСТЬ СТОКИ 2018'!Q154)</f>
        <v>114.75999999999999</v>
      </c>
      <c r="AN43" s="61">
        <v>79.180000000000007</v>
      </c>
      <c r="AO43" s="57">
        <f>SUM('[19]Произв. прогр. Стоки'!S98)</f>
        <v>73.155040833017424</v>
      </c>
      <c r="AP43" s="57">
        <f>SUM('[19]ПОЛНАЯ СЕБЕСТОИМОСТЬ СТОКИ 2018'!R154)</f>
        <v>99.2</v>
      </c>
      <c r="AQ43" s="61">
        <v>64.319999999999993</v>
      </c>
      <c r="AR43" s="112">
        <f t="shared" si="122"/>
        <v>219.46512249905226</v>
      </c>
      <c r="AS43" s="112">
        <f t="shared" si="122"/>
        <v>329.28999999999996</v>
      </c>
      <c r="AT43" s="112">
        <f t="shared" si="122"/>
        <v>217.70999999999998</v>
      </c>
      <c r="AU43" s="60">
        <f t="shared" si="104"/>
        <v>109.82487750094771</v>
      </c>
      <c r="AV43" s="60">
        <f t="shared" si="105"/>
        <v>50.042064201532511</v>
      </c>
      <c r="AW43" s="112">
        <f t="shared" si="123"/>
        <v>658.39536749715671</v>
      </c>
      <c r="AX43" s="112">
        <f t="shared" si="123"/>
        <v>820.64</v>
      </c>
      <c r="AY43" s="112">
        <f t="shared" si="123"/>
        <v>600.40000000000009</v>
      </c>
      <c r="AZ43" s="60">
        <f t="shared" si="108"/>
        <v>162.24463250284327</v>
      </c>
      <c r="BA43" s="60">
        <f t="shared" si="109"/>
        <v>24.642432269778073</v>
      </c>
      <c r="BB43" s="57">
        <f>SUM('[19]Произв. прогр. Стоки'!S98)</f>
        <v>73.155040833017424</v>
      </c>
      <c r="BC43" s="57">
        <f>SUM('[19]ПОЛНАЯ СЕБЕСТОИМОСТЬ СТОКИ 2018'!X154)</f>
        <v>0</v>
      </c>
      <c r="BD43" s="61">
        <v>60.41</v>
      </c>
      <c r="BE43" s="57">
        <f>SUM('[19]Произв. прогр. Стоки'!T98)</f>
        <v>73.155040833017424</v>
      </c>
      <c r="BF43" s="57">
        <f>SUM('[19]ПОЛНАЯ СЕБЕСТОИМОСТЬ СТОКИ 2018'!Y154)</f>
        <v>0</v>
      </c>
      <c r="BG43" s="61">
        <v>64.48</v>
      </c>
      <c r="BH43" s="57">
        <f>SUM('[19]Произв. прогр. Стоки'!U98)</f>
        <v>73.155040833017424</v>
      </c>
      <c r="BI43" s="57">
        <f>SUM('[19]ПОЛНАЯ СЕБЕСТОИМОСТЬ СТОКИ 2018'!Z154)</f>
        <v>0</v>
      </c>
      <c r="BJ43" s="61">
        <v>65.44</v>
      </c>
      <c r="BK43" s="112">
        <f t="shared" si="124"/>
        <v>219.46512249905226</v>
      </c>
      <c r="BL43" s="112">
        <f t="shared" si="124"/>
        <v>0</v>
      </c>
      <c r="BM43" s="112">
        <f t="shared" si="124"/>
        <v>190.32999999999998</v>
      </c>
      <c r="BN43" s="60">
        <f t="shared" si="111"/>
        <v>-219.46512249905226</v>
      </c>
      <c r="BO43" s="60">
        <f t="shared" si="112"/>
        <v>-100</v>
      </c>
      <c r="BP43" s="112">
        <f t="shared" si="125"/>
        <v>877.86048999620903</v>
      </c>
      <c r="BQ43" s="112">
        <f t="shared" si="125"/>
        <v>820.64</v>
      </c>
      <c r="BR43" s="112">
        <f t="shared" si="125"/>
        <v>790.73</v>
      </c>
      <c r="BS43" s="60">
        <f t="shared" si="115"/>
        <v>-57.220489996209039</v>
      </c>
      <c r="BT43" s="60">
        <f t="shared" si="116"/>
        <v>-6.5181757976664532</v>
      </c>
    </row>
    <row r="44" spans="1:72" ht="18.75" customHeight="1">
      <c r="A44" s="62" t="s">
        <v>68</v>
      </c>
      <c r="B44" s="57">
        <f>SUM(B40-B41-B42-B43)</f>
        <v>281.44404825354815</v>
      </c>
      <c r="C44" s="57">
        <f>SUM('[19]ПОЛНАЯ СЕБЕСТОИМОСТЬ СТОКИ 2018'!C155)</f>
        <v>196.03000000000003</v>
      </c>
      <c r="D44" s="61">
        <v>198.76</v>
      </c>
      <c r="E44" s="57">
        <f>SUM(E40-E41-E42-E43)</f>
        <v>272.65339215458556</v>
      </c>
      <c r="F44" s="57">
        <f>SUM('[19]ПОЛНАЯ СЕБЕСТОИМОСТЬ СТОКИ 2018'!D155)</f>
        <v>234.60999999999996</v>
      </c>
      <c r="G44" s="61">
        <v>212.53</v>
      </c>
      <c r="H44" s="57">
        <f>SUM(H40-H41-H42-H43)</f>
        <v>268.84637493880649</v>
      </c>
      <c r="I44" s="57">
        <f>SUM('[19]ПОЛНАЯ СЕБЕСТОИМОСТЬ СТОКИ 2018'!E155)</f>
        <v>704.20999999999992</v>
      </c>
      <c r="J44" s="61">
        <v>321.73</v>
      </c>
      <c r="K44" s="112">
        <f t="shared" si="119"/>
        <v>822.94381534694026</v>
      </c>
      <c r="L44" s="112">
        <f t="shared" si="119"/>
        <v>1134.8499999999999</v>
      </c>
      <c r="M44" s="112">
        <f t="shared" si="119"/>
        <v>733.02</v>
      </c>
      <c r="N44" s="60">
        <f t="shared" si="94"/>
        <v>311.90618465305965</v>
      </c>
      <c r="O44" s="60">
        <f t="shared" si="95"/>
        <v>37.901273311297061</v>
      </c>
      <c r="P44" s="57">
        <f>SUM(P40-P41-P42-P43)</f>
        <v>255.76031933222947</v>
      </c>
      <c r="Q44" s="57">
        <f>SUM('[19]ПОЛНАЯ СЕБЕСТОИМОСТЬ СТОКИ 2018'!H155)</f>
        <v>391.93000000000006</v>
      </c>
      <c r="R44" s="61">
        <v>178.15</v>
      </c>
      <c r="S44" s="57">
        <f>SUM(S40-S41-S42-S43)</f>
        <v>232.11241397299017</v>
      </c>
      <c r="T44" s="57">
        <f>SUM('[19]ПОЛНАЯ СЕБЕСТОИМОСТЬ СТОКИ 2018'!I155)</f>
        <v>435.18999999999971</v>
      </c>
      <c r="U44" s="61">
        <v>288.14</v>
      </c>
      <c r="V44" s="57">
        <f>SUM(V40-V41-V42-V43)</f>
        <v>226.65743774671313</v>
      </c>
      <c r="W44" s="57">
        <f>SUM('[19]ПОЛНАЯ СЕБЕСТОИМОСТЬ СТОКИ 2018'!J155)</f>
        <v>443.5999999999998</v>
      </c>
      <c r="X44" s="61">
        <v>416.95</v>
      </c>
      <c r="Y44" s="112">
        <f t="shared" si="120"/>
        <v>714.53017105193271</v>
      </c>
      <c r="Z44" s="112">
        <f t="shared" si="120"/>
        <v>1270.7199999999996</v>
      </c>
      <c r="AA44" s="112">
        <f t="shared" si="120"/>
        <v>883.24</v>
      </c>
      <c r="AB44" s="60">
        <f t="shared" si="97"/>
        <v>556.18982894806686</v>
      </c>
      <c r="AC44" s="60">
        <f t="shared" si="98"/>
        <v>77.839936154024556</v>
      </c>
      <c r="AD44" s="112">
        <f t="shared" si="121"/>
        <v>1537.473986398873</v>
      </c>
      <c r="AE44" s="112">
        <f t="shared" si="121"/>
        <v>2405.5699999999997</v>
      </c>
      <c r="AF44" s="123">
        <f t="shared" si="121"/>
        <v>1616.26</v>
      </c>
      <c r="AG44" s="60">
        <f t="shared" si="101"/>
        <v>868.09601360112674</v>
      </c>
      <c r="AH44" s="60">
        <f t="shared" si="102"/>
        <v>56.462484652141178</v>
      </c>
      <c r="AI44" s="57">
        <f>SUM(AI40-AI41-AI42-AI43)</f>
        <v>227.50307249454875</v>
      </c>
      <c r="AJ44" s="57">
        <f>SUM('[19]ПОЛНАЯ СЕБЕСТОИМОСТЬ СТОКИ 2018'!P155)</f>
        <v>317.87000000000006</v>
      </c>
      <c r="AK44" s="61">
        <v>206.42</v>
      </c>
      <c r="AL44" s="57">
        <f>SUM(AL40-AL41-AL42-AL43)</f>
        <v>226.65743774671307</v>
      </c>
      <c r="AM44" s="57">
        <f>SUM('[19]ПОЛНАЯ СЕБЕСТОИМОСТЬ СТОКИ 2018'!Q155)</f>
        <v>345.00000000000011</v>
      </c>
      <c r="AN44" s="61">
        <v>186.33</v>
      </c>
      <c r="AO44" s="57">
        <f>SUM(AO40-AO41-AO42-AO43)</f>
        <v>239.00034361141434</v>
      </c>
      <c r="AP44" s="57">
        <f>SUM('[19]ПОЛНАЯ СЕБЕСТОИМОСТЬ СТОКИ 2018'!R155)</f>
        <v>294.56000000000012</v>
      </c>
      <c r="AQ44" s="61">
        <v>515.11</v>
      </c>
      <c r="AR44" s="112">
        <f t="shared" si="122"/>
        <v>693.16085385267615</v>
      </c>
      <c r="AS44" s="112">
        <f t="shared" si="122"/>
        <v>957.43000000000029</v>
      </c>
      <c r="AT44" s="112">
        <f t="shared" si="122"/>
        <v>907.86</v>
      </c>
      <c r="AU44" s="60">
        <f t="shared" si="104"/>
        <v>264.26914614732414</v>
      </c>
      <c r="AV44" s="60">
        <f t="shared" si="105"/>
        <v>38.12522658752043</v>
      </c>
      <c r="AW44" s="112">
        <f t="shared" si="123"/>
        <v>2230.6348402515491</v>
      </c>
      <c r="AX44" s="112">
        <f t="shared" si="123"/>
        <v>3363</v>
      </c>
      <c r="AY44" s="112">
        <f t="shared" si="123"/>
        <v>2524.12</v>
      </c>
      <c r="AZ44" s="60">
        <f t="shared" si="108"/>
        <v>1132.3651597484509</v>
      </c>
      <c r="BA44" s="60">
        <f t="shared" si="109"/>
        <v>50.764255059369276</v>
      </c>
      <c r="BB44" s="57">
        <f>SUM(BB40-BB41-BB42-BB43)</f>
        <v>257.6821396739042</v>
      </c>
      <c r="BC44" s="57">
        <f>SUM('[19]ПОЛНАЯ СЕБЕСТОИМОСТЬ СТОКИ 2018'!X155)</f>
        <v>0</v>
      </c>
      <c r="BD44" s="61">
        <v>349.71</v>
      </c>
      <c r="BE44" s="57">
        <f>SUM(BE40-BE41-BE42-BE43)</f>
        <v>267.27711530111696</v>
      </c>
      <c r="BF44" s="57">
        <f>SUM('[19]ПОЛНАЯ СЕБЕСТОИМОСТЬ СТОКИ 2018'!Y155)</f>
        <v>0</v>
      </c>
      <c r="BG44" s="61">
        <v>263.77</v>
      </c>
      <c r="BH44" s="57">
        <f>SUM(BH40-BH41-BH42-BH43)</f>
        <v>279.24723438897172</v>
      </c>
      <c r="BI44" s="57">
        <f>SUM('[19]ПОЛНАЯ СЕБЕСТОИМОСТЬ СТОКИ 2018'!Z155)</f>
        <v>0</v>
      </c>
      <c r="BJ44" s="61">
        <v>429.41</v>
      </c>
      <c r="BK44" s="112">
        <f t="shared" si="124"/>
        <v>804.20648936399289</v>
      </c>
      <c r="BL44" s="112">
        <f t="shared" si="124"/>
        <v>0</v>
      </c>
      <c r="BM44" s="112">
        <f t="shared" si="124"/>
        <v>1042.8900000000001</v>
      </c>
      <c r="BN44" s="60">
        <f t="shared" si="111"/>
        <v>-804.20648936399289</v>
      </c>
      <c r="BO44" s="60">
        <f t="shared" si="112"/>
        <v>-100</v>
      </c>
      <c r="BP44" s="112">
        <f t="shared" si="125"/>
        <v>3034.8413296155422</v>
      </c>
      <c r="BQ44" s="112">
        <f t="shared" si="125"/>
        <v>3363</v>
      </c>
      <c r="BR44" s="112">
        <f t="shared" si="125"/>
        <v>3567.01</v>
      </c>
      <c r="BS44" s="60">
        <f t="shared" si="115"/>
        <v>328.15867038445776</v>
      </c>
      <c r="BT44" s="60">
        <f t="shared" si="116"/>
        <v>10.813042091595259</v>
      </c>
    </row>
    <row r="45" spans="1:72" ht="18.75" customHeight="1">
      <c r="A45" s="122" t="s">
        <v>69</v>
      </c>
      <c r="B45" s="48">
        <f>SUM('[19]Произв. прогр. Стоки (СВОД)'!E46)</f>
        <v>0</v>
      </c>
      <c r="C45" s="48">
        <f>SUM('[19]ПОЛНАЯ СЕБЕСТОИМОСТЬ СТОКИ 2018'!C156)</f>
        <v>0</v>
      </c>
      <c r="D45" s="56">
        <f>SUM(D46:D48)</f>
        <v>0</v>
      </c>
      <c r="E45" s="48">
        <f>SUM('[19]Произв. прогр. Стоки (СВОД)'!F46)</f>
        <v>0</v>
      </c>
      <c r="F45" s="48">
        <f>SUM('[19]ПОЛНАЯ СЕБЕСТОИМОСТЬ СТОКИ 2018'!D156)</f>
        <v>0</v>
      </c>
      <c r="G45" s="56">
        <f>SUM(G46:G48)</f>
        <v>0</v>
      </c>
      <c r="H45" s="48">
        <f>SUM('[19]Произв. прогр. Стоки (СВОД)'!G46)</f>
        <v>378.3660830974635</v>
      </c>
      <c r="I45" s="48">
        <f>SUM('[19]ПОЛНАЯ СЕБЕСТОИМОСТЬ СТОКИ 2018'!E156)</f>
        <v>10.819999999999999</v>
      </c>
      <c r="J45" s="56">
        <f>SUM(J46:J48)</f>
        <v>10.78</v>
      </c>
      <c r="K45" s="103">
        <f t="shared" si="119"/>
        <v>378.3660830974635</v>
      </c>
      <c r="L45" s="103">
        <f t="shared" si="119"/>
        <v>10.819999999999999</v>
      </c>
      <c r="M45" s="103">
        <f t="shared" si="119"/>
        <v>10.78</v>
      </c>
      <c r="N45" s="55">
        <f t="shared" si="94"/>
        <v>-367.54608309746351</v>
      </c>
      <c r="O45" s="55">
        <f t="shared" si="95"/>
        <v>-97.140335647576308</v>
      </c>
      <c r="P45" s="48">
        <f>SUM('[19]Произв. прогр. Стоки (СВОД)'!I46)</f>
        <v>0</v>
      </c>
      <c r="Q45" s="48">
        <f>SUM('[19]ПОЛНАЯ СЕБЕСТОИМОСТЬ СТОКИ 2018'!H156)</f>
        <v>0</v>
      </c>
      <c r="R45" s="56">
        <f>SUM(R46:R48)</f>
        <v>0</v>
      </c>
      <c r="S45" s="48">
        <f>SUM('[19]Произв. прогр. Стоки (СВОД)'!J46)</f>
        <v>0</v>
      </c>
      <c r="T45" s="48">
        <f>SUM('[19]ПОЛНАЯ СЕБЕСТОИМОСТЬ СТОКИ 2018'!I156)</f>
        <v>0</v>
      </c>
      <c r="U45" s="56">
        <f>SUM(U46:U48)</f>
        <v>0</v>
      </c>
      <c r="V45" s="48">
        <f>SUM('[19]Произв. прогр. Стоки (СВОД)'!K46)</f>
        <v>378.3660830974635</v>
      </c>
      <c r="W45" s="48">
        <f>SUM('[19]ПОЛНАЯ СЕБЕСТОИМОСТЬ СТОКИ 2018'!J156)</f>
        <v>10.819999999999999</v>
      </c>
      <c r="X45" s="56">
        <f>SUM(X46:X48)</f>
        <v>10.79</v>
      </c>
      <c r="Y45" s="103">
        <f t="shared" si="120"/>
        <v>378.3660830974635</v>
      </c>
      <c r="Z45" s="103">
        <f t="shared" si="120"/>
        <v>10.819999999999999</v>
      </c>
      <c r="AA45" s="103">
        <f t="shared" si="120"/>
        <v>10.79</v>
      </c>
      <c r="AB45" s="55">
        <f t="shared" si="97"/>
        <v>-367.54608309746351</v>
      </c>
      <c r="AC45" s="55">
        <f t="shared" si="98"/>
        <v>-97.140335647576308</v>
      </c>
      <c r="AD45" s="103">
        <f t="shared" si="121"/>
        <v>756.732166194927</v>
      </c>
      <c r="AE45" s="103">
        <f t="shared" si="121"/>
        <v>21.639999999999997</v>
      </c>
      <c r="AF45" s="119">
        <f t="shared" si="121"/>
        <v>21.57</v>
      </c>
      <c r="AG45" s="55">
        <f t="shared" si="101"/>
        <v>-735.09216619492702</v>
      </c>
      <c r="AH45" s="55">
        <f t="shared" si="102"/>
        <v>-97.140335647576308</v>
      </c>
      <c r="AI45" s="48">
        <f>SUM('[19]Произв. прогр. Стоки (СВОД)'!N46)</f>
        <v>0</v>
      </c>
      <c r="AJ45" s="48">
        <f>SUM('[19]ПОЛНАЯ СЕБЕСТОИМОСТЬ СТОКИ 2018'!P156)</f>
        <v>0</v>
      </c>
      <c r="AK45" s="56">
        <f>SUM(AK46:AK48)</f>
        <v>0</v>
      </c>
      <c r="AL45" s="48">
        <f>SUM('[19]Произв. прогр. Стоки (СВОД)'!O46)</f>
        <v>0</v>
      </c>
      <c r="AM45" s="48">
        <f>SUM('[19]ПОЛНАЯ СЕБЕСТОИМОСТЬ СТОКИ 2018'!Q156)</f>
        <v>0</v>
      </c>
      <c r="AN45" s="56">
        <f>SUM(AN46:AN48)</f>
        <v>0</v>
      </c>
      <c r="AO45" s="48">
        <f>SUM('[19]Произв. прогр. Стоки (СВОД)'!P46)</f>
        <v>378.3660830974635</v>
      </c>
      <c r="AP45" s="48">
        <f>SUM('[19]ПОЛНАЯ СЕБЕСТОИМОСТЬ СТОКИ 2018'!R156)</f>
        <v>12.92</v>
      </c>
      <c r="AQ45" s="56">
        <f>SUM(AQ46:AQ48)</f>
        <v>10.79</v>
      </c>
      <c r="AR45" s="103">
        <f t="shared" si="122"/>
        <v>378.3660830974635</v>
      </c>
      <c r="AS45" s="103">
        <f t="shared" si="122"/>
        <v>12.92</v>
      </c>
      <c r="AT45" s="103">
        <f t="shared" si="122"/>
        <v>10.79</v>
      </c>
      <c r="AU45" s="55">
        <f t="shared" si="104"/>
        <v>-365.44608309746349</v>
      </c>
      <c r="AV45" s="55">
        <f t="shared" si="105"/>
        <v>-96.585317612447852</v>
      </c>
      <c r="AW45" s="103">
        <f t="shared" si="123"/>
        <v>1135.0982492923904</v>
      </c>
      <c r="AX45" s="103">
        <f t="shared" si="123"/>
        <v>34.559999999999995</v>
      </c>
      <c r="AY45" s="103">
        <f t="shared" si="123"/>
        <v>32.36</v>
      </c>
      <c r="AZ45" s="55">
        <f t="shared" si="108"/>
        <v>-1100.5382492923904</v>
      </c>
      <c r="BA45" s="55">
        <f t="shared" si="109"/>
        <v>-96.955329635866832</v>
      </c>
      <c r="BB45" s="48">
        <f>SUM('[19]Произв. прогр. Стоки (СВОД)'!S46)</f>
        <v>0</v>
      </c>
      <c r="BC45" s="48">
        <f>SUM('[19]ПОЛНАЯ СЕБЕСТОИМОСТЬ СТОКИ 2018'!X156)</f>
        <v>0</v>
      </c>
      <c r="BD45" s="56">
        <f>SUM(BD46:BD48)</f>
        <v>0</v>
      </c>
      <c r="BE45" s="48">
        <f>SUM('[19]Произв. прогр. Стоки (СВОД)'!T46)</f>
        <v>0</v>
      </c>
      <c r="BF45" s="48">
        <f>SUM('[19]ПОЛНАЯ СЕБЕСТОИМОСТЬ СТОКИ 2018'!Y156)</f>
        <v>0</v>
      </c>
      <c r="BG45" s="56">
        <f>SUM(BG46:BG48)</f>
        <v>0</v>
      </c>
      <c r="BH45" s="48">
        <f>SUM('[19]Произв. прогр. Стоки (СВОД)'!U46)</f>
        <v>378.3660830974635</v>
      </c>
      <c r="BI45" s="48">
        <f>SUM('[19]ПОЛНАЯ СЕБЕСТОИМОСТЬ СТОКИ 2018'!Z156)</f>
        <v>0</v>
      </c>
      <c r="BJ45" s="56">
        <f>SUM(BJ46:BJ48)</f>
        <v>12.16</v>
      </c>
      <c r="BK45" s="103">
        <f t="shared" si="124"/>
        <v>378.3660830974635</v>
      </c>
      <c r="BL45" s="103">
        <f t="shared" si="124"/>
        <v>0</v>
      </c>
      <c r="BM45" s="103">
        <f t="shared" si="124"/>
        <v>12.16</v>
      </c>
      <c r="BN45" s="55">
        <f t="shared" si="111"/>
        <v>-378.3660830974635</v>
      </c>
      <c r="BO45" s="55">
        <f t="shared" si="112"/>
        <v>-100</v>
      </c>
      <c r="BP45" s="103">
        <f t="shared" si="125"/>
        <v>1513.464332389854</v>
      </c>
      <c r="BQ45" s="103">
        <f t="shared" si="125"/>
        <v>34.559999999999995</v>
      </c>
      <c r="BR45" s="103">
        <f t="shared" si="125"/>
        <v>44.519999999999996</v>
      </c>
      <c r="BS45" s="55">
        <f t="shared" si="115"/>
        <v>-1478.9043323898541</v>
      </c>
      <c r="BT45" s="55">
        <f t="shared" si="116"/>
        <v>-97.716497226900117</v>
      </c>
    </row>
    <row r="46" spans="1:72" ht="37.5" customHeight="1">
      <c r="A46" s="19" t="s">
        <v>113</v>
      </c>
      <c r="B46" s="34">
        <f>SUM('[19]Произв. прогр. Стоки (СВОД)'!E47)</f>
        <v>0</v>
      </c>
      <c r="C46" s="34">
        <f>SUM('[19]ПОЛНАЯ СЕБЕСТОИМОСТЬ СТОКИ 2018'!C157)</f>
        <v>0</v>
      </c>
      <c r="D46" s="35"/>
      <c r="E46" s="34">
        <f>SUM('[19]Произв. прогр. Стоки (СВОД)'!F47)</f>
        <v>0</v>
      </c>
      <c r="F46" s="34">
        <f>SUM('[19]ПОЛНАЯ СЕБЕСТОИМОСТЬ СТОКИ 2018'!D157)</f>
        <v>0</v>
      </c>
      <c r="G46" s="35"/>
      <c r="H46" s="34">
        <f>SUM('[19]Произв. прогр. Стоки (СВОД)'!G47)</f>
        <v>38.183583097463476</v>
      </c>
      <c r="I46" s="34">
        <f>SUM('[19]ПОЛНАЯ СЕБЕСТОИМОСТЬ СТОКИ 2018'!E157)</f>
        <v>0.04</v>
      </c>
      <c r="J46" s="35">
        <v>0</v>
      </c>
      <c r="K46" s="36">
        <f t="shared" si="119"/>
        <v>38.183583097463476</v>
      </c>
      <c r="L46" s="36">
        <f t="shared" si="119"/>
        <v>0.04</v>
      </c>
      <c r="M46" s="36">
        <f t="shared" si="119"/>
        <v>0</v>
      </c>
      <c r="N46" s="124">
        <f t="shared" si="94"/>
        <v>-38.143583097463477</v>
      </c>
      <c r="O46" s="124">
        <f t="shared" si="95"/>
        <v>-99.895242937526589</v>
      </c>
      <c r="P46" s="34">
        <f>SUM('[19]Произв. прогр. Стоки (СВОД)'!I47)</f>
        <v>0</v>
      </c>
      <c r="Q46" s="34">
        <f>SUM('[19]ПОЛНАЯ СЕБЕСТОИМОСТЬ СТОКИ 2018'!H157)</f>
        <v>0</v>
      </c>
      <c r="R46" s="35">
        <v>0</v>
      </c>
      <c r="S46" s="34">
        <f>SUM('[19]Произв. прогр. Стоки (СВОД)'!J47)</f>
        <v>0</v>
      </c>
      <c r="T46" s="34">
        <f>SUM('[19]ПОЛНАЯ СЕБЕСТОИМОСТЬ СТОКИ 2018'!I157)</f>
        <v>0</v>
      </c>
      <c r="U46" s="35">
        <v>0</v>
      </c>
      <c r="V46" s="34">
        <f>SUM('[19]Произв. прогр. Стоки (СВОД)'!K47)</f>
        <v>38.183583097463476</v>
      </c>
      <c r="W46" s="34">
        <f>SUM('[19]ПОЛНАЯ СЕБЕСТОИМОСТЬ СТОКИ 2018'!J157)</f>
        <v>0.04</v>
      </c>
      <c r="X46" s="35">
        <v>0.01</v>
      </c>
      <c r="Y46" s="36">
        <f t="shared" si="120"/>
        <v>38.183583097463476</v>
      </c>
      <c r="Z46" s="36">
        <f t="shared" si="120"/>
        <v>0.04</v>
      </c>
      <c r="AA46" s="36">
        <f t="shared" si="120"/>
        <v>0.01</v>
      </c>
      <c r="AB46" s="124">
        <f t="shared" si="97"/>
        <v>-38.143583097463477</v>
      </c>
      <c r="AC46" s="124">
        <f t="shared" si="98"/>
        <v>-99.895242937526589</v>
      </c>
      <c r="AD46" s="36">
        <f t="shared" si="121"/>
        <v>76.367166194926952</v>
      </c>
      <c r="AE46" s="36">
        <f t="shared" si="121"/>
        <v>0.08</v>
      </c>
      <c r="AF46" s="125">
        <f t="shared" si="121"/>
        <v>0.01</v>
      </c>
      <c r="AG46" s="124">
        <f t="shared" si="101"/>
        <v>-76.287166194926954</v>
      </c>
      <c r="AH46" s="124">
        <f t="shared" si="102"/>
        <v>-99.895242937526589</v>
      </c>
      <c r="AI46" s="34">
        <f>SUM('[19]Произв. прогр. Стоки (СВОД)'!N47)</f>
        <v>0</v>
      </c>
      <c r="AJ46" s="34">
        <f>SUM('[19]ПОЛНАЯ СЕБЕСТОИМОСТЬ СТОКИ 2018'!P157)</f>
        <v>0</v>
      </c>
      <c r="AK46" s="35">
        <v>0</v>
      </c>
      <c r="AL46" s="34">
        <f>SUM('[19]Произв. прогр. Стоки (СВОД)'!O47)</f>
        <v>0</v>
      </c>
      <c r="AM46" s="34">
        <f>SUM('[19]ПОЛНАЯ СЕБЕСТОИМОСТЬ СТОКИ 2018'!Q157)</f>
        <v>0</v>
      </c>
      <c r="AN46" s="35">
        <v>0</v>
      </c>
      <c r="AO46" s="34">
        <f>SUM('[19]Произв. прогр. Стоки (СВОД)'!P47)</f>
        <v>38.183583097463476</v>
      </c>
      <c r="AP46" s="34">
        <f>SUM('[19]ПОЛНАЯ СЕБЕСТОИМОСТЬ СТОКИ 2018'!R157)</f>
        <v>0.04</v>
      </c>
      <c r="AQ46" s="35">
        <v>0.01</v>
      </c>
      <c r="AR46" s="36">
        <f t="shared" si="122"/>
        <v>38.183583097463476</v>
      </c>
      <c r="AS46" s="36">
        <f t="shared" si="122"/>
        <v>0.04</v>
      </c>
      <c r="AT46" s="36">
        <f t="shared" si="122"/>
        <v>0.01</v>
      </c>
      <c r="AU46" s="124">
        <f t="shared" si="104"/>
        <v>-38.143583097463477</v>
      </c>
      <c r="AV46" s="124">
        <f t="shared" si="105"/>
        <v>-99.895242937526589</v>
      </c>
      <c r="AW46" s="36">
        <f t="shared" si="123"/>
        <v>114.55074929239044</v>
      </c>
      <c r="AX46" s="36">
        <f t="shared" si="123"/>
        <v>0.12</v>
      </c>
      <c r="AY46" s="36">
        <f t="shared" si="123"/>
        <v>0.02</v>
      </c>
      <c r="AZ46" s="124">
        <f t="shared" si="108"/>
        <v>-114.43074929239043</v>
      </c>
      <c r="BA46" s="124">
        <f t="shared" si="109"/>
        <v>-99.895242937526575</v>
      </c>
      <c r="BB46" s="34">
        <f>SUM('[19]Произв. прогр. Стоки (СВОД)'!S47)</f>
        <v>0</v>
      </c>
      <c r="BC46" s="34">
        <f>SUM('[19]ПОЛНАЯ СЕБЕСТОИМОСТЬ СТОКИ 2018'!X157)</f>
        <v>0</v>
      </c>
      <c r="BD46" s="35">
        <v>0</v>
      </c>
      <c r="BE46" s="34">
        <f>SUM('[19]Произв. прогр. Стоки (СВОД)'!T47)</f>
        <v>0</v>
      </c>
      <c r="BF46" s="34">
        <f>SUM('[19]ПОЛНАЯ СЕБЕСТОИМОСТЬ СТОКИ 2018'!Y157)</f>
        <v>0</v>
      </c>
      <c r="BG46" s="35">
        <v>0</v>
      </c>
      <c r="BH46" s="34">
        <f>SUM('[19]Произв. прогр. Стоки (СВОД)'!U47)</f>
        <v>38.183583097463476</v>
      </c>
      <c r="BI46" s="34">
        <f>SUM('[19]ПОЛНАЯ СЕБЕСТОИМОСТЬ СТОКИ 2018'!Z157)</f>
        <v>0</v>
      </c>
      <c r="BJ46" s="35">
        <v>1.38</v>
      </c>
      <c r="BK46" s="36">
        <f t="shared" si="124"/>
        <v>38.183583097463476</v>
      </c>
      <c r="BL46" s="36">
        <f t="shared" si="124"/>
        <v>0</v>
      </c>
      <c r="BM46" s="36">
        <f t="shared" si="124"/>
        <v>1.38</v>
      </c>
      <c r="BN46" s="124">
        <f t="shared" si="111"/>
        <v>-38.183583097463476</v>
      </c>
      <c r="BO46" s="124">
        <f t="shared" si="112"/>
        <v>-100</v>
      </c>
      <c r="BP46" s="36">
        <f t="shared" si="125"/>
        <v>152.7343323898539</v>
      </c>
      <c r="BQ46" s="36">
        <f t="shared" si="125"/>
        <v>0.12</v>
      </c>
      <c r="BR46" s="36">
        <f t="shared" si="125"/>
        <v>1.4</v>
      </c>
      <c r="BS46" s="124">
        <f t="shared" si="115"/>
        <v>-152.6143323898539</v>
      </c>
      <c r="BT46" s="124">
        <f t="shared" si="116"/>
        <v>-99.921432203144931</v>
      </c>
    </row>
    <row r="47" spans="1:72" ht="18.75" customHeight="1">
      <c r="A47" s="19" t="s">
        <v>71</v>
      </c>
      <c r="B47" s="57">
        <f>SUM('[19]Произв. прогр. Стоки (СВОД)'!E48)</f>
        <v>0</v>
      </c>
      <c r="C47" s="57">
        <f>SUM('[19]ПОЛНАЯ СЕБЕСТОИМОСТЬ СТОКИ 2018'!C158)</f>
        <v>0</v>
      </c>
      <c r="D47" s="61"/>
      <c r="E47" s="57">
        <f>SUM('[19]Произв. прогр. Стоки (СВОД)'!F48)</f>
        <v>0</v>
      </c>
      <c r="F47" s="57">
        <f>SUM('[19]ПОЛНАЯ СЕБЕСТОИМОСТЬ СТОКИ 2018'!D158)</f>
        <v>0</v>
      </c>
      <c r="G47" s="61"/>
      <c r="H47" s="57">
        <f>SUM('[19]Произв. прогр. Стоки (СВОД)'!G48)</f>
        <v>7.4749999999999996</v>
      </c>
      <c r="I47" s="57">
        <f>SUM('[19]ПОЛНАЯ СЕБЕСТОИМОСТЬ СТОКИ 2018'!E158)</f>
        <v>10.78</v>
      </c>
      <c r="J47" s="61">
        <v>10.78</v>
      </c>
      <c r="K47" s="112">
        <f t="shared" si="119"/>
        <v>7.4749999999999996</v>
      </c>
      <c r="L47" s="112">
        <f t="shared" si="119"/>
        <v>10.78</v>
      </c>
      <c r="M47" s="112">
        <f t="shared" si="119"/>
        <v>10.78</v>
      </c>
      <c r="N47" s="60">
        <f t="shared" si="94"/>
        <v>3.3049999999999997</v>
      </c>
      <c r="O47" s="60">
        <f t="shared" si="95"/>
        <v>44.214046822742475</v>
      </c>
      <c r="P47" s="57">
        <f>SUM('[19]Произв. прогр. Стоки (СВОД)'!I48)</f>
        <v>0</v>
      </c>
      <c r="Q47" s="57">
        <f>SUM('[19]ПОЛНАЯ СЕБЕСТОИМОСТЬ СТОКИ 2018'!H158)</f>
        <v>0</v>
      </c>
      <c r="R47" s="61">
        <v>0</v>
      </c>
      <c r="S47" s="57">
        <f>SUM('[19]Произв. прогр. Стоки (СВОД)'!J48)</f>
        <v>0</v>
      </c>
      <c r="T47" s="57">
        <f>SUM('[19]ПОЛНАЯ СЕБЕСТОИМОСТЬ СТОКИ 2018'!I158)</f>
        <v>0</v>
      </c>
      <c r="U47" s="61">
        <v>0</v>
      </c>
      <c r="V47" s="57">
        <f>SUM('[19]Произв. прогр. Стоки (СВОД)'!K48)</f>
        <v>7.4749999999999996</v>
      </c>
      <c r="W47" s="57">
        <f>SUM('[19]ПОЛНАЯ СЕБЕСТОИМОСТЬ СТОКИ 2018'!J158)</f>
        <v>10.78</v>
      </c>
      <c r="X47" s="61">
        <v>10.78</v>
      </c>
      <c r="Y47" s="112">
        <f t="shared" si="120"/>
        <v>7.4749999999999996</v>
      </c>
      <c r="Z47" s="112">
        <f t="shared" si="120"/>
        <v>10.78</v>
      </c>
      <c r="AA47" s="112">
        <f t="shared" si="120"/>
        <v>10.78</v>
      </c>
      <c r="AB47" s="60">
        <f t="shared" si="97"/>
        <v>3.3049999999999997</v>
      </c>
      <c r="AC47" s="60">
        <f t="shared" si="98"/>
        <v>44.214046822742475</v>
      </c>
      <c r="AD47" s="112">
        <f t="shared" si="121"/>
        <v>14.95</v>
      </c>
      <c r="AE47" s="112">
        <f t="shared" si="121"/>
        <v>21.56</v>
      </c>
      <c r="AF47" s="123">
        <f t="shared" si="121"/>
        <v>21.56</v>
      </c>
      <c r="AG47" s="60">
        <f t="shared" si="101"/>
        <v>6.6099999999999994</v>
      </c>
      <c r="AH47" s="60">
        <f t="shared" si="102"/>
        <v>44.214046822742475</v>
      </c>
      <c r="AI47" s="57">
        <f>SUM('[19]Произв. прогр. Стоки (СВОД)'!N48)</f>
        <v>0</v>
      </c>
      <c r="AJ47" s="57">
        <f>SUM('[19]ПОЛНАЯ СЕБЕСТОИМОСТЬ СТОКИ 2018'!P158)</f>
        <v>0</v>
      </c>
      <c r="AK47" s="61">
        <v>0</v>
      </c>
      <c r="AL47" s="57">
        <f>SUM('[19]Произв. прогр. Стоки (СВОД)'!O48)</f>
        <v>0</v>
      </c>
      <c r="AM47" s="57">
        <f>SUM('[19]ПОЛНАЯ СЕБЕСТОИМОСТЬ СТОКИ 2018'!Q158)</f>
        <v>0</v>
      </c>
      <c r="AN47" s="61">
        <v>0</v>
      </c>
      <c r="AO47" s="57">
        <f>SUM('[19]Произв. прогр. Стоки (СВОД)'!P48)</f>
        <v>7.4749999999999996</v>
      </c>
      <c r="AP47" s="57">
        <f>SUM('[19]ПОЛНАЯ СЕБЕСТОИМОСТЬ СТОКИ 2018'!R158)</f>
        <v>12.88</v>
      </c>
      <c r="AQ47" s="61">
        <v>10.78</v>
      </c>
      <c r="AR47" s="112">
        <f t="shared" si="122"/>
        <v>7.4749999999999996</v>
      </c>
      <c r="AS47" s="112">
        <f t="shared" si="122"/>
        <v>12.88</v>
      </c>
      <c r="AT47" s="112">
        <f t="shared" si="122"/>
        <v>10.78</v>
      </c>
      <c r="AU47" s="60">
        <f t="shared" si="104"/>
        <v>5.4050000000000011</v>
      </c>
      <c r="AV47" s="60">
        <f t="shared" si="105"/>
        <v>72.307692307692335</v>
      </c>
      <c r="AW47" s="112">
        <f t="shared" si="123"/>
        <v>22.424999999999997</v>
      </c>
      <c r="AX47" s="112">
        <f t="shared" si="123"/>
        <v>34.44</v>
      </c>
      <c r="AY47" s="112">
        <f t="shared" si="123"/>
        <v>32.339999999999996</v>
      </c>
      <c r="AZ47" s="60">
        <f t="shared" si="108"/>
        <v>12.015000000000001</v>
      </c>
      <c r="BA47" s="60">
        <f t="shared" si="109"/>
        <v>53.578595317725764</v>
      </c>
      <c r="BB47" s="57">
        <f>SUM('[19]Произв. прогр. Стоки (СВОД)'!S48)</f>
        <v>0</v>
      </c>
      <c r="BC47" s="57">
        <f>SUM('[19]ПОЛНАЯ СЕБЕСТОИМОСТЬ СТОКИ 2018'!X158)</f>
        <v>0</v>
      </c>
      <c r="BD47" s="61">
        <v>0</v>
      </c>
      <c r="BE47" s="57">
        <f>SUM('[19]Произв. прогр. Стоки (СВОД)'!T48)</f>
        <v>0</v>
      </c>
      <c r="BF47" s="57">
        <f>SUM('[19]ПОЛНАЯ СЕБЕСТОИМОСТЬ СТОКИ 2018'!Y158)</f>
        <v>0</v>
      </c>
      <c r="BG47" s="61">
        <v>0</v>
      </c>
      <c r="BH47" s="57">
        <f>SUM('[19]Произв. прогр. Стоки (СВОД)'!U48)</f>
        <v>7.4749999999999996</v>
      </c>
      <c r="BI47" s="57">
        <f>SUM('[19]ПОЛНАЯ СЕБЕСТОИМОСТЬ СТОКИ 2018'!Z158)</f>
        <v>0</v>
      </c>
      <c r="BJ47" s="61">
        <v>10.78</v>
      </c>
      <c r="BK47" s="112">
        <f t="shared" si="124"/>
        <v>7.4749999999999996</v>
      </c>
      <c r="BL47" s="112">
        <f t="shared" si="124"/>
        <v>0</v>
      </c>
      <c r="BM47" s="112">
        <f t="shared" si="124"/>
        <v>10.78</v>
      </c>
      <c r="BN47" s="60">
        <f t="shared" si="111"/>
        <v>-7.4749999999999996</v>
      </c>
      <c r="BO47" s="60">
        <f t="shared" si="112"/>
        <v>-100</v>
      </c>
      <c r="BP47" s="112">
        <f t="shared" si="125"/>
        <v>29.9</v>
      </c>
      <c r="BQ47" s="112">
        <f t="shared" si="125"/>
        <v>34.44</v>
      </c>
      <c r="BR47" s="112">
        <f t="shared" si="125"/>
        <v>43.12</v>
      </c>
      <c r="BS47" s="60">
        <f t="shared" si="115"/>
        <v>4.5399999999999991</v>
      </c>
      <c r="BT47" s="60">
        <f t="shared" si="116"/>
        <v>15.183946488294312</v>
      </c>
    </row>
    <row r="48" spans="1:72" ht="18.75" customHeight="1">
      <c r="A48" s="19" t="s">
        <v>73</v>
      </c>
      <c r="B48" s="57">
        <f>SUM('[19]Произв. прогр. Стоки (СВОД)'!E49)</f>
        <v>0</v>
      </c>
      <c r="C48" s="57">
        <f>SUM('[19]ПОЛНАЯ СЕБЕСТОИМОСТЬ СТОКИ 2018'!C159)</f>
        <v>0</v>
      </c>
      <c r="D48" s="61"/>
      <c r="E48" s="57">
        <f>SUM('[19]Произв. прогр. Стоки (СВОД)'!F49)</f>
        <v>0</v>
      </c>
      <c r="F48" s="57">
        <f>SUM('[19]ПОЛНАЯ СЕБЕСТОИМОСТЬ СТОКИ 2018'!D159)</f>
        <v>0</v>
      </c>
      <c r="G48" s="61"/>
      <c r="H48" s="57">
        <f>SUM('[19]Произв. прогр. Стоки (СВОД)'!G49)</f>
        <v>332.70750000000004</v>
      </c>
      <c r="I48" s="57">
        <f>SUM('[19]ПОЛНАЯ СЕБЕСТОИМОСТЬ СТОКИ 2018'!E159)</f>
        <v>0</v>
      </c>
      <c r="J48" s="61">
        <v>0</v>
      </c>
      <c r="K48" s="112">
        <f t="shared" si="119"/>
        <v>332.70750000000004</v>
      </c>
      <c r="L48" s="112">
        <f t="shared" si="119"/>
        <v>0</v>
      </c>
      <c r="M48" s="112">
        <f t="shared" si="119"/>
        <v>0</v>
      </c>
      <c r="N48" s="60">
        <f t="shared" si="94"/>
        <v>-332.70750000000004</v>
      </c>
      <c r="O48" s="60">
        <f t="shared" si="95"/>
        <v>-100</v>
      </c>
      <c r="P48" s="57">
        <f>SUM('[19]Произв. прогр. Стоки (СВОД)'!I49)</f>
        <v>0</v>
      </c>
      <c r="Q48" s="57">
        <f>SUM('[19]ПОЛНАЯ СЕБЕСТОИМОСТЬ СТОКИ 2018'!H159)</f>
        <v>0</v>
      </c>
      <c r="R48" s="61">
        <v>0</v>
      </c>
      <c r="S48" s="57">
        <f>SUM('[19]Произв. прогр. Стоки (СВОД)'!J49)</f>
        <v>0</v>
      </c>
      <c r="T48" s="57">
        <f>SUM('[19]ПОЛНАЯ СЕБЕСТОИМОСТЬ СТОКИ 2018'!I159)</f>
        <v>0</v>
      </c>
      <c r="U48" s="61">
        <v>0</v>
      </c>
      <c r="V48" s="57">
        <f>SUM('[19]Произв. прогр. Стоки (СВОД)'!K49)</f>
        <v>332.70750000000004</v>
      </c>
      <c r="W48" s="57">
        <f>SUM('[19]ПОЛНАЯ СЕБЕСТОИМОСТЬ СТОКИ 2018'!J159)</f>
        <v>0</v>
      </c>
      <c r="X48" s="61">
        <v>0</v>
      </c>
      <c r="Y48" s="112">
        <f t="shared" si="120"/>
        <v>332.70750000000004</v>
      </c>
      <c r="Z48" s="112">
        <f t="shared" si="120"/>
        <v>0</v>
      </c>
      <c r="AA48" s="112">
        <f t="shared" si="120"/>
        <v>0</v>
      </c>
      <c r="AB48" s="60">
        <f t="shared" si="97"/>
        <v>-332.70750000000004</v>
      </c>
      <c r="AC48" s="60">
        <f t="shared" si="98"/>
        <v>-100</v>
      </c>
      <c r="AD48" s="112">
        <f t="shared" si="121"/>
        <v>665.41500000000008</v>
      </c>
      <c r="AE48" s="112">
        <f t="shared" si="121"/>
        <v>0</v>
      </c>
      <c r="AF48" s="123">
        <f t="shared" si="121"/>
        <v>0</v>
      </c>
      <c r="AG48" s="60">
        <f t="shared" si="101"/>
        <v>-665.41500000000008</v>
      </c>
      <c r="AH48" s="60">
        <f t="shared" si="102"/>
        <v>-100</v>
      </c>
      <c r="AI48" s="57">
        <f>SUM('[19]Произв. прогр. Стоки (СВОД)'!N49)</f>
        <v>0</v>
      </c>
      <c r="AJ48" s="57">
        <f>SUM('[19]ПОЛНАЯ СЕБЕСТОИМОСТЬ СТОКИ 2018'!P159)</f>
        <v>0</v>
      </c>
      <c r="AK48" s="61">
        <v>0</v>
      </c>
      <c r="AL48" s="57">
        <f>SUM('[19]Произв. прогр. Стоки (СВОД)'!O49)</f>
        <v>0</v>
      </c>
      <c r="AM48" s="57">
        <f>SUM('[19]ПОЛНАЯ СЕБЕСТОИМОСТЬ СТОКИ 2018'!Q159)</f>
        <v>0</v>
      </c>
      <c r="AN48" s="61">
        <v>0</v>
      </c>
      <c r="AO48" s="57">
        <f>SUM('[19]Произв. прогр. Стоки (СВОД)'!P49)</f>
        <v>332.70750000000004</v>
      </c>
      <c r="AP48" s="57">
        <f>SUM('[19]ПОЛНАЯ СЕБЕСТОИМОСТЬ СТОКИ 2018'!R159)</f>
        <v>0</v>
      </c>
      <c r="AQ48" s="61">
        <v>0</v>
      </c>
      <c r="AR48" s="112">
        <f t="shared" si="122"/>
        <v>332.70750000000004</v>
      </c>
      <c r="AS48" s="112">
        <f t="shared" si="122"/>
        <v>0</v>
      </c>
      <c r="AT48" s="112">
        <f t="shared" si="122"/>
        <v>0</v>
      </c>
      <c r="AU48" s="60">
        <f t="shared" si="104"/>
        <v>-332.70750000000004</v>
      </c>
      <c r="AV48" s="60">
        <f t="shared" si="105"/>
        <v>-100</v>
      </c>
      <c r="AW48" s="112">
        <f t="shared" si="123"/>
        <v>998.12250000000017</v>
      </c>
      <c r="AX48" s="112">
        <f t="shared" si="123"/>
        <v>0</v>
      </c>
      <c r="AY48" s="112">
        <f t="shared" si="123"/>
        <v>0</v>
      </c>
      <c r="AZ48" s="60">
        <f t="shared" si="108"/>
        <v>-998.12250000000017</v>
      </c>
      <c r="BA48" s="60">
        <f t="shared" si="109"/>
        <v>-100</v>
      </c>
      <c r="BB48" s="57">
        <f>SUM('[19]Произв. прогр. Стоки (СВОД)'!S49)</f>
        <v>0</v>
      </c>
      <c r="BC48" s="57">
        <f>SUM('[19]ПОЛНАЯ СЕБЕСТОИМОСТЬ СТОКИ 2018'!X159)</f>
        <v>0</v>
      </c>
      <c r="BD48" s="61">
        <v>0</v>
      </c>
      <c r="BE48" s="57">
        <f>SUM('[19]Произв. прогр. Стоки (СВОД)'!T49)</f>
        <v>0</v>
      </c>
      <c r="BF48" s="57">
        <f>SUM('[19]ПОЛНАЯ СЕБЕСТОИМОСТЬ СТОКИ 2018'!Y159)</f>
        <v>0</v>
      </c>
      <c r="BG48" s="61">
        <v>0</v>
      </c>
      <c r="BH48" s="57">
        <f>SUM('[19]Произв. прогр. Стоки (СВОД)'!U49)</f>
        <v>332.70750000000004</v>
      </c>
      <c r="BI48" s="57">
        <f>SUM('[19]ПОЛНАЯ СЕБЕСТОИМОСТЬ СТОКИ 2018'!Z159)</f>
        <v>0</v>
      </c>
      <c r="BJ48" s="61">
        <v>0</v>
      </c>
      <c r="BK48" s="112">
        <f t="shared" si="124"/>
        <v>332.70750000000004</v>
      </c>
      <c r="BL48" s="112">
        <f t="shared" si="124"/>
        <v>0</v>
      </c>
      <c r="BM48" s="112">
        <f t="shared" si="124"/>
        <v>0</v>
      </c>
      <c r="BN48" s="60">
        <f t="shared" si="111"/>
        <v>-332.70750000000004</v>
      </c>
      <c r="BO48" s="60">
        <f t="shared" si="112"/>
        <v>-100</v>
      </c>
      <c r="BP48" s="112">
        <f t="shared" si="125"/>
        <v>1330.8300000000002</v>
      </c>
      <c r="BQ48" s="112">
        <f t="shared" si="125"/>
        <v>0</v>
      </c>
      <c r="BR48" s="112">
        <f t="shared" si="125"/>
        <v>0</v>
      </c>
      <c r="BS48" s="60">
        <f t="shared" si="115"/>
        <v>-1330.8300000000002</v>
      </c>
      <c r="BT48" s="60">
        <f t="shared" si="116"/>
        <v>-100</v>
      </c>
    </row>
    <row r="49" spans="1:72" ht="18.75" customHeight="1">
      <c r="A49" s="122" t="s">
        <v>74</v>
      </c>
      <c r="B49" s="48">
        <f>SUM('[19]Произв. прогр. Стоки (СВОД)'!E50)</f>
        <v>1245.2921557650441</v>
      </c>
      <c r="C49" s="48">
        <f>SUM('[19]ПОЛНАЯ СЕБЕСТОИМОСТЬ СТОКИ 2018'!C160)</f>
        <v>794.07</v>
      </c>
      <c r="D49" s="56">
        <f>SUM(D50:D55)</f>
        <v>816.62999999999988</v>
      </c>
      <c r="E49" s="48">
        <f>SUM('[19]Произв. прогр. Стоки (СВОД)'!F50)</f>
        <v>1245.2921557650441</v>
      </c>
      <c r="F49" s="48">
        <f>SUM('[19]ПОЛНАЯ СЕБЕСТОИМОСТЬ СТОКИ 2018'!D160)</f>
        <v>780.13000000000011</v>
      </c>
      <c r="G49" s="56">
        <f>SUM(G50:G55)</f>
        <v>784.6400000000001</v>
      </c>
      <c r="H49" s="48">
        <f>SUM('[19]Произв. прогр. Стоки (СВОД)'!G50)</f>
        <v>1245.2921557650441</v>
      </c>
      <c r="I49" s="48">
        <f>SUM('[19]ПОЛНАЯ СЕБЕСТОИМОСТЬ СТОКИ 2018'!E160)</f>
        <v>1129.47</v>
      </c>
      <c r="J49" s="56">
        <f>SUM(J50:J55)</f>
        <v>816.0200000000001</v>
      </c>
      <c r="K49" s="103">
        <f t="shared" si="119"/>
        <v>3735.876467295132</v>
      </c>
      <c r="L49" s="103">
        <f t="shared" si="119"/>
        <v>2703.67</v>
      </c>
      <c r="M49" s="103">
        <f t="shared" si="119"/>
        <v>2417.29</v>
      </c>
      <c r="N49" s="55">
        <f t="shared" si="94"/>
        <v>-1032.2064672951319</v>
      </c>
      <c r="O49" s="55">
        <f t="shared" si="95"/>
        <v>-27.629566350261985</v>
      </c>
      <c r="P49" s="48">
        <f>SUM('[19]Произв. прогр. Стоки (СВОД)'!I50)</f>
        <v>1245.2921557650441</v>
      </c>
      <c r="Q49" s="48">
        <f>SUM('[19]ПОЛНАЯ СЕБЕСТОИМОСТЬ СТОКИ 2018'!H160)</f>
        <v>833.22</v>
      </c>
      <c r="R49" s="56">
        <f>SUM(R50:R55)</f>
        <v>750.71</v>
      </c>
      <c r="S49" s="48">
        <f>SUM('[19]Произв. прогр. Стоки (СВОД)'!J50)</f>
        <v>1245.2921557650441</v>
      </c>
      <c r="T49" s="48">
        <f>SUM('[19]ПОЛНАЯ СЕБЕСТОИМОСТЬ СТОКИ 2018'!I160)</f>
        <v>734.42000000000007</v>
      </c>
      <c r="U49" s="56">
        <f>SUM(U50:U55)</f>
        <v>762.30000000000007</v>
      </c>
      <c r="V49" s="48">
        <f>SUM('[19]Произв. прогр. Стоки (СВОД)'!K50)</f>
        <v>1245.2921557650441</v>
      </c>
      <c r="W49" s="48">
        <f>SUM('[19]ПОЛНАЯ СЕБЕСТОИМОСТЬ СТОКИ 2018'!J160)</f>
        <v>880.43000000000006</v>
      </c>
      <c r="X49" s="56">
        <f>SUM(X50:X55)</f>
        <v>888.58</v>
      </c>
      <c r="Y49" s="103">
        <f t="shared" si="120"/>
        <v>3735.876467295132</v>
      </c>
      <c r="Z49" s="103">
        <f t="shared" si="120"/>
        <v>2448.0700000000002</v>
      </c>
      <c r="AA49" s="103">
        <f t="shared" si="120"/>
        <v>2401.59</v>
      </c>
      <c r="AB49" s="55">
        <f t="shared" si="97"/>
        <v>-1287.8064672951318</v>
      </c>
      <c r="AC49" s="55">
        <f t="shared" si="98"/>
        <v>-34.471334332624117</v>
      </c>
      <c r="AD49" s="103">
        <f t="shared" si="121"/>
        <v>7471.752934590264</v>
      </c>
      <c r="AE49" s="103">
        <f t="shared" si="121"/>
        <v>5151.74</v>
      </c>
      <c r="AF49" s="119">
        <f t="shared" si="121"/>
        <v>4818.88</v>
      </c>
      <c r="AG49" s="55">
        <f t="shared" si="101"/>
        <v>-2320.0129345902642</v>
      </c>
      <c r="AH49" s="55">
        <f t="shared" si="102"/>
        <v>-31.05045034144306</v>
      </c>
      <c r="AI49" s="48">
        <f>SUM('[19]Произв. прогр. Стоки (СВОД)'!N50)</f>
        <v>1290.4038965712111</v>
      </c>
      <c r="AJ49" s="48">
        <f>SUM('[19]ПОЛНАЯ СЕБЕСТОИМОСТЬ СТОКИ 2018'!P160)</f>
        <v>791.89</v>
      </c>
      <c r="AK49" s="56">
        <f>SUM(AK50:AK55)</f>
        <v>784.13</v>
      </c>
      <c r="AL49" s="48">
        <f>SUM('[19]Произв. прогр. Стоки (СВОД)'!O50)</f>
        <v>1290.4038965712111</v>
      </c>
      <c r="AM49" s="48">
        <f>SUM('[19]ПОЛНАЯ СЕБЕСТОИМОСТЬ СТОКИ 2018'!Q160)</f>
        <v>898.47</v>
      </c>
      <c r="AN49" s="56">
        <f>SUM(AN50:AN55)</f>
        <v>937.63</v>
      </c>
      <c r="AO49" s="48">
        <f>SUM('[19]Произв. прогр. Стоки (СВОД)'!P50)</f>
        <v>1290.4038965712111</v>
      </c>
      <c r="AP49" s="48">
        <f>SUM('[19]ПОЛНАЯ СЕБЕСТОИМОСТЬ СТОКИ 2018'!R160)</f>
        <v>880.03</v>
      </c>
      <c r="AQ49" s="56">
        <f>SUM(AQ50:AQ55)</f>
        <v>842.19</v>
      </c>
      <c r="AR49" s="103">
        <f t="shared" si="122"/>
        <v>3871.2116897136334</v>
      </c>
      <c r="AS49" s="103">
        <f t="shared" si="122"/>
        <v>2570.3900000000003</v>
      </c>
      <c r="AT49" s="103">
        <f t="shared" si="122"/>
        <v>2563.9499999999998</v>
      </c>
      <c r="AU49" s="55">
        <f t="shared" si="104"/>
        <v>-1300.8216897136331</v>
      </c>
      <c r="AV49" s="55">
        <f t="shared" si="105"/>
        <v>-33.602442696949474</v>
      </c>
      <c r="AW49" s="103">
        <f t="shared" si="123"/>
        <v>11342.964624303897</v>
      </c>
      <c r="AX49" s="103">
        <f t="shared" si="123"/>
        <v>7722.13</v>
      </c>
      <c r="AY49" s="103">
        <f t="shared" si="123"/>
        <v>7382.83</v>
      </c>
      <c r="AZ49" s="55">
        <f t="shared" si="108"/>
        <v>-3620.8346243038968</v>
      </c>
      <c r="BA49" s="55">
        <f t="shared" si="109"/>
        <v>-31.921413353840052</v>
      </c>
      <c r="BB49" s="48">
        <f>SUM('[19]Произв. прогр. Стоки (СВОД)'!S50)</f>
        <v>1290.4038965712111</v>
      </c>
      <c r="BC49" s="48">
        <f>SUM('[19]ПОЛНАЯ СЕБЕСТОИМОСТЬ СТОКИ 2018'!X160)</f>
        <v>0</v>
      </c>
      <c r="BD49" s="56">
        <f>SUM(BD50:BD55)</f>
        <v>758.18</v>
      </c>
      <c r="BE49" s="48">
        <f>SUM('[19]Произв. прогр. Стоки (СВОД)'!T50)</f>
        <v>1290.4038965712111</v>
      </c>
      <c r="BF49" s="48">
        <f>SUM('[19]ПОЛНАЯ СЕБЕСТОИМОСТЬ СТОКИ 2018'!Y160)</f>
        <v>0</v>
      </c>
      <c r="BG49" s="56">
        <f>SUM(BG50:BG55)</f>
        <v>855.33999999999992</v>
      </c>
      <c r="BH49" s="48">
        <f>SUM('[19]Произв. прогр. Стоки (СВОД)'!U50)</f>
        <v>1290.4038965712111</v>
      </c>
      <c r="BI49" s="48">
        <f>SUM('[19]ПОЛНАЯ СЕБЕСТОИМОСТЬ СТОКИ 2018'!Z160)</f>
        <v>0</v>
      </c>
      <c r="BJ49" s="56">
        <f>SUM(BJ50:BJ55)</f>
        <v>774.04</v>
      </c>
      <c r="BK49" s="103">
        <f t="shared" si="124"/>
        <v>3871.2116897136334</v>
      </c>
      <c r="BL49" s="103">
        <f t="shared" si="124"/>
        <v>0</v>
      </c>
      <c r="BM49" s="103">
        <f t="shared" si="124"/>
        <v>2387.56</v>
      </c>
      <c r="BN49" s="55">
        <f t="shared" si="111"/>
        <v>-3871.2116897136334</v>
      </c>
      <c r="BO49" s="55">
        <f t="shared" si="112"/>
        <v>-100</v>
      </c>
      <c r="BP49" s="103">
        <f t="shared" si="125"/>
        <v>15214.17631401753</v>
      </c>
      <c r="BQ49" s="103">
        <f t="shared" si="125"/>
        <v>7722.13</v>
      </c>
      <c r="BR49" s="103">
        <f t="shared" si="125"/>
        <v>9770.39</v>
      </c>
      <c r="BS49" s="55">
        <f t="shared" si="115"/>
        <v>-7492.0463140175298</v>
      </c>
      <c r="BT49" s="55">
        <f t="shared" si="116"/>
        <v>-49.243850993857343</v>
      </c>
    </row>
    <row r="50" spans="1:72" ht="18.75" customHeight="1">
      <c r="A50" s="62" t="s">
        <v>75</v>
      </c>
      <c r="B50" s="57">
        <f>SUM('[19]Произв. прогр. Стоки (СВОД)'!E51)</f>
        <v>881.20637777472723</v>
      </c>
      <c r="C50" s="57">
        <f>SUM('[19]ПОЛНАЯ СЕБЕСТОИМОСТЬ СТОКИ 2018'!C161)</f>
        <v>474.39</v>
      </c>
      <c r="D50" s="61">
        <v>549.51</v>
      </c>
      <c r="E50" s="57">
        <f>SUM('[19]Произв. прогр. Стоки (СВОД)'!F51)</f>
        <v>881.20637777472723</v>
      </c>
      <c r="F50" s="57">
        <f>SUM('[19]ПОЛНАЯ СЕБЕСТОИМОСТЬ СТОКИ 2018'!D161)</f>
        <v>523</v>
      </c>
      <c r="G50" s="61">
        <v>528.70000000000005</v>
      </c>
      <c r="H50" s="57">
        <f>SUM('[19]Произв. прогр. Стоки (СВОД)'!G51)</f>
        <v>881.20637777472723</v>
      </c>
      <c r="I50" s="57">
        <f>SUM('[19]ПОЛНАЯ СЕБЕСТОИМОСТЬ СТОКИ 2018'!E161)</f>
        <v>574.05999999999995</v>
      </c>
      <c r="J50" s="61">
        <v>542.70000000000005</v>
      </c>
      <c r="K50" s="112">
        <f t="shared" si="119"/>
        <v>2643.6191333241818</v>
      </c>
      <c r="L50" s="112">
        <f t="shared" si="119"/>
        <v>1571.4499999999998</v>
      </c>
      <c r="M50" s="112">
        <f t="shared" si="119"/>
        <v>1620.91</v>
      </c>
      <c r="N50" s="60">
        <f t="shared" si="94"/>
        <v>-1072.169133324182</v>
      </c>
      <c r="O50" s="60">
        <f t="shared" si="95"/>
        <v>-40.556868416064077</v>
      </c>
      <c r="P50" s="57">
        <f>SUM('[19]Произв. прогр. Стоки (СВОД)'!I51)</f>
        <v>881.20637777472723</v>
      </c>
      <c r="Q50" s="57">
        <f>SUM('[19]ПОЛНАЯ СЕБЕСТОИМОСТЬ СТОКИ 2018'!H161)</f>
        <v>517.36</v>
      </c>
      <c r="R50" s="61">
        <v>487.54</v>
      </c>
      <c r="S50" s="57">
        <f>SUM('[19]Произв. прогр. Стоки (СВОД)'!J51)</f>
        <v>881.20637777472723</v>
      </c>
      <c r="T50" s="57">
        <f>SUM('[19]ПОЛНАЯ СЕБЕСТОИМОСТЬ СТОКИ 2018'!I161)</f>
        <v>500.85</v>
      </c>
      <c r="U50" s="61">
        <v>528.74</v>
      </c>
      <c r="V50" s="57">
        <f>SUM('[19]Произв. прогр. Стоки (СВОД)'!K51)</f>
        <v>881.20637777472723</v>
      </c>
      <c r="W50" s="57">
        <f>SUM('[19]ПОЛНАЯ СЕБЕСТОИМОСТЬ СТОКИ 2018'!J161)</f>
        <v>605.72</v>
      </c>
      <c r="X50" s="61">
        <v>605.82000000000005</v>
      </c>
      <c r="Y50" s="112">
        <f t="shared" si="120"/>
        <v>2643.6191333241818</v>
      </c>
      <c r="Z50" s="112">
        <f t="shared" si="120"/>
        <v>1623.93</v>
      </c>
      <c r="AA50" s="112">
        <f t="shared" si="120"/>
        <v>1622.1</v>
      </c>
      <c r="AB50" s="60">
        <f t="shared" si="97"/>
        <v>-1019.6891333241817</v>
      </c>
      <c r="AC50" s="60">
        <f t="shared" si="98"/>
        <v>-38.571711048330478</v>
      </c>
      <c r="AD50" s="112">
        <f t="shared" si="121"/>
        <v>5287.2382666483636</v>
      </c>
      <c r="AE50" s="112">
        <f t="shared" si="121"/>
        <v>3195.38</v>
      </c>
      <c r="AF50" s="123">
        <f t="shared" si="121"/>
        <v>3243.01</v>
      </c>
      <c r="AG50" s="60">
        <f t="shared" si="101"/>
        <v>-2091.8582666483635</v>
      </c>
      <c r="AH50" s="60">
        <f t="shared" si="102"/>
        <v>-39.564289732197274</v>
      </c>
      <c r="AI50" s="57">
        <f>SUM('[19]Произв. прогр. Стоки (СВОД)'!N51)</f>
        <v>916.45463288571636</v>
      </c>
      <c r="AJ50" s="57">
        <f>SUM('[19]ПОЛНАЯ СЕБЕСТОИМОСТЬ СТОКИ 2018'!P161)</f>
        <v>505.5</v>
      </c>
      <c r="AK50" s="61">
        <v>507.46</v>
      </c>
      <c r="AL50" s="57">
        <f>SUM('[19]Произв. прогр. Стоки (СВОД)'!O51)</f>
        <v>916.45463288571636</v>
      </c>
      <c r="AM50" s="57">
        <f>SUM('[19]ПОЛНАЯ СЕБЕСТОИМОСТЬ СТОКИ 2018'!Q161)</f>
        <v>573.13</v>
      </c>
      <c r="AN50" s="61">
        <v>607.24</v>
      </c>
      <c r="AO50" s="57">
        <f>SUM('[19]Произв. прогр. Стоки (СВОД)'!P51)</f>
        <v>916.45463288571636</v>
      </c>
      <c r="AP50" s="57">
        <f>SUM('[19]ПОЛНАЯ СЕБЕСТОИМОСТЬ СТОКИ 2018'!R161)</f>
        <v>549.67999999999995</v>
      </c>
      <c r="AQ50" s="61">
        <v>500.91</v>
      </c>
      <c r="AR50" s="112">
        <f t="shared" si="122"/>
        <v>2749.3638986571491</v>
      </c>
      <c r="AS50" s="112">
        <f t="shared" si="122"/>
        <v>1628.31</v>
      </c>
      <c r="AT50" s="112">
        <f t="shared" si="122"/>
        <v>1615.6100000000001</v>
      </c>
      <c r="AU50" s="60">
        <f t="shared" si="104"/>
        <v>-1121.0538986571491</v>
      </c>
      <c r="AV50" s="60">
        <f t="shared" si="105"/>
        <v>-40.775027969367642</v>
      </c>
      <c r="AW50" s="112">
        <f t="shared" si="123"/>
        <v>8036.6021653055122</v>
      </c>
      <c r="AX50" s="112">
        <f t="shared" si="123"/>
        <v>4823.6900000000005</v>
      </c>
      <c r="AY50" s="112">
        <f t="shared" si="123"/>
        <v>4858.6200000000008</v>
      </c>
      <c r="AZ50" s="60">
        <f t="shared" si="108"/>
        <v>-3212.9121653055117</v>
      </c>
      <c r="BA50" s="60">
        <f t="shared" si="109"/>
        <v>-39.978489655439759</v>
      </c>
      <c r="BB50" s="57">
        <f>SUM('[19]Произв. прогр. Стоки (СВОД)'!S51)</f>
        <v>916.45463288571636</v>
      </c>
      <c r="BC50" s="57">
        <f>SUM('[19]ПОЛНАЯ СЕБЕСТОИМОСТЬ СТОКИ 2018'!X161)</f>
        <v>0</v>
      </c>
      <c r="BD50" s="61">
        <v>501.01</v>
      </c>
      <c r="BE50" s="57">
        <f>SUM('[19]Произв. прогр. Стоки (СВОД)'!T51)</f>
        <v>916.45463288571636</v>
      </c>
      <c r="BF50" s="57">
        <f>SUM('[19]ПОЛНАЯ СЕБЕСТОИМОСТЬ СТОКИ 2018'!Y161)</f>
        <v>0</v>
      </c>
      <c r="BG50" s="61">
        <v>571.77</v>
      </c>
      <c r="BH50" s="57">
        <f>SUM('[19]Произв. прогр. Стоки (СВОД)'!U51)</f>
        <v>916.45463288571636</v>
      </c>
      <c r="BI50" s="57">
        <f>SUM('[19]ПОЛНАЯ СЕБЕСТОИМОСТЬ СТОКИ 2018'!Z161)</f>
        <v>0</v>
      </c>
      <c r="BJ50" s="61">
        <v>527.78</v>
      </c>
      <c r="BK50" s="112">
        <f t="shared" si="124"/>
        <v>2749.3638986571491</v>
      </c>
      <c r="BL50" s="112">
        <f t="shared" si="124"/>
        <v>0</v>
      </c>
      <c r="BM50" s="112">
        <f t="shared" si="124"/>
        <v>1600.56</v>
      </c>
      <c r="BN50" s="60">
        <f t="shared" si="111"/>
        <v>-2749.3638986571491</v>
      </c>
      <c r="BO50" s="60">
        <f t="shared" si="112"/>
        <v>-100</v>
      </c>
      <c r="BP50" s="112">
        <f t="shared" si="125"/>
        <v>10785.966063962662</v>
      </c>
      <c r="BQ50" s="112">
        <f t="shared" si="125"/>
        <v>4823.6900000000005</v>
      </c>
      <c r="BR50" s="112">
        <f t="shared" si="125"/>
        <v>6459.18</v>
      </c>
      <c r="BS50" s="60">
        <f t="shared" si="115"/>
        <v>-5962.2760639626613</v>
      </c>
      <c r="BT50" s="60">
        <f t="shared" si="116"/>
        <v>-55.278090331504139</v>
      </c>
    </row>
    <row r="51" spans="1:72" ht="18.75" customHeight="1">
      <c r="A51" s="62" t="s">
        <v>76</v>
      </c>
      <c r="B51" s="57">
        <f>SUM('[19]Произв. прогр. Стоки (СВОД)'!E52)</f>
        <v>246.5871423794442</v>
      </c>
      <c r="C51" s="57">
        <f>SUM('[19]ПОЛНАЯ СЕБЕСТОИМОСТЬ СТОКИ 2018'!C162)</f>
        <v>170.32</v>
      </c>
      <c r="D51" s="61">
        <v>165.46</v>
      </c>
      <c r="E51" s="57">
        <f>SUM('[19]Произв. прогр. Стоки (СВОД)'!F52)</f>
        <v>246.5871423794442</v>
      </c>
      <c r="F51" s="57">
        <f>SUM('[19]ПОЛНАЯ СЕБЕСТОИМОСТЬ СТОКИ 2018'!D162)</f>
        <v>157.49</v>
      </c>
      <c r="G51" s="61">
        <v>158.62</v>
      </c>
      <c r="H51" s="57">
        <f>SUM('[19]Произв. прогр. Стоки (СВОД)'!G52)</f>
        <v>246.5871423794442</v>
      </c>
      <c r="I51" s="57">
        <f>SUM('[19]ПОЛНАЯ СЕБЕСТОИМОСТЬ СТОКИ 2018'!E162)</f>
        <v>172.63</v>
      </c>
      <c r="J51" s="61">
        <v>163.37</v>
      </c>
      <c r="K51" s="112">
        <f t="shared" si="119"/>
        <v>739.76142713833258</v>
      </c>
      <c r="L51" s="112">
        <f t="shared" si="119"/>
        <v>500.44</v>
      </c>
      <c r="M51" s="112">
        <f t="shared" si="119"/>
        <v>487.45000000000005</v>
      </c>
      <c r="N51" s="60">
        <f t="shared" si="94"/>
        <v>-239.32142713833258</v>
      </c>
      <c r="O51" s="60">
        <f t="shared" si="95"/>
        <v>-32.351163274910846</v>
      </c>
      <c r="P51" s="57">
        <f>SUM('[19]Произв. прогр. Стоки (СВОД)'!I52)</f>
        <v>246.5871423794442</v>
      </c>
      <c r="Q51" s="57">
        <f>SUM('[19]ПОЛНАЯ СЕБЕСТОИМОСТЬ СТОКИ 2018'!H162)</f>
        <v>154.93</v>
      </c>
      <c r="R51" s="61">
        <v>147.22999999999999</v>
      </c>
      <c r="S51" s="57">
        <f>SUM('[19]Произв. прогр. Стоки (СВОД)'!J52)</f>
        <v>246.5871423794442</v>
      </c>
      <c r="T51" s="57">
        <f>SUM('[19]ПОЛНАЯ СЕБЕСТОИМОСТЬ СТОКИ 2018'!I162)</f>
        <v>151.24</v>
      </c>
      <c r="U51" s="61">
        <v>159.63</v>
      </c>
      <c r="V51" s="57">
        <f>SUM('[19]Произв. прогр. Стоки (СВОД)'!K52)</f>
        <v>246.5871423794442</v>
      </c>
      <c r="W51" s="57">
        <f>SUM('[19]ПОЛНАЯ СЕБЕСТОИМОСТЬ СТОКИ 2018'!J162)</f>
        <v>183.1</v>
      </c>
      <c r="X51" s="61">
        <v>180.73</v>
      </c>
      <c r="Y51" s="112">
        <f t="shared" si="120"/>
        <v>739.76142713833258</v>
      </c>
      <c r="Z51" s="112">
        <f t="shared" si="120"/>
        <v>489.27</v>
      </c>
      <c r="AA51" s="112">
        <f t="shared" si="120"/>
        <v>487.59000000000003</v>
      </c>
      <c r="AB51" s="60">
        <f t="shared" si="97"/>
        <v>-250.4914271383326</v>
      </c>
      <c r="AC51" s="60">
        <f t="shared" si="98"/>
        <v>-33.861109534640775</v>
      </c>
      <c r="AD51" s="112">
        <f t="shared" si="121"/>
        <v>1479.5228542766652</v>
      </c>
      <c r="AE51" s="112">
        <f t="shared" si="121"/>
        <v>989.71</v>
      </c>
      <c r="AF51" s="123">
        <f t="shared" si="121"/>
        <v>975.04000000000008</v>
      </c>
      <c r="AG51" s="60">
        <f t="shared" si="101"/>
        <v>-489.81285427666512</v>
      </c>
      <c r="AH51" s="60">
        <f t="shared" si="102"/>
        <v>-33.106136404775803</v>
      </c>
      <c r="AI51" s="57">
        <f>SUM('[19]Произв. прогр. Стоки (СВОД)'!N52)</f>
        <v>256.45062807462199</v>
      </c>
      <c r="AJ51" s="57">
        <f>SUM('[19]ПОЛНАЯ СЕБЕСТОИМОСТЬ СТОКИ 2018'!P162)</f>
        <v>151.66</v>
      </c>
      <c r="AK51" s="61">
        <v>151.19999999999999</v>
      </c>
      <c r="AL51" s="57">
        <f>SUM('[19]Произв. прогр. Стоки (СВОД)'!O52)</f>
        <v>256.45062807462199</v>
      </c>
      <c r="AM51" s="57">
        <f>SUM('[19]ПОЛНАЯ СЕБЕСТОИМОСТЬ СТОКИ 2018'!Q162)</f>
        <v>171.61</v>
      </c>
      <c r="AN51" s="61">
        <v>177.68</v>
      </c>
      <c r="AO51" s="57">
        <f>SUM('[19]Произв. прогр. Стоки (СВОД)'!P52)</f>
        <v>256.45062807462199</v>
      </c>
      <c r="AP51" s="57">
        <f>SUM('[19]ПОЛНАЯ СЕБЕСТОИМОСТЬ СТОКИ 2018'!R162)</f>
        <v>156.81</v>
      </c>
      <c r="AQ51" s="61">
        <v>161.21</v>
      </c>
      <c r="AR51" s="112">
        <f t="shared" si="122"/>
        <v>769.35188422386591</v>
      </c>
      <c r="AS51" s="112">
        <f t="shared" si="122"/>
        <v>480.08</v>
      </c>
      <c r="AT51" s="112">
        <f t="shared" si="122"/>
        <v>490.09000000000003</v>
      </c>
      <c r="AU51" s="60">
        <f t="shared" si="104"/>
        <v>-289.27188422386592</v>
      </c>
      <c r="AV51" s="60">
        <f t="shared" si="105"/>
        <v>-37.599424938783102</v>
      </c>
      <c r="AW51" s="112">
        <f t="shared" si="123"/>
        <v>2248.8747385005308</v>
      </c>
      <c r="AX51" s="112">
        <f t="shared" si="123"/>
        <v>1469.79</v>
      </c>
      <c r="AY51" s="112">
        <f t="shared" si="123"/>
        <v>1465.13</v>
      </c>
      <c r="AZ51" s="60">
        <f t="shared" si="108"/>
        <v>-779.08473850053088</v>
      </c>
      <c r="BA51" s="60">
        <f t="shared" si="109"/>
        <v>-34.643314061146718</v>
      </c>
      <c r="BB51" s="57">
        <f>SUM('[19]Произв. прогр. Стоки (СВОД)'!S52)</f>
        <v>256.45062807462199</v>
      </c>
      <c r="BC51" s="57">
        <f>SUM('[19]ПОЛНАЯ СЕБЕСТОИМОСТЬ СТОКИ 2018'!X162)</f>
        <v>0</v>
      </c>
      <c r="BD51" s="61">
        <v>139.56</v>
      </c>
      <c r="BE51" s="57">
        <f>SUM('[19]Произв. прогр. Стоки (СВОД)'!T52)</f>
        <v>256.45062807462199</v>
      </c>
      <c r="BF51" s="57">
        <f>SUM('[19]ПОЛНАЯ СЕБЕСТОИМОСТЬ СТОКИ 2018'!Y162)</f>
        <v>0</v>
      </c>
      <c r="BG51" s="61">
        <v>156.18</v>
      </c>
      <c r="BH51" s="57">
        <f>SUM('[19]Произв. прогр. Стоки (СВОД)'!U52)</f>
        <v>256.45062807462199</v>
      </c>
      <c r="BI51" s="57">
        <f>SUM('[19]ПОЛНАЯ СЕБЕСТОИМОСТЬ СТОКИ 2018'!Z162)</f>
        <v>0</v>
      </c>
      <c r="BJ51" s="61">
        <v>143.52000000000001</v>
      </c>
      <c r="BK51" s="112">
        <f t="shared" si="124"/>
        <v>769.35188422386591</v>
      </c>
      <c r="BL51" s="112">
        <f t="shared" si="124"/>
        <v>0</v>
      </c>
      <c r="BM51" s="112">
        <f t="shared" si="124"/>
        <v>439.26</v>
      </c>
      <c r="BN51" s="60">
        <f t="shared" si="111"/>
        <v>-769.35188422386591</v>
      </c>
      <c r="BO51" s="60">
        <f t="shared" si="112"/>
        <v>-100</v>
      </c>
      <c r="BP51" s="112">
        <f t="shared" si="125"/>
        <v>3018.2266227243967</v>
      </c>
      <c r="BQ51" s="112">
        <f t="shared" si="125"/>
        <v>1469.79</v>
      </c>
      <c r="BR51" s="112">
        <f t="shared" si="125"/>
        <v>1904.39</v>
      </c>
      <c r="BS51" s="60">
        <f t="shared" si="115"/>
        <v>-1548.4366227243968</v>
      </c>
      <c r="BT51" s="60">
        <f t="shared" si="116"/>
        <v>-51.302861457325008</v>
      </c>
    </row>
    <row r="52" spans="1:72" ht="18.75" customHeight="1">
      <c r="A52" s="62" t="s">
        <v>77</v>
      </c>
      <c r="B52" s="57"/>
      <c r="C52" s="57">
        <f>SUM('[19]ПОЛНАЯ СЕБЕСТОИМОСТЬ СТОКИ 2018'!C163)</f>
        <v>0.09</v>
      </c>
      <c r="D52" s="61">
        <v>0.01</v>
      </c>
      <c r="E52" s="57"/>
      <c r="F52" s="57">
        <f>SUM('[19]ПОЛНАЯ СЕБЕСТОИМОСТЬ СТОКИ 2018'!D163)</f>
        <v>0.08</v>
      </c>
      <c r="G52" s="61">
        <v>0.01</v>
      </c>
      <c r="H52" s="57"/>
      <c r="I52" s="57">
        <f>SUM('[19]ПОЛНАЯ СЕБЕСТОИМОСТЬ СТОКИ 2018'!E163)</f>
        <v>1.84</v>
      </c>
      <c r="J52" s="61">
        <v>0.02</v>
      </c>
      <c r="K52" s="112"/>
      <c r="L52" s="112">
        <f t="shared" si="119"/>
        <v>2.0100000000000002</v>
      </c>
      <c r="M52" s="112">
        <f t="shared" si="119"/>
        <v>0.04</v>
      </c>
      <c r="N52" s="60"/>
      <c r="O52" s="60"/>
      <c r="P52" s="57"/>
      <c r="Q52" s="57">
        <f>SUM('[19]ПОЛНАЯ СЕБЕСТОИМОСТЬ СТОКИ 2018'!H163)</f>
        <v>1.82</v>
      </c>
      <c r="R52" s="61">
        <v>0.01</v>
      </c>
      <c r="S52" s="57"/>
      <c r="T52" s="57">
        <f>SUM('[19]ПОЛНАЯ СЕБЕСТОИМОСТЬ СТОКИ 2018'!I163)</f>
        <v>1.85</v>
      </c>
      <c r="U52" s="61">
        <v>0.01</v>
      </c>
      <c r="V52" s="57"/>
      <c r="W52" s="57">
        <f>SUM('[19]ПОЛНАЯ СЕБЕСТОИМОСТЬ СТОКИ 2018'!J163)</f>
        <v>2.1800000000000002</v>
      </c>
      <c r="X52" s="61">
        <v>0.01</v>
      </c>
      <c r="Y52" s="112"/>
      <c r="Z52" s="112">
        <f t="shared" si="120"/>
        <v>5.85</v>
      </c>
      <c r="AA52" s="112">
        <f t="shared" si="120"/>
        <v>0.03</v>
      </c>
      <c r="AB52" s="60"/>
      <c r="AC52" s="60"/>
      <c r="AD52" s="112"/>
      <c r="AE52" s="112">
        <f t="shared" si="121"/>
        <v>7.8599999999999994</v>
      </c>
      <c r="AF52" s="123">
        <f t="shared" si="121"/>
        <v>7.0000000000000007E-2</v>
      </c>
      <c r="AG52" s="60"/>
      <c r="AH52" s="60"/>
      <c r="AI52" s="57"/>
      <c r="AJ52" s="57">
        <f>SUM('[19]ПОЛНАЯ СЕБЕСТОИМОСТЬ СТОКИ 2018'!P163)</f>
        <v>1.33</v>
      </c>
      <c r="AK52" s="61">
        <v>0.4</v>
      </c>
      <c r="AL52" s="57"/>
      <c r="AM52" s="57">
        <f>SUM('[19]ПОЛНАЯ СЕБЕСТОИМОСТЬ СТОКИ 2018'!Q163)</f>
        <v>1.29</v>
      </c>
      <c r="AN52" s="61">
        <v>0.01</v>
      </c>
      <c r="AO52" s="57"/>
      <c r="AP52" s="57">
        <f>SUM('[19]ПОЛНАЯ СЕБЕСТОИМОСТЬ СТОКИ 2018'!R163)</f>
        <v>4.33</v>
      </c>
      <c r="AQ52" s="61">
        <v>0.02</v>
      </c>
      <c r="AR52" s="112"/>
      <c r="AS52" s="112">
        <f t="shared" si="122"/>
        <v>6.95</v>
      </c>
      <c r="AT52" s="112">
        <f t="shared" si="122"/>
        <v>0.43000000000000005</v>
      </c>
      <c r="AU52" s="60"/>
      <c r="AV52" s="60"/>
      <c r="AW52" s="112"/>
      <c r="AX52" s="112">
        <f t="shared" si="123"/>
        <v>14.809999999999999</v>
      </c>
      <c r="AY52" s="112">
        <f>SUM(AF52+AT52)</f>
        <v>0.5</v>
      </c>
      <c r="AZ52" s="60"/>
      <c r="BA52" s="60"/>
      <c r="BB52" s="57"/>
      <c r="BC52" s="57">
        <f>SUM('[19]ПОЛНАЯ СЕБЕСТОИМОСТЬ СТОКИ 2018'!X163)</f>
        <v>0</v>
      </c>
      <c r="BD52" s="61">
        <v>0.1</v>
      </c>
      <c r="BE52" s="57"/>
      <c r="BF52" s="57">
        <f>SUM('[19]ПОЛНАЯ СЕБЕСТОИМОСТЬ СТОКИ 2018'!Y163)</f>
        <v>0</v>
      </c>
      <c r="BG52" s="61">
        <v>0.05</v>
      </c>
      <c r="BH52" s="57"/>
      <c r="BI52" s="57">
        <f>SUM('[19]ПОЛНАЯ СЕБЕСТОИМОСТЬ СТОКИ 2018'!Z163)</f>
        <v>0</v>
      </c>
      <c r="BJ52" s="61">
        <v>0.09</v>
      </c>
      <c r="BK52" s="112"/>
      <c r="BL52" s="112">
        <f t="shared" si="124"/>
        <v>0</v>
      </c>
      <c r="BM52" s="112">
        <f t="shared" si="124"/>
        <v>0.24000000000000002</v>
      </c>
      <c r="BN52" s="60"/>
      <c r="BO52" s="60"/>
      <c r="BP52" s="112"/>
      <c r="BQ52" s="112">
        <f t="shared" si="125"/>
        <v>14.809999999999999</v>
      </c>
      <c r="BR52" s="112">
        <f t="shared" si="125"/>
        <v>0.74</v>
      </c>
      <c r="BS52" s="60"/>
      <c r="BT52" s="60"/>
    </row>
    <row r="53" spans="1:72" ht="18.75" customHeight="1">
      <c r="A53" s="62" t="s">
        <v>78</v>
      </c>
      <c r="B53" s="57"/>
      <c r="C53" s="57">
        <f>SUM('[19]ПОЛНАЯ СЕБЕСТОИМОСТЬ СТОКИ 2018'!C164)</f>
        <v>7</v>
      </c>
      <c r="D53" s="61">
        <v>7.8</v>
      </c>
      <c r="E53" s="57"/>
      <c r="F53" s="57">
        <f>SUM('[19]ПОЛНАЯ СЕБЕСТОИМОСТЬ СТОКИ 2018'!D164)</f>
        <v>7.47</v>
      </c>
      <c r="G53" s="61">
        <v>6.35</v>
      </c>
      <c r="H53" s="57"/>
      <c r="I53" s="57">
        <f>SUM('[19]ПОЛНАЯ СЕБЕСТОИМОСТЬ СТОКИ 2018'!E164)</f>
        <v>8.08</v>
      </c>
      <c r="J53" s="61">
        <v>6.08</v>
      </c>
      <c r="K53" s="112"/>
      <c r="L53" s="112">
        <f t="shared" si="119"/>
        <v>22.549999999999997</v>
      </c>
      <c r="M53" s="112">
        <f t="shared" si="119"/>
        <v>20.229999999999997</v>
      </c>
      <c r="N53" s="60"/>
      <c r="O53" s="60"/>
      <c r="P53" s="57"/>
      <c r="Q53" s="57">
        <f>SUM('[19]ПОЛНАЯ СЕБЕСТОИМОСТЬ СТОКИ 2018'!H164)</f>
        <v>5.7</v>
      </c>
      <c r="R53" s="61">
        <v>4.45</v>
      </c>
      <c r="S53" s="57"/>
      <c r="T53" s="57">
        <f>SUM('[19]ПОЛНАЯ СЕБЕСТОИМОСТЬ СТОКИ 2018'!I164)</f>
        <v>1.7</v>
      </c>
      <c r="U53" s="61">
        <v>3.11</v>
      </c>
      <c r="V53" s="57"/>
      <c r="W53" s="57">
        <f>SUM('[19]ПОЛНАЯ СЕБЕСТОИМОСТЬ СТОКИ 2018'!J164)</f>
        <v>0</v>
      </c>
      <c r="X53" s="61"/>
      <c r="Y53" s="112"/>
      <c r="Z53" s="112">
        <f t="shared" si="120"/>
        <v>7.4</v>
      </c>
      <c r="AA53" s="112">
        <f>SUM(R53+U53+X53)</f>
        <v>7.5600000000000005</v>
      </c>
      <c r="AB53" s="60"/>
      <c r="AC53" s="60"/>
      <c r="AD53" s="112"/>
      <c r="AE53" s="112">
        <f t="shared" si="121"/>
        <v>29.949999999999996</v>
      </c>
      <c r="AF53" s="123">
        <f t="shared" si="121"/>
        <v>27.79</v>
      </c>
      <c r="AG53" s="60"/>
      <c r="AH53" s="60"/>
      <c r="AI53" s="57"/>
      <c r="AJ53" s="57">
        <f>SUM('[19]ПОЛНАЯ СЕБЕСТОИМОСТЬ СТОКИ 2018'!P164)</f>
        <v>0</v>
      </c>
      <c r="AK53" s="61">
        <v>0</v>
      </c>
      <c r="AL53" s="57"/>
      <c r="AM53" s="57">
        <f>SUM('[19]ПОЛНАЯ СЕБЕСТОИМОСТЬ СТОКИ 2018'!Q164)</f>
        <v>0</v>
      </c>
      <c r="AN53" s="61">
        <v>0</v>
      </c>
      <c r="AO53" s="57"/>
      <c r="AP53" s="57">
        <f>SUM('[19]ПОЛНАЯ СЕБЕСТОИМОСТЬ СТОКИ 2018'!R164)</f>
        <v>0.06</v>
      </c>
      <c r="AQ53" s="61">
        <v>1.47</v>
      </c>
      <c r="AR53" s="112"/>
      <c r="AS53" s="112">
        <f t="shared" si="122"/>
        <v>0.06</v>
      </c>
      <c r="AT53" s="112">
        <f t="shared" si="122"/>
        <v>1.47</v>
      </c>
      <c r="AU53" s="60"/>
      <c r="AV53" s="60"/>
      <c r="AW53" s="112"/>
      <c r="AX53" s="112">
        <f t="shared" si="123"/>
        <v>30.009999999999994</v>
      </c>
      <c r="AY53" s="112">
        <f t="shared" si="123"/>
        <v>29.259999999999998</v>
      </c>
      <c r="AZ53" s="60"/>
      <c r="BA53" s="60"/>
      <c r="BB53" s="57"/>
      <c r="BC53" s="57">
        <f>SUM('[19]ПОЛНАЯ СЕБЕСТОИМОСТЬ СТОКИ 2018'!X164)</f>
        <v>0</v>
      </c>
      <c r="BD53" s="61">
        <v>4.22</v>
      </c>
      <c r="BE53" s="57"/>
      <c r="BF53" s="57">
        <f>SUM('[19]ПОЛНАЯ СЕБЕСТОИМОСТЬ СТОКИ 2018'!Y164)</f>
        <v>0</v>
      </c>
      <c r="BG53" s="61">
        <v>5.18</v>
      </c>
      <c r="BH53" s="57"/>
      <c r="BI53" s="57">
        <f>SUM('[19]ПОЛНАЯ СЕБЕСТОИМОСТЬ СТОКИ 2018'!Z164)</f>
        <v>0</v>
      </c>
      <c r="BJ53" s="61">
        <v>5.96</v>
      </c>
      <c r="BK53" s="112"/>
      <c r="BL53" s="112">
        <f t="shared" si="124"/>
        <v>0</v>
      </c>
      <c r="BM53" s="112"/>
      <c r="BN53" s="60"/>
      <c r="BO53" s="60"/>
      <c r="BP53" s="112"/>
      <c r="BQ53" s="112">
        <f t="shared" si="125"/>
        <v>30.009999999999994</v>
      </c>
      <c r="BR53" s="112"/>
      <c r="BS53" s="60"/>
      <c r="BT53" s="60"/>
    </row>
    <row r="54" spans="1:72" ht="18.75" customHeight="1">
      <c r="A54" s="62" t="s">
        <v>79</v>
      </c>
      <c r="B54" s="57"/>
      <c r="C54" s="57">
        <f>SUM('[19]ПОЛНАЯ СЕБЕСТОИМОСТЬ СТОКИ 2018'!C165)</f>
        <v>0</v>
      </c>
      <c r="D54" s="61">
        <v>4.8099999999999996</v>
      </c>
      <c r="E54" s="57"/>
      <c r="F54" s="57">
        <f>SUM('[19]ПОЛНАЯ СЕБЕСТОИМОСТЬ СТОКИ 2018'!D165)</f>
        <v>0</v>
      </c>
      <c r="G54" s="61">
        <v>4.45</v>
      </c>
      <c r="H54" s="57"/>
      <c r="I54" s="57">
        <f>SUM('[19]ПОЛНАЯ СЕБЕСТОИМОСТЬ СТОКИ 2018'!E165)</f>
        <v>0</v>
      </c>
      <c r="J54" s="61">
        <v>4.76</v>
      </c>
      <c r="K54" s="112"/>
      <c r="L54" s="112">
        <f t="shared" si="119"/>
        <v>0</v>
      </c>
      <c r="M54" s="112">
        <f t="shared" si="119"/>
        <v>14.02</v>
      </c>
      <c r="N54" s="60"/>
      <c r="O54" s="60"/>
      <c r="P54" s="57"/>
      <c r="Q54" s="57">
        <f>SUM('[19]ПОЛНАЯ СЕБЕСТОИМОСТЬ СТОКИ 2018'!H165)</f>
        <v>0</v>
      </c>
      <c r="R54" s="61">
        <v>4.57</v>
      </c>
      <c r="S54" s="57"/>
      <c r="T54" s="57">
        <f>SUM('[19]ПОЛНАЯ СЕБЕСТОИМОСТЬ СТОКИ 2018'!I165)</f>
        <v>0</v>
      </c>
      <c r="U54" s="61">
        <v>4.34</v>
      </c>
      <c r="V54" s="57"/>
      <c r="W54" s="57">
        <f>SUM('[19]ПОЛНАЯ СЕБЕСТОИМОСТЬ СТОКИ 2018'!J165)</f>
        <v>0</v>
      </c>
      <c r="X54" s="61">
        <v>4.47</v>
      </c>
      <c r="Y54" s="112"/>
      <c r="Z54" s="112">
        <f t="shared" si="120"/>
        <v>0</v>
      </c>
      <c r="AA54" s="112">
        <f>SUM(R54+U54+X54)</f>
        <v>13.379999999999999</v>
      </c>
      <c r="AB54" s="60"/>
      <c r="AC54" s="60"/>
      <c r="AD54" s="112"/>
      <c r="AE54" s="112">
        <f t="shared" si="121"/>
        <v>0</v>
      </c>
      <c r="AF54" s="123">
        <f t="shared" si="121"/>
        <v>27.4</v>
      </c>
      <c r="AG54" s="60"/>
      <c r="AH54" s="60"/>
      <c r="AI54" s="57"/>
      <c r="AJ54" s="57">
        <f>SUM('[19]ПОЛНАЯ СЕБЕСТОИМОСТЬ СТОКИ 2018'!P165)</f>
        <v>0</v>
      </c>
      <c r="AK54" s="61">
        <v>4.57</v>
      </c>
      <c r="AL54" s="57"/>
      <c r="AM54" s="57">
        <f>SUM('[19]ПОЛНАЯ СЕБЕСТОИМОСТЬ СТОКИ 2018'!Q165)</f>
        <v>0</v>
      </c>
      <c r="AN54" s="61">
        <v>4.78</v>
      </c>
      <c r="AO54" s="57"/>
      <c r="AP54" s="57">
        <f>SUM('[19]ПОЛНАЯ СЕБЕСТОИМОСТЬ СТОКИ 2018'!R165)</f>
        <v>0</v>
      </c>
      <c r="AQ54" s="61">
        <v>4.45</v>
      </c>
      <c r="AR54" s="112"/>
      <c r="AS54" s="112">
        <f t="shared" si="122"/>
        <v>0</v>
      </c>
      <c r="AT54" s="112">
        <f t="shared" si="122"/>
        <v>13.8</v>
      </c>
      <c r="AU54" s="60"/>
      <c r="AV54" s="60"/>
      <c r="AW54" s="112"/>
      <c r="AX54" s="112">
        <f t="shared" si="123"/>
        <v>0</v>
      </c>
      <c r="AY54" s="112">
        <f t="shared" si="123"/>
        <v>41.2</v>
      </c>
      <c r="AZ54" s="60"/>
      <c r="BA54" s="60"/>
      <c r="BB54" s="57"/>
      <c r="BC54" s="57">
        <f>SUM('[19]ПОЛНАЯ СЕБЕСТОИМОСТЬ СТОКИ 2018'!X165)</f>
        <v>0</v>
      </c>
      <c r="BD54" s="61">
        <v>4.6399999999999997</v>
      </c>
      <c r="BE54" s="57"/>
      <c r="BF54" s="57">
        <f>SUM('[19]ПОЛНАЯ СЕБЕСТОИМОСТЬ СТОКИ 2018'!Y165)</f>
        <v>0</v>
      </c>
      <c r="BG54" s="61">
        <v>4.7699999999999996</v>
      </c>
      <c r="BH54" s="57"/>
      <c r="BI54" s="57">
        <f>SUM('[19]ПОЛНАЯ СЕБЕСТОИМОСТЬ СТОКИ 2018'!Z165)</f>
        <v>0</v>
      </c>
      <c r="BJ54" s="61">
        <v>4.4000000000000004</v>
      </c>
      <c r="BK54" s="112"/>
      <c r="BL54" s="112">
        <f t="shared" si="124"/>
        <v>0</v>
      </c>
      <c r="BM54" s="112"/>
      <c r="BN54" s="60"/>
      <c r="BO54" s="60"/>
      <c r="BP54" s="112"/>
      <c r="BQ54" s="112">
        <f t="shared" si="125"/>
        <v>0</v>
      </c>
      <c r="BR54" s="112"/>
      <c r="BS54" s="60"/>
      <c r="BT54" s="60"/>
    </row>
    <row r="55" spans="1:72" ht="18.75" customHeight="1">
      <c r="A55" s="62" t="s">
        <v>80</v>
      </c>
      <c r="B55" s="57">
        <f>SUM('[19]Произв. прогр. Стоки (СВОД)'!E53)</f>
        <v>117.49863561087264</v>
      </c>
      <c r="C55" s="57">
        <f>SUM('[19]ПОЛНАЯ СЕБЕСТОИМОСТЬ СТОКИ 2018'!C166)</f>
        <v>142.27000000000001</v>
      </c>
      <c r="D55" s="61">
        <v>89.04</v>
      </c>
      <c r="E55" s="57">
        <f>SUM('[19]Произв. прогр. Стоки (СВОД)'!F53)</f>
        <v>117.49863561087264</v>
      </c>
      <c r="F55" s="57">
        <f>SUM('[19]ПОЛНАЯ СЕБЕСТОИМОСТЬ СТОКИ 2018'!D166)</f>
        <v>92.09</v>
      </c>
      <c r="G55" s="61">
        <v>86.51</v>
      </c>
      <c r="H55" s="57">
        <f>SUM('[19]Произв. прогр. Стоки (СВОД)'!G53)</f>
        <v>117.49863561087264</v>
      </c>
      <c r="I55" s="57">
        <f>SUM('[19]ПОЛНАЯ СЕБЕСТОИМОСТЬ СТОКИ 2018'!E166)</f>
        <v>372.86</v>
      </c>
      <c r="J55" s="61">
        <v>99.09</v>
      </c>
      <c r="K55" s="112">
        <f t="shared" si="119"/>
        <v>352.49590683261795</v>
      </c>
      <c r="L55" s="112">
        <f t="shared" si="119"/>
        <v>607.22</v>
      </c>
      <c r="M55" s="112">
        <f t="shared" si="119"/>
        <v>274.64</v>
      </c>
      <c r="N55" s="60">
        <f t="shared" si="94"/>
        <v>254.72409316738208</v>
      </c>
      <c r="O55" s="60">
        <f t="shared" si="95"/>
        <v>72.262993195077684</v>
      </c>
      <c r="P55" s="57">
        <f>SUM('[19]Произв. прогр. Стоки (СВОД)'!I53)</f>
        <v>117.49863561087264</v>
      </c>
      <c r="Q55" s="57">
        <f>SUM('[19]ПОЛНАЯ СЕБЕСТОИМОСТЬ СТОКИ 2018'!H166)</f>
        <v>153.41</v>
      </c>
      <c r="R55" s="61">
        <v>106.91</v>
      </c>
      <c r="S55" s="57">
        <f>SUM('[19]Произв. прогр. Стоки (СВОД)'!J53)</f>
        <v>117.49863561087264</v>
      </c>
      <c r="T55" s="57">
        <f>SUM('[19]ПОЛНАЯ СЕБЕСТОИМОСТЬ СТОКИ 2018'!I166)</f>
        <v>78.78</v>
      </c>
      <c r="U55" s="61">
        <v>66.47</v>
      </c>
      <c r="V55" s="57">
        <f>SUM('[19]Произв. прогр. Стоки (СВОД)'!K53)</f>
        <v>117.49863561087264</v>
      </c>
      <c r="W55" s="57">
        <f>SUM('[19]ПОЛНАЯ СЕБЕСТОИМОСТЬ СТОКИ 2018'!J166)</f>
        <v>89.43</v>
      </c>
      <c r="X55" s="61">
        <v>97.55</v>
      </c>
      <c r="Y55" s="112">
        <f t="shared" si="120"/>
        <v>352.49590683261795</v>
      </c>
      <c r="Z55" s="112">
        <f t="shared" si="120"/>
        <v>321.62</v>
      </c>
      <c r="AA55" s="112">
        <f t="shared" si="120"/>
        <v>270.93</v>
      </c>
      <c r="AB55" s="60">
        <f t="shared" si="97"/>
        <v>-30.875906832617943</v>
      </c>
      <c r="AC55" s="60">
        <f t="shared" si="98"/>
        <v>-8.7592242162628331</v>
      </c>
      <c r="AD55" s="112">
        <f t="shared" si="121"/>
        <v>704.9918136652359</v>
      </c>
      <c r="AE55" s="112">
        <f t="shared" si="121"/>
        <v>928.84</v>
      </c>
      <c r="AF55" s="123">
        <f t="shared" si="121"/>
        <v>545.56999999999994</v>
      </c>
      <c r="AG55" s="60">
        <f t="shared" si="101"/>
        <v>223.84818633476414</v>
      </c>
      <c r="AH55" s="60">
        <f t="shared" si="102"/>
        <v>31.751884489407427</v>
      </c>
      <c r="AI55" s="57">
        <f>SUM('[19]Произв. прогр. Стоки (СВОД)'!N53)</f>
        <v>117.49863561087278</v>
      </c>
      <c r="AJ55" s="57">
        <f>SUM('[19]ПОЛНАЯ СЕБЕСТОИМОСТЬ СТОКИ 2018'!P166)</f>
        <v>133.4</v>
      </c>
      <c r="AK55" s="61">
        <v>120.5</v>
      </c>
      <c r="AL55" s="57">
        <f>SUM('[19]Произв. прогр. Стоки (СВОД)'!O53)</f>
        <v>117.49863561087278</v>
      </c>
      <c r="AM55" s="57">
        <f>SUM('[19]ПОЛНАЯ СЕБЕСТОИМОСТЬ СТОКИ 2018'!Q166)</f>
        <v>152.44</v>
      </c>
      <c r="AN55" s="61">
        <v>147.91999999999999</v>
      </c>
      <c r="AO55" s="57">
        <f>SUM('[19]Произв. прогр. Стоки (СВОД)'!P53)</f>
        <v>117.49863561087278</v>
      </c>
      <c r="AP55" s="57">
        <f>SUM('[19]ПОЛНАЯ СЕБЕСТОИМОСТЬ СТОКИ 2018'!R166)</f>
        <v>169.15</v>
      </c>
      <c r="AQ55" s="61">
        <v>174.13</v>
      </c>
      <c r="AR55" s="112">
        <f t="shared" si="122"/>
        <v>352.49590683261835</v>
      </c>
      <c r="AS55" s="112">
        <f t="shared" si="122"/>
        <v>454.99</v>
      </c>
      <c r="AT55" s="112">
        <f t="shared" si="122"/>
        <v>442.54999999999995</v>
      </c>
      <c r="AU55" s="60">
        <f t="shared" si="104"/>
        <v>102.49409316738166</v>
      </c>
      <c r="AV55" s="60">
        <f t="shared" si="105"/>
        <v>29.076676120398382</v>
      </c>
      <c r="AW55" s="112">
        <f t="shared" si="123"/>
        <v>1057.4877204978543</v>
      </c>
      <c r="AX55" s="112">
        <f t="shared" si="123"/>
        <v>1383.83</v>
      </c>
      <c r="AY55" s="112">
        <f t="shared" si="123"/>
        <v>988.11999999999989</v>
      </c>
      <c r="AZ55" s="60">
        <f t="shared" si="108"/>
        <v>326.34227950214563</v>
      </c>
      <c r="BA55" s="60">
        <f t="shared" si="109"/>
        <v>30.860148366404395</v>
      </c>
      <c r="BB55" s="57">
        <f>SUM('[19]Произв. прогр. Стоки (СВОД)'!S53)</f>
        <v>117.49863561087278</v>
      </c>
      <c r="BC55" s="57">
        <f>SUM('[19]ПОЛНАЯ СЕБЕСТОИМОСТЬ СТОКИ 2018'!X166)</f>
        <v>0</v>
      </c>
      <c r="BD55" s="61">
        <v>108.65</v>
      </c>
      <c r="BE55" s="57">
        <f>SUM('[19]Произв. прогр. Стоки (СВОД)'!T53)</f>
        <v>117.49863561087278</v>
      </c>
      <c r="BF55" s="57">
        <f>SUM('[19]ПОЛНАЯ СЕБЕСТОИМОСТЬ СТОКИ 2018'!Y166)</f>
        <v>0</v>
      </c>
      <c r="BG55" s="61">
        <v>117.39</v>
      </c>
      <c r="BH55" s="57">
        <f>SUM('[19]Произв. прогр. Стоки (СВОД)'!U53)</f>
        <v>117.49863561087278</v>
      </c>
      <c r="BI55" s="57">
        <f>SUM('[19]ПОЛНАЯ СЕБЕСТОИМОСТЬ СТОКИ 2018'!Z166)</f>
        <v>0</v>
      </c>
      <c r="BJ55" s="61">
        <v>92.29</v>
      </c>
      <c r="BK55" s="112">
        <f t="shared" si="124"/>
        <v>352.49590683261835</v>
      </c>
      <c r="BL55" s="112">
        <f t="shared" si="124"/>
        <v>0</v>
      </c>
      <c r="BM55" s="112">
        <f t="shared" si="124"/>
        <v>318.33000000000004</v>
      </c>
      <c r="BN55" s="60">
        <f t="shared" si="111"/>
        <v>-352.49590683261835</v>
      </c>
      <c r="BO55" s="60">
        <f t="shared" si="112"/>
        <v>-100</v>
      </c>
      <c r="BP55" s="112">
        <f t="shared" si="125"/>
        <v>1409.9836273304727</v>
      </c>
      <c r="BQ55" s="112">
        <f t="shared" si="125"/>
        <v>1383.83</v>
      </c>
      <c r="BR55" s="112">
        <f t="shared" si="125"/>
        <v>1306.4499999999998</v>
      </c>
      <c r="BS55" s="60">
        <f t="shared" si="115"/>
        <v>-26.153627330472773</v>
      </c>
      <c r="BT55" s="60">
        <f t="shared" si="116"/>
        <v>-1.854888725196727</v>
      </c>
    </row>
    <row r="56" spans="1:72" ht="18.75" customHeight="1">
      <c r="A56" s="14" t="s">
        <v>114</v>
      </c>
      <c r="B56" s="57">
        <f>SUM('[19]Произв. прогр. Стоки (СВОД)'!E54)</f>
        <v>0</v>
      </c>
      <c r="C56" s="48">
        <f>SUM('[19]ПОЛНАЯ СЕБЕСТОИМОСТЬ СТОКИ 2018'!C167)</f>
        <v>0</v>
      </c>
      <c r="D56" s="49"/>
      <c r="E56" s="57">
        <f>SUM('[19]Произв. прогр. Стоки (СВОД)'!F54)</f>
        <v>0</v>
      </c>
      <c r="F56" s="48">
        <f>SUM('[19]ПОЛНАЯ СЕБЕСТОИМОСТЬ СТОКИ 2018'!D167)</f>
        <v>0</v>
      </c>
      <c r="G56" s="49"/>
      <c r="H56" s="57">
        <f>SUM('[19]Произв. прогр. Стоки (СВОД)'!G54)</f>
        <v>0</v>
      </c>
      <c r="I56" s="48">
        <f>SUM('[19]ПОЛНАЯ СЕБЕСТОИМОСТЬ СТОКИ 2018'!E167)</f>
        <v>0</v>
      </c>
      <c r="J56" s="49"/>
      <c r="K56" s="103">
        <f t="shared" si="119"/>
        <v>0</v>
      </c>
      <c r="L56" s="103">
        <f t="shared" si="119"/>
        <v>0</v>
      </c>
      <c r="M56" s="103">
        <f t="shared" si="119"/>
        <v>0</v>
      </c>
      <c r="N56" s="55">
        <f t="shared" si="94"/>
        <v>0</v>
      </c>
      <c r="O56" s="55" t="e">
        <f t="shared" si="95"/>
        <v>#DIV/0!</v>
      </c>
      <c r="P56" s="57">
        <f>SUM('[19]Произв. прогр. Стоки (СВОД)'!I54)</f>
        <v>0</v>
      </c>
      <c r="Q56" s="48">
        <f>SUM('[19]ПОЛНАЯ СЕБЕСТОИМОСТЬ СТОКИ 2018'!H167)</f>
        <v>0</v>
      </c>
      <c r="R56" s="49">
        <v>0</v>
      </c>
      <c r="S56" s="57">
        <f>SUM('[19]Произв. прогр. Стоки (СВОД)'!J54)</f>
        <v>0</v>
      </c>
      <c r="T56" s="48">
        <f>SUM('[19]ПОЛНАЯ СЕБЕСТОИМОСТЬ СТОКИ 2018'!I167)</f>
        <v>0</v>
      </c>
      <c r="U56" s="49">
        <v>0</v>
      </c>
      <c r="V56" s="57">
        <f>SUM('[19]Произв. прогр. Стоки (СВОД)'!K54)</f>
        <v>0</v>
      </c>
      <c r="W56" s="48">
        <f>SUM('[19]ПОЛНАЯ СЕБЕСТОИМОСТЬ СТОКИ 2018'!J167)</f>
        <v>0</v>
      </c>
      <c r="X56" s="49">
        <v>0</v>
      </c>
      <c r="Y56" s="103">
        <f t="shared" si="120"/>
        <v>0</v>
      </c>
      <c r="Z56" s="103">
        <f t="shared" si="120"/>
        <v>0</v>
      </c>
      <c r="AA56" s="103">
        <f t="shared" si="120"/>
        <v>0</v>
      </c>
      <c r="AB56" s="55">
        <f t="shared" si="97"/>
        <v>0</v>
      </c>
      <c r="AC56" s="55" t="e">
        <f t="shared" si="98"/>
        <v>#DIV/0!</v>
      </c>
      <c r="AD56" s="103">
        <f t="shared" si="121"/>
        <v>0</v>
      </c>
      <c r="AE56" s="103">
        <f t="shared" si="121"/>
        <v>0</v>
      </c>
      <c r="AF56" s="119">
        <f t="shared" si="121"/>
        <v>0</v>
      </c>
      <c r="AG56" s="55">
        <f t="shared" si="101"/>
        <v>0</v>
      </c>
      <c r="AH56" s="55" t="e">
        <f t="shared" si="102"/>
        <v>#DIV/0!</v>
      </c>
      <c r="AI56" s="57">
        <f>SUM('[19]Произв. прогр. Стоки (СВОД)'!N54)</f>
        <v>0</v>
      </c>
      <c r="AJ56" s="48">
        <f>SUM('[19]ПОЛНАЯ СЕБЕСТОИМОСТЬ СТОКИ 2018'!P167)</f>
        <v>0</v>
      </c>
      <c r="AK56" s="49">
        <v>0</v>
      </c>
      <c r="AL56" s="57">
        <f>SUM('[19]Произв. прогр. Стоки (СВОД)'!O54)</f>
        <v>0</v>
      </c>
      <c r="AM56" s="48">
        <f>SUM('[19]ПОЛНАЯ СЕБЕСТОИМОСТЬ СТОКИ 2018'!Q167)</f>
        <v>0</v>
      </c>
      <c r="AN56" s="49">
        <v>0</v>
      </c>
      <c r="AO56" s="57">
        <f>SUM('[19]Произв. прогр. Стоки (СВОД)'!P54)</f>
        <v>0</v>
      </c>
      <c r="AP56" s="48">
        <f>SUM('[19]ПОЛНАЯ СЕБЕСТОИМОСТЬ СТОКИ 2018'!R167)</f>
        <v>0</v>
      </c>
      <c r="AQ56" s="49">
        <v>0</v>
      </c>
      <c r="AR56" s="103">
        <f t="shared" si="122"/>
        <v>0</v>
      </c>
      <c r="AS56" s="103">
        <f t="shared" si="122"/>
        <v>0</v>
      </c>
      <c r="AT56" s="103">
        <f t="shared" si="122"/>
        <v>0</v>
      </c>
      <c r="AU56" s="55">
        <f t="shared" si="104"/>
        <v>0</v>
      </c>
      <c r="AV56" s="55" t="e">
        <f t="shared" si="105"/>
        <v>#DIV/0!</v>
      </c>
      <c r="AW56" s="103">
        <f t="shared" si="123"/>
        <v>0</v>
      </c>
      <c r="AX56" s="103">
        <f t="shared" si="123"/>
        <v>0</v>
      </c>
      <c r="AY56" s="103">
        <f t="shared" si="123"/>
        <v>0</v>
      </c>
      <c r="AZ56" s="55">
        <f t="shared" si="108"/>
        <v>0</v>
      </c>
      <c r="BA56" s="55" t="e">
        <f t="shared" si="109"/>
        <v>#DIV/0!</v>
      </c>
      <c r="BB56" s="57">
        <f>SUM('[19]Произв. прогр. Стоки (СВОД)'!S54)</f>
        <v>0</v>
      </c>
      <c r="BC56" s="48">
        <f>SUM('[19]ПОЛНАЯ СЕБЕСТОИМОСТЬ СТОКИ 2018'!X167)</f>
        <v>0</v>
      </c>
      <c r="BD56" s="49">
        <v>0</v>
      </c>
      <c r="BE56" s="57">
        <f>SUM('[19]Произв. прогр. Стоки (СВОД)'!T54)</f>
        <v>0</v>
      </c>
      <c r="BF56" s="48">
        <f>SUM('[19]ПОЛНАЯ СЕБЕСТОИМОСТЬ СТОКИ 2018'!Y167)</f>
        <v>0</v>
      </c>
      <c r="BG56" s="49">
        <v>0</v>
      </c>
      <c r="BH56" s="57">
        <f>SUM('[19]Произв. прогр. Стоки (СВОД)'!U54)</f>
        <v>0</v>
      </c>
      <c r="BI56" s="48">
        <f>SUM('[19]ПОЛНАЯ СЕБЕСТОИМОСТЬ СТОКИ 2018'!Z167)</f>
        <v>0</v>
      </c>
      <c r="BJ56" s="49">
        <v>0</v>
      </c>
      <c r="BK56" s="103">
        <f t="shared" si="124"/>
        <v>0</v>
      </c>
      <c r="BL56" s="103">
        <f t="shared" si="124"/>
        <v>0</v>
      </c>
      <c r="BM56" s="103">
        <f t="shared" si="124"/>
        <v>0</v>
      </c>
      <c r="BN56" s="55">
        <f t="shared" si="111"/>
        <v>0</v>
      </c>
      <c r="BO56" s="55" t="e">
        <f t="shared" si="112"/>
        <v>#DIV/0!</v>
      </c>
      <c r="BP56" s="103">
        <f t="shared" si="125"/>
        <v>0</v>
      </c>
      <c r="BQ56" s="103">
        <f t="shared" si="125"/>
        <v>0</v>
      </c>
      <c r="BR56" s="103">
        <f t="shared" si="125"/>
        <v>0</v>
      </c>
      <c r="BS56" s="55">
        <f t="shared" si="115"/>
        <v>0</v>
      </c>
      <c r="BT56" s="55" t="e">
        <f t="shared" si="116"/>
        <v>#DIV/0!</v>
      </c>
    </row>
    <row r="57" spans="1:72" ht="18.75" hidden="1" customHeight="1">
      <c r="A57" s="19" t="s">
        <v>79</v>
      </c>
      <c r="B57" s="57">
        <f>SUM('[19]Произв. прогр. Стоки (СВОД)'!E55)</f>
        <v>0</v>
      </c>
      <c r="C57" s="48">
        <f>SUM('[19]ПОЛНАЯ СЕБЕСТОИМОСТЬ СТОКИ 2018'!C168)</f>
        <v>0</v>
      </c>
      <c r="D57" s="61"/>
      <c r="E57" s="57">
        <f>SUM('[19]Произв. прогр. Стоки (СВОД)'!F55)</f>
        <v>0</v>
      </c>
      <c r="F57" s="48">
        <f>SUM('[19]ПОЛНАЯ СЕБЕСТОИМОСТЬ СТОКИ 2018'!D168)</f>
        <v>0</v>
      </c>
      <c r="G57" s="61"/>
      <c r="H57" s="57">
        <f>SUM('[19]Произв. прогр. Стоки (СВОД)'!G55)</f>
        <v>0</v>
      </c>
      <c r="I57" s="48">
        <f>SUM('[19]ПОЛНАЯ СЕБЕСТОИМОСТЬ СТОКИ 2018'!E168)</f>
        <v>0</v>
      </c>
      <c r="J57" s="61"/>
      <c r="K57" s="112">
        <f t="shared" si="119"/>
        <v>0</v>
      </c>
      <c r="L57" s="112">
        <f t="shared" si="119"/>
        <v>0</v>
      </c>
      <c r="M57" s="112">
        <f t="shared" si="119"/>
        <v>0</v>
      </c>
      <c r="N57" s="60">
        <f t="shared" si="94"/>
        <v>0</v>
      </c>
      <c r="O57" s="60" t="e">
        <f t="shared" si="95"/>
        <v>#DIV/0!</v>
      </c>
      <c r="P57" s="57">
        <f>SUM('[19]Произв. прогр. Стоки (СВОД)'!I55)</f>
        <v>0</v>
      </c>
      <c r="Q57" s="48">
        <f>SUM('[19]ПОЛНАЯ СЕБЕСТОИМОСТЬ СТОКИ 2018'!H168)</f>
        <v>0</v>
      </c>
      <c r="R57" s="61">
        <v>0</v>
      </c>
      <c r="S57" s="57">
        <f>SUM('[19]Произв. прогр. Стоки (СВОД)'!J55)</f>
        <v>0</v>
      </c>
      <c r="T57" s="48">
        <f>SUM('[19]ПОЛНАЯ СЕБЕСТОИМОСТЬ СТОКИ 2018'!I168)</f>
        <v>0</v>
      </c>
      <c r="U57" s="61">
        <v>0</v>
      </c>
      <c r="V57" s="57">
        <f>SUM('[19]Произв. прогр. Стоки (СВОД)'!K55)</f>
        <v>0</v>
      </c>
      <c r="W57" s="48">
        <f>SUM('[19]ПОЛНАЯ СЕБЕСТОИМОСТЬ СТОКИ 2018'!J168)</f>
        <v>0</v>
      </c>
      <c r="X57" s="61">
        <v>0</v>
      </c>
      <c r="Y57" s="112">
        <f t="shared" si="120"/>
        <v>0</v>
      </c>
      <c r="Z57" s="112">
        <f t="shared" si="120"/>
        <v>0</v>
      </c>
      <c r="AA57" s="112">
        <f t="shared" si="120"/>
        <v>0</v>
      </c>
      <c r="AB57" s="60">
        <f t="shared" si="97"/>
        <v>0</v>
      </c>
      <c r="AC57" s="60" t="e">
        <f t="shared" si="98"/>
        <v>#DIV/0!</v>
      </c>
      <c r="AD57" s="112">
        <f t="shared" si="121"/>
        <v>0</v>
      </c>
      <c r="AE57" s="112">
        <f t="shared" si="121"/>
        <v>0</v>
      </c>
      <c r="AF57" s="123">
        <f t="shared" si="121"/>
        <v>0</v>
      </c>
      <c r="AG57" s="60">
        <f t="shared" si="101"/>
        <v>0</v>
      </c>
      <c r="AH57" s="60" t="e">
        <f t="shared" si="102"/>
        <v>#DIV/0!</v>
      </c>
      <c r="AI57" s="57">
        <f>SUM('[19]Произв. прогр. Стоки (СВОД)'!N55)</f>
        <v>0</v>
      </c>
      <c r="AJ57" s="48">
        <f>SUM('[19]ПОЛНАЯ СЕБЕСТОИМОСТЬ СТОКИ 2018'!P168)</f>
        <v>0</v>
      </c>
      <c r="AK57" s="61">
        <v>0</v>
      </c>
      <c r="AL57" s="57">
        <f>SUM('[19]Произв. прогр. Стоки (СВОД)'!O55)</f>
        <v>0</v>
      </c>
      <c r="AM57" s="48">
        <f>SUM('[19]ПОЛНАЯ СЕБЕСТОИМОСТЬ СТОКИ 2018'!Q168)</f>
        <v>0</v>
      </c>
      <c r="AN57" s="61">
        <v>0</v>
      </c>
      <c r="AO57" s="57">
        <f>SUM('[19]Произв. прогр. Стоки (СВОД)'!P55)</f>
        <v>0</v>
      </c>
      <c r="AP57" s="48">
        <f>SUM('[19]ПОЛНАЯ СЕБЕСТОИМОСТЬ СТОКИ 2018'!R168)</f>
        <v>0</v>
      </c>
      <c r="AQ57" s="61">
        <v>0</v>
      </c>
      <c r="AR57" s="112">
        <f t="shared" si="122"/>
        <v>0</v>
      </c>
      <c r="AS57" s="112">
        <f t="shared" si="122"/>
        <v>0</v>
      </c>
      <c r="AT57" s="112">
        <f t="shared" si="122"/>
        <v>0</v>
      </c>
      <c r="AU57" s="60">
        <f t="shared" si="104"/>
        <v>0</v>
      </c>
      <c r="AV57" s="60" t="e">
        <f t="shared" si="105"/>
        <v>#DIV/0!</v>
      </c>
      <c r="AW57" s="112">
        <f t="shared" si="123"/>
        <v>0</v>
      </c>
      <c r="AX57" s="112">
        <f t="shared" si="123"/>
        <v>0</v>
      </c>
      <c r="AY57" s="112">
        <f t="shared" si="123"/>
        <v>0</v>
      </c>
      <c r="AZ57" s="60">
        <f t="shared" si="108"/>
        <v>0</v>
      </c>
      <c r="BA57" s="60" t="e">
        <f t="shared" si="109"/>
        <v>#DIV/0!</v>
      </c>
      <c r="BB57" s="57">
        <f>SUM('[19]Произв. прогр. Стоки (СВОД)'!S55)</f>
        <v>0</v>
      </c>
      <c r="BC57" s="48">
        <f>SUM('[19]ПОЛНАЯ СЕБЕСТОИМОСТЬ СТОКИ 2018'!X168)</f>
        <v>0</v>
      </c>
      <c r="BD57" s="61">
        <v>0</v>
      </c>
      <c r="BE57" s="57">
        <f>SUM('[19]Произв. прогр. Стоки (СВОД)'!T55)</f>
        <v>0</v>
      </c>
      <c r="BF57" s="48">
        <f>SUM('[19]ПОЛНАЯ СЕБЕСТОИМОСТЬ СТОКИ 2018'!Y168)</f>
        <v>0</v>
      </c>
      <c r="BG57" s="61">
        <v>0</v>
      </c>
      <c r="BH57" s="57">
        <f>SUM('[19]Произв. прогр. Стоки (СВОД)'!U55)</f>
        <v>0</v>
      </c>
      <c r="BI57" s="48">
        <f>SUM('[19]ПОЛНАЯ СЕБЕСТОИМОСТЬ СТОКИ 2018'!Z168)</f>
        <v>0</v>
      </c>
      <c r="BJ57" s="61">
        <v>0</v>
      </c>
      <c r="BK57" s="112">
        <f t="shared" si="124"/>
        <v>0</v>
      </c>
      <c r="BL57" s="112">
        <f t="shared" si="124"/>
        <v>0</v>
      </c>
      <c r="BM57" s="112">
        <f t="shared" si="124"/>
        <v>0</v>
      </c>
      <c r="BN57" s="60">
        <f t="shared" si="111"/>
        <v>0</v>
      </c>
      <c r="BO57" s="60" t="e">
        <f t="shared" si="112"/>
        <v>#DIV/0!</v>
      </c>
      <c r="BP57" s="112">
        <f t="shared" si="125"/>
        <v>0</v>
      </c>
      <c r="BQ57" s="112">
        <f t="shared" si="125"/>
        <v>0</v>
      </c>
      <c r="BR57" s="112">
        <f t="shared" si="125"/>
        <v>0</v>
      </c>
      <c r="BS57" s="60">
        <f t="shared" si="115"/>
        <v>0</v>
      </c>
      <c r="BT57" s="60" t="e">
        <f t="shared" si="116"/>
        <v>#DIV/0!</v>
      </c>
    </row>
    <row r="58" spans="1:72" ht="18.75" customHeight="1">
      <c r="A58" s="14" t="s">
        <v>82</v>
      </c>
      <c r="B58" s="48">
        <f>SUM('[19]Произв. прогр. Стоки (СВОД)'!E56)</f>
        <v>30.447373288280442</v>
      </c>
      <c r="C58" s="48">
        <f>SUM('[19]ПОЛНАЯ СЕБЕСТОИМОСТЬ СТОКИ 2018'!C169)</f>
        <v>0</v>
      </c>
      <c r="D58" s="49"/>
      <c r="E58" s="48">
        <f>SUM('[19]Произв. прогр. Стоки (СВОД)'!F56)</f>
        <v>30.447373288280442</v>
      </c>
      <c r="F58" s="48">
        <f>SUM('[19]ПОЛНАЯ СЕБЕСТОИМОСТЬ СТОКИ 2018'!D169)</f>
        <v>0</v>
      </c>
      <c r="G58" s="49"/>
      <c r="H58" s="48">
        <f>SUM('[19]Произв. прогр. Стоки (СВОД)'!G56)</f>
        <v>30.447373288280442</v>
      </c>
      <c r="I58" s="48">
        <f>SUM('[19]ПОЛНАЯ СЕБЕСТОИМОСТЬ СТОКИ 2018'!E169)</f>
        <v>0</v>
      </c>
      <c r="J58" s="49"/>
      <c r="K58" s="103">
        <f t="shared" si="119"/>
        <v>91.342119864841322</v>
      </c>
      <c r="L58" s="103">
        <f t="shared" si="119"/>
        <v>0</v>
      </c>
      <c r="M58" s="103">
        <f t="shared" si="119"/>
        <v>0</v>
      </c>
      <c r="N58" s="55">
        <f t="shared" si="94"/>
        <v>-91.342119864841322</v>
      </c>
      <c r="O58" s="55">
        <f t="shared" si="95"/>
        <v>-100</v>
      </c>
      <c r="P58" s="48">
        <f>SUM('[19]Произв. прогр. Стоки (СВОД)'!I56)</f>
        <v>30.447373288280442</v>
      </c>
      <c r="Q58" s="48">
        <f>SUM('[19]ПОЛНАЯ СЕБЕСТОИМОСТЬ СТОКИ 2018'!H169)</f>
        <v>0</v>
      </c>
      <c r="R58" s="49"/>
      <c r="S58" s="48">
        <f>SUM('[19]Произв. прогр. Стоки (СВОД)'!J56)</f>
        <v>30.447373288280442</v>
      </c>
      <c r="T58" s="48">
        <f>SUM('[19]ПОЛНАЯ СЕБЕСТОИМОСТЬ СТОКИ 2018'!I169)</f>
        <v>0</v>
      </c>
      <c r="U58" s="49">
        <v>0</v>
      </c>
      <c r="V58" s="48">
        <f>SUM('[19]Произв. прогр. Стоки (СВОД)'!K56)</f>
        <v>30.447373288280442</v>
      </c>
      <c r="W58" s="48">
        <f>SUM('[19]ПОЛНАЯ СЕБЕСТОИМОСТЬ СТОКИ 2018'!J169)</f>
        <v>0</v>
      </c>
      <c r="X58" s="49"/>
      <c r="Y58" s="103">
        <f t="shared" si="120"/>
        <v>91.342119864841322</v>
      </c>
      <c r="Z58" s="103">
        <f t="shared" si="120"/>
        <v>0</v>
      </c>
      <c r="AA58" s="103">
        <f t="shared" si="120"/>
        <v>0</v>
      </c>
      <c r="AB58" s="55">
        <f t="shared" si="97"/>
        <v>-91.342119864841322</v>
      </c>
      <c r="AC58" s="55">
        <f t="shared" si="98"/>
        <v>-100</v>
      </c>
      <c r="AD58" s="103">
        <f t="shared" si="121"/>
        <v>182.68423972968264</v>
      </c>
      <c r="AE58" s="103">
        <f t="shared" si="121"/>
        <v>0</v>
      </c>
      <c r="AF58" s="119">
        <f t="shared" si="121"/>
        <v>0</v>
      </c>
      <c r="AG58" s="55">
        <f t="shared" si="101"/>
        <v>-182.68423972968264</v>
      </c>
      <c r="AH58" s="55">
        <f t="shared" si="102"/>
        <v>-100</v>
      </c>
      <c r="AI58" s="48">
        <f>SUM('[19]Произв. прогр. Стоки (СВОД)'!N56)</f>
        <v>30.447373288280442</v>
      </c>
      <c r="AJ58" s="48">
        <f>SUM('[19]ПОЛНАЯ СЕБЕСТОИМОСТЬ СТОКИ 2018'!P169)</f>
        <v>0</v>
      </c>
      <c r="AK58" s="49">
        <v>0</v>
      </c>
      <c r="AL58" s="48">
        <f>SUM('[19]Произв. прогр. Стоки (СВОД)'!O56)</f>
        <v>30.447373288280442</v>
      </c>
      <c r="AM58" s="48">
        <f>SUM('[19]ПОЛНАЯ СЕБЕСТОИМОСТЬ СТОКИ 2018'!Q169)</f>
        <v>0</v>
      </c>
      <c r="AN58" s="49">
        <v>0</v>
      </c>
      <c r="AO58" s="48">
        <f>SUM('[19]Произв. прогр. Стоки (СВОД)'!P56)</f>
        <v>30.447373288280442</v>
      </c>
      <c r="AP58" s="48">
        <f>SUM('[19]ПОЛНАЯ СЕБЕСТОИМОСТЬ СТОКИ 2018'!R169)</f>
        <v>0</v>
      </c>
      <c r="AQ58" s="49">
        <v>0</v>
      </c>
      <c r="AR58" s="103">
        <f t="shared" si="122"/>
        <v>91.342119864841322</v>
      </c>
      <c r="AS58" s="103">
        <f t="shared" si="122"/>
        <v>0</v>
      </c>
      <c r="AT58" s="103">
        <f t="shared" si="122"/>
        <v>0</v>
      </c>
      <c r="AU58" s="55">
        <f t="shared" si="104"/>
        <v>-91.342119864841322</v>
      </c>
      <c r="AV58" s="55">
        <f t="shared" si="105"/>
        <v>-100</v>
      </c>
      <c r="AW58" s="103">
        <f t="shared" si="123"/>
        <v>274.02635959452397</v>
      </c>
      <c r="AX58" s="103">
        <f t="shared" si="123"/>
        <v>0</v>
      </c>
      <c r="AY58" s="103">
        <f t="shared" si="123"/>
        <v>0</v>
      </c>
      <c r="AZ58" s="55">
        <f t="shared" si="108"/>
        <v>-274.02635959452397</v>
      </c>
      <c r="BA58" s="55">
        <f t="shared" si="109"/>
        <v>-100</v>
      </c>
      <c r="BB58" s="48">
        <f>SUM('[19]Произв. прогр. Стоки (СВОД)'!S56)</f>
        <v>30.447373288280442</v>
      </c>
      <c r="BC58" s="48">
        <f>SUM('[19]ПОЛНАЯ СЕБЕСТОИМОСТЬ СТОКИ 2018'!X169)</f>
        <v>0</v>
      </c>
      <c r="BD58" s="49">
        <v>0</v>
      </c>
      <c r="BE58" s="48">
        <f>SUM('[19]Произв. прогр. Стоки (СВОД)'!T56)</f>
        <v>30.447373288280442</v>
      </c>
      <c r="BF58" s="48">
        <f>SUM('[19]ПОЛНАЯ СЕБЕСТОИМОСТЬ СТОКИ 2018'!Y169)</f>
        <v>0</v>
      </c>
      <c r="BG58" s="49"/>
      <c r="BH58" s="48">
        <f>SUM('[19]Произв. прогр. Стоки (СВОД)'!U56)</f>
        <v>30.447373288280442</v>
      </c>
      <c r="BI58" s="48">
        <f>SUM('[19]ПОЛНАЯ СЕБЕСТОИМОСТЬ СТОКИ 2018'!Z169)</f>
        <v>0</v>
      </c>
      <c r="BJ58" s="49"/>
      <c r="BK58" s="103">
        <f t="shared" si="124"/>
        <v>91.342119864841322</v>
      </c>
      <c r="BL58" s="103">
        <f t="shared" si="124"/>
        <v>0</v>
      </c>
      <c r="BM58" s="103">
        <f t="shared" si="124"/>
        <v>0</v>
      </c>
      <c r="BN58" s="55">
        <f t="shared" si="111"/>
        <v>-91.342119864841322</v>
      </c>
      <c r="BO58" s="55">
        <f t="shared" si="112"/>
        <v>-100</v>
      </c>
      <c r="BP58" s="103">
        <f t="shared" si="125"/>
        <v>365.36847945936529</v>
      </c>
      <c r="BQ58" s="103">
        <f t="shared" si="125"/>
        <v>0</v>
      </c>
      <c r="BR58" s="103">
        <f t="shared" si="125"/>
        <v>0</v>
      </c>
      <c r="BS58" s="55">
        <f t="shared" si="115"/>
        <v>-365.36847945936529</v>
      </c>
      <c r="BT58" s="55">
        <f t="shared" si="116"/>
        <v>-100</v>
      </c>
    </row>
    <row r="59" spans="1:72" ht="18.75" customHeight="1">
      <c r="A59" s="9" t="s">
        <v>83</v>
      </c>
      <c r="B59" s="70">
        <f>SUM(B32+B33+B35+B36+B37+B38+B40+B45+B49+B56+B58)</f>
        <v>7224.0283028259628</v>
      </c>
      <c r="C59" s="70">
        <f t="shared" ref="C59:J59" si="126">SUM(C32+C33+C35+C36+C37+C38+C40+C45+C49+C56+C58)</f>
        <v>6173.19</v>
      </c>
      <c r="D59" s="70">
        <f t="shared" si="126"/>
        <v>6607.81</v>
      </c>
      <c r="E59" s="70">
        <f t="shared" si="126"/>
        <v>7211.4197232575007</v>
      </c>
      <c r="F59" s="70">
        <f t="shared" si="126"/>
        <v>5859.8200000000006</v>
      </c>
      <c r="G59" s="70">
        <f t="shared" si="126"/>
        <v>5728.56</v>
      </c>
      <c r="H59" s="70">
        <f t="shared" si="126"/>
        <v>7585.9787891391843</v>
      </c>
      <c r="I59" s="70">
        <f t="shared" si="126"/>
        <v>7630.9999999999991</v>
      </c>
      <c r="J59" s="70">
        <f t="shared" si="126"/>
        <v>6804.6799999999994</v>
      </c>
      <c r="K59" s="71">
        <f t="shared" si="119"/>
        <v>22021.42681522265</v>
      </c>
      <c r="L59" s="71">
        <f t="shared" si="119"/>
        <v>19664.009999999998</v>
      </c>
      <c r="M59" s="71">
        <f t="shared" si="119"/>
        <v>19141.05</v>
      </c>
      <c r="N59" s="68">
        <f t="shared" si="94"/>
        <v>-2357.4168152226521</v>
      </c>
      <c r="O59" s="68">
        <f t="shared" si="95"/>
        <v>-10.70510478273393</v>
      </c>
      <c r="P59" s="70">
        <f t="shared" ref="P59:X59" si="127">SUM(P32+P33+P35+P36+P37+P38+P40+P45+P49+P56+P58)</f>
        <v>7190.7087269656449</v>
      </c>
      <c r="Q59" s="70">
        <f t="shared" si="127"/>
        <v>6737.2000000000007</v>
      </c>
      <c r="R59" s="70">
        <f t="shared" si="127"/>
        <v>6865.4800000000005</v>
      </c>
      <c r="S59" s="70">
        <f t="shared" si="127"/>
        <v>7132.6995103809049</v>
      </c>
      <c r="T59" s="70">
        <f t="shared" si="127"/>
        <v>6494.0299999999988</v>
      </c>
      <c r="U59" s="70">
        <f t="shared" si="127"/>
        <v>6579.3200000000006</v>
      </c>
      <c r="V59" s="70">
        <f t="shared" si="127"/>
        <v>7505.6106172520913</v>
      </c>
      <c r="W59" s="70">
        <f t="shared" si="127"/>
        <v>7100.3099999999995</v>
      </c>
      <c r="X59" s="70">
        <f t="shared" si="127"/>
        <v>6776.66</v>
      </c>
      <c r="Y59" s="71">
        <f t="shared" si="120"/>
        <v>21829.018854598642</v>
      </c>
      <c r="Z59" s="71">
        <f t="shared" si="120"/>
        <v>20331.54</v>
      </c>
      <c r="AA59" s="71">
        <f t="shared" si="120"/>
        <v>20221.46</v>
      </c>
      <c r="AB59" s="68">
        <f t="shared" si="97"/>
        <v>-1497.4788545986412</v>
      </c>
      <c r="AC59" s="68">
        <f t="shared" si="98"/>
        <v>-6.8600373868071145</v>
      </c>
      <c r="AD59" s="71">
        <f t="shared" si="121"/>
        <v>43850.445669821289</v>
      </c>
      <c r="AE59" s="71">
        <f t="shared" si="121"/>
        <v>39995.550000000003</v>
      </c>
      <c r="AF59" s="126">
        <f t="shared" si="121"/>
        <v>39362.509999999995</v>
      </c>
      <c r="AG59" s="68">
        <f t="shared" si="101"/>
        <v>-3854.895669821286</v>
      </c>
      <c r="AH59" s="68">
        <f t="shared" si="102"/>
        <v>-8.7910068208823215</v>
      </c>
      <c r="AI59" s="70">
        <f t="shared" ref="AI59:AQ59" si="128">SUM(AI32+AI33+AI35+AI36+AI37+AI38+AI40+AI45+AI49+AI56+AI58)</f>
        <v>7398.0413363426314</v>
      </c>
      <c r="AJ59" s="70">
        <f t="shared" si="128"/>
        <v>7081.8200000000006</v>
      </c>
      <c r="AK59" s="70">
        <f t="shared" si="128"/>
        <v>6301</v>
      </c>
      <c r="AL59" s="70">
        <f t="shared" si="128"/>
        <v>7397.1957015947946</v>
      </c>
      <c r="AM59" s="70">
        <f t="shared" si="128"/>
        <v>6792.37</v>
      </c>
      <c r="AN59" s="70">
        <f t="shared" si="128"/>
        <v>7179.93</v>
      </c>
      <c r="AO59" s="70">
        <f t="shared" si="128"/>
        <v>7824.6712935682435</v>
      </c>
      <c r="AP59" s="70">
        <f t="shared" si="128"/>
        <v>6664.42</v>
      </c>
      <c r="AQ59" s="70">
        <f t="shared" si="128"/>
        <v>6585.5</v>
      </c>
      <c r="AR59" s="71">
        <f t="shared" si="122"/>
        <v>22619.908331505671</v>
      </c>
      <c r="AS59" s="71">
        <f t="shared" si="122"/>
        <v>20538.61</v>
      </c>
      <c r="AT59" s="71">
        <f t="shared" si="122"/>
        <v>20066.43</v>
      </c>
      <c r="AU59" s="68">
        <f t="shared" si="104"/>
        <v>-2081.2983315056699</v>
      </c>
      <c r="AV59" s="68">
        <f t="shared" si="105"/>
        <v>-9.2011793372600756</v>
      </c>
      <c r="AW59" s="71">
        <f t="shared" si="123"/>
        <v>66470.354001326952</v>
      </c>
      <c r="AX59" s="71">
        <f t="shared" si="123"/>
        <v>60534.16</v>
      </c>
      <c r="AY59" s="71">
        <f t="shared" si="123"/>
        <v>59428.939999999995</v>
      </c>
      <c r="AZ59" s="68">
        <f t="shared" si="108"/>
        <v>-5936.1940013269486</v>
      </c>
      <c r="BA59" s="68">
        <f t="shared" si="109"/>
        <v>-8.9305888173973678</v>
      </c>
      <c r="BB59" s="70">
        <f t="shared" ref="BB59:BJ59" si="129">SUM(BB32+BB33+BB35+BB36+BB37+BB38+BB40+BB45+BB49+BB56+BB58)</f>
        <v>7469.0721846456354</v>
      </c>
      <c r="BC59" s="70">
        <f t="shared" si="129"/>
        <v>0</v>
      </c>
      <c r="BD59" s="70">
        <f t="shared" si="129"/>
        <v>6043.1500000000005</v>
      </c>
      <c r="BE59" s="70">
        <f t="shared" si="129"/>
        <v>7478.6671602728484</v>
      </c>
      <c r="BF59" s="70">
        <f t="shared" si="129"/>
        <v>0</v>
      </c>
      <c r="BG59" s="70">
        <f t="shared" si="129"/>
        <v>6312.51</v>
      </c>
      <c r="BH59" s="70">
        <f t="shared" si="129"/>
        <v>7873.0885405705312</v>
      </c>
      <c r="BI59" s="70">
        <f t="shared" si="129"/>
        <v>0</v>
      </c>
      <c r="BJ59" s="70">
        <f t="shared" si="129"/>
        <v>6574.7300000000005</v>
      </c>
      <c r="BK59" s="71">
        <f t="shared" si="124"/>
        <v>22820.827885489016</v>
      </c>
      <c r="BL59" s="71">
        <f t="shared" si="124"/>
        <v>0</v>
      </c>
      <c r="BM59" s="71">
        <f t="shared" si="124"/>
        <v>18930.39</v>
      </c>
      <c r="BN59" s="68">
        <f t="shared" si="111"/>
        <v>-22820.827885489016</v>
      </c>
      <c r="BO59" s="68">
        <f t="shared" si="112"/>
        <v>-100</v>
      </c>
      <c r="BP59" s="71">
        <f>SUM(AW59+BK59)</f>
        <v>89291.181886815961</v>
      </c>
      <c r="BQ59" s="71">
        <f t="shared" si="125"/>
        <v>60534.16</v>
      </c>
      <c r="BR59" s="71">
        <f t="shared" si="125"/>
        <v>78359.329999999987</v>
      </c>
      <c r="BS59" s="68">
        <f t="shared" si="115"/>
        <v>-28757.021886815957</v>
      </c>
      <c r="BT59" s="68">
        <f t="shared" si="116"/>
        <v>-32.205892316743984</v>
      </c>
    </row>
    <row r="60" spans="1:72" ht="18.75" customHeight="1">
      <c r="A60" s="9" t="s">
        <v>84</v>
      </c>
      <c r="B60" s="70">
        <f>SUM(B9)</f>
        <v>277.74250000000001</v>
      </c>
      <c r="C60" s="70">
        <f t="shared" ref="C60:J60" si="130">SUM(C9)</f>
        <v>270.68799999999999</v>
      </c>
      <c r="D60" s="70">
        <f t="shared" si="130"/>
        <v>257.02000000000004</v>
      </c>
      <c r="E60" s="70">
        <f t="shared" si="130"/>
        <v>276.1275</v>
      </c>
      <c r="F60" s="70">
        <f t="shared" si="130"/>
        <v>264.64999999999998</v>
      </c>
      <c r="G60" s="70">
        <f t="shared" si="130"/>
        <v>271.67999999999995</v>
      </c>
      <c r="H60" s="70">
        <f t="shared" si="130"/>
        <v>276.1275</v>
      </c>
      <c r="I60" s="70">
        <f t="shared" si="130"/>
        <v>261.37</v>
      </c>
      <c r="J60" s="70">
        <f t="shared" si="130"/>
        <v>261.83000000000004</v>
      </c>
      <c r="K60" s="71">
        <f t="shared" si="119"/>
        <v>829.99749999999995</v>
      </c>
      <c r="L60" s="71">
        <f t="shared" si="119"/>
        <v>796.70799999999997</v>
      </c>
      <c r="M60" s="71">
        <f t="shared" si="119"/>
        <v>790.53000000000009</v>
      </c>
      <c r="N60" s="68">
        <f t="shared" si="94"/>
        <v>-33.289499999999975</v>
      </c>
      <c r="O60" s="68">
        <f t="shared" si="95"/>
        <v>-4.010795213238592</v>
      </c>
      <c r="P60" s="70">
        <f t="shared" ref="P60:X60" si="131">SUM(P9)</f>
        <v>274.51249999999993</v>
      </c>
      <c r="Q60" s="70">
        <f t="shared" si="131"/>
        <v>274.02999999999997</v>
      </c>
      <c r="R60" s="70">
        <f t="shared" si="131"/>
        <v>285.02999999999997</v>
      </c>
      <c r="S60" s="70">
        <f t="shared" si="131"/>
        <v>259.97749999999996</v>
      </c>
      <c r="T60" s="70">
        <f t="shared" si="131"/>
        <v>261.78999999999996</v>
      </c>
      <c r="U60" s="70">
        <f t="shared" si="131"/>
        <v>266.5</v>
      </c>
      <c r="V60" s="70">
        <f t="shared" si="131"/>
        <v>259.97749999999996</v>
      </c>
      <c r="W60" s="70">
        <f t="shared" si="131"/>
        <v>281.02999999999997</v>
      </c>
      <c r="X60" s="70">
        <f t="shared" si="131"/>
        <v>259.78999999999996</v>
      </c>
      <c r="Y60" s="71">
        <f t="shared" si="120"/>
        <v>794.46749999999986</v>
      </c>
      <c r="Z60" s="71">
        <f t="shared" si="120"/>
        <v>816.84999999999991</v>
      </c>
      <c r="AA60" s="71">
        <f t="shared" si="120"/>
        <v>811.31999999999994</v>
      </c>
      <c r="AB60" s="68">
        <f t="shared" si="97"/>
        <v>22.38250000000005</v>
      </c>
      <c r="AC60" s="68">
        <f t="shared" si="98"/>
        <v>2.8172958616935309</v>
      </c>
      <c r="AD60" s="71">
        <f t="shared" si="121"/>
        <v>1624.4649999999997</v>
      </c>
      <c r="AE60" s="71">
        <f t="shared" si="121"/>
        <v>1613.558</v>
      </c>
      <c r="AF60" s="126">
        <f t="shared" si="121"/>
        <v>1601.85</v>
      </c>
      <c r="AG60" s="68">
        <f t="shared" si="101"/>
        <v>-10.906999999999698</v>
      </c>
      <c r="AH60" s="68">
        <f t="shared" si="102"/>
        <v>-0.67142105246956385</v>
      </c>
      <c r="AI60" s="70">
        <f t="shared" ref="AI60:AQ60" si="132">SUM(AI9)</f>
        <v>259.97749999999996</v>
      </c>
      <c r="AJ60" s="70">
        <f t="shared" si="132"/>
        <v>241.94</v>
      </c>
      <c r="AK60" s="70">
        <f t="shared" si="132"/>
        <v>232.16</v>
      </c>
      <c r="AL60" s="70">
        <f t="shared" si="132"/>
        <v>259.97749999999996</v>
      </c>
      <c r="AM60" s="70">
        <f t="shared" si="132"/>
        <v>258.52</v>
      </c>
      <c r="AN60" s="70">
        <f t="shared" si="132"/>
        <v>244.42</v>
      </c>
      <c r="AO60" s="70">
        <f t="shared" si="132"/>
        <v>274.51249999999993</v>
      </c>
      <c r="AP60" s="70">
        <f t="shared" si="132"/>
        <v>257.13</v>
      </c>
      <c r="AQ60" s="70">
        <f t="shared" si="132"/>
        <v>260.64999999999998</v>
      </c>
      <c r="AR60" s="71">
        <f t="shared" si="122"/>
        <v>794.46749999999986</v>
      </c>
      <c r="AS60" s="71">
        <f t="shared" si="122"/>
        <v>757.58999999999992</v>
      </c>
      <c r="AT60" s="71">
        <f t="shared" si="122"/>
        <v>737.23</v>
      </c>
      <c r="AU60" s="68">
        <f t="shared" si="104"/>
        <v>-36.877499999999941</v>
      </c>
      <c r="AV60" s="68">
        <f t="shared" si="105"/>
        <v>-4.6417883676802321</v>
      </c>
      <c r="AW60" s="71">
        <f t="shared" si="123"/>
        <v>2418.9324999999994</v>
      </c>
      <c r="AX60" s="71">
        <f t="shared" si="123"/>
        <v>2371.1480000000001</v>
      </c>
      <c r="AY60" s="71">
        <f t="shared" si="123"/>
        <v>2339.08</v>
      </c>
      <c r="AZ60" s="68">
        <f t="shared" si="108"/>
        <v>-47.784499999999298</v>
      </c>
      <c r="BA60" s="68">
        <f t="shared" si="109"/>
        <v>-1.9754375122083525</v>
      </c>
      <c r="BB60" s="70">
        <f t="shared" ref="BB60:BJ60" si="133">SUM(BB9)</f>
        <v>276.1275</v>
      </c>
      <c r="BC60" s="70">
        <f t="shared" si="133"/>
        <v>0</v>
      </c>
      <c r="BD60" s="70">
        <f t="shared" si="133"/>
        <v>302.05</v>
      </c>
      <c r="BE60" s="70">
        <f t="shared" si="133"/>
        <v>276.1275</v>
      </c>
      <c r="BF60" s="70">
        <f t="shared" si="133"/>
        <v>0</v>
      </c>
      <c r="BG60" s="70">
        <f t="shared" si="133"/>
        <v>289.8</v>
      </c>
      <c r="BH60" s="70">
        <f t="shared" si="133"/>
        <v>277.74250000000001</v>
      </c>
      <c r="BI60" s="70">
        <f t="shared" si="133"/>
        <v>0</v>
      </c>
      <c r="BJ60" s="70">
        <f t="shared" si="133"/>
        <v>266.39</v>
      </c>
      <c r="BK60" s="71">
        <f t="shared" si="124"/>
        <v>829.99749999999995</v>
      </c>
      <c r="BL60" s="71">
        <f t="shared" si="124"/>
        <v>0</v>
      </c>
      <c r="BM60" s="71">
        <f t="shared" si="124"/>
        <v>858.24</v>
      </c>
      <c r="BN60" s="68">
        <f t="shared" si="111"/>
        <v>-829.99749999999995</v>
      </c>
      <c r="BO60" s="68">
        <f t="shared" si="112"/>
        <v>-100</v>
      </c>
      <c r="BP60" s="71">
        <f t="shared" si="125"/>
        <v>3248.9299999999994</v>
      </c>
      <c r="BQ60" s="71">
        <f t="shared" si="125"/>
        <v>2371.1480000000001</v>
      </c>
      <c r="BR60" s="71">
        <f t="shared" si="125"/>
        <v>3197.3199999999997</v>
      </c>
      <c r="BS60" s="68">
        <f t="shared" si="115"/>
        <v>-877.78199999999924</v>
      </c>
      <c r="BT60" s="68">
        <f t="shared" si="116"/>
        <v>-27.01757193906915</v>
      </c>
    </row>
    <row r="61" spans="1:72" ht="18.75" customHeight="1">
      <c r="A61" s="9" t="s">
        <v>85</v>
      </c>
      <c r="B61" s="70">
        <f t="shared" ref="B61:M61" si="134">SUM(B59/B60)</f>
        <v>26.009805135425665</v>
      </c>
      <c r="C61" s="70">
        <f t="shared" si="134"/>
        <v>22.805554734602197</v>
      </c>
      <c r="D61" s="70">
        <f t="shared" si="134"/>
        <v>25.709322231732937</v>
      </c>
      <c r="E61" s="70">
        <f t="shared" si="134"/>
        <v>26.116267750432321</v>
      </c>
      <c r="F61" s="70">
        <f t="shared" si="134"/>
        <v>22.141772151898738</v>
      </c>
      <c r="G61" s="70">
        <f t="shared" si="134"/>
        <v>21.085689045936402</v>
      </c>
      <c r="H61" s="70">
        <f t="shared" si="134"/>
        <v>27.472739184395557</v>
      </c>
      <c r="I61" s="70">
        <f t="shared" si="134"/>
        <v>29.196158702222899</v>
      </c>
      <c r="J61" s="70">
        <f t="shared" si="134"/>
        <v>25.988924111064424</v>
      </c>
      <c r="K61" s="71">
        <f t="shared" si="134"/>
        <v>26.53191945183287</v>
      </c>
      <c r="L61" s="71">
        <f t="shared" si="134"/>
        <v>24.681577190137414</v>
      </c>
      <c r="M61" s="71">
        <f t="shared" si="134"/>
        <v>24.212933095518192</v>
      </c>
      <c r="N61" s="68">
        <f t="shared" si="94"/>
        <v>-1.8503422616954559</v>
      </c>
      <c r="O61" s="68">
        <f t="shared" si="95"/>
        <v>-6.9740233647800824</v>
      </c>
      <c r="P61" s="70">
        <f t="shared" ref="P61:AA61" si="135">SUM(P59/P60)</f>
        <v>26.194467381141649</v>
      </c>
      <c r="Q61" s="70">
        <f t="shared" si="135"/>
        <v>24.585629310659421</v>
      </c>
      <c r="R61" s="70">
        <f t="shared" si="135"/>
        <v>24.086868048977305</v>
      </c>
      <c r="S61" s="70">
        <f t="shared" si="135"/>
        <v>27.435833910168789</v>
      </c>
      <c r="T61" s="70">
        <f t="shared" si="135"/>
        <v>24.806256923488291</v>
      </c>
      <c r="U61" s="70">
        <f t="shared" si="135"/>
        <v>24.687879924953098</v>
      </c>
      <c r="V61" s="70">
        <f t="shared" si="135"/>
        <v>28.870231528698032</v>
      </c>
      <c r="W61" s="70">
        <f t="shared" si="135"/>
        <v>25.265309753407109</v>
      </c>
      <c r="X61" s="70">
        <f t="shared" si="135"/>
        <v>26.085145694599486</v>
      </c>
      <c r="Y61" s="71">
        <f t="shared" si="135"/>
        <v>27.476289281309363</v>
      </c>
      <c r="Z61" s="71">
        <f t="shared" si="135"/>
        <v>24.890175674848507</v>
      </c>
      <c r="AA61" s="71">
        <f t="shared" si="135"/>
        <v>24.924148301533304</v>
      </c>
      <c r="AB61" s="68">
        <f t="shared" si="97"/>
        <v>-2.5861136064608559</v>
      </c>
      <c r="AC61" s="68">
        <f t="shared" si="98"/>
        <v>-9.4121647213113651</v>
      </c>
      <c r="AD61" s="71">
        <f>SUM(AD59/AD60)</f>
        <v>26.99377682487545</v>
      </c>
      <c r="AE61" s="71">
        <f>SUM(AE59/AE60)</f>
        <v>24.787178397057932</v>
      </c>
      <c r="AF61" s="71">
        <f>SUM(AF59/AF60)</f>
        <v>24.57315603833068</v>
      </c>
      <c r="AG61" s="68">
        <f t="shared" si="101"/>
        <v>-2.2065984278175179</v>
      </c>
      <c r="AH61" s="68">
        <f t="shared" si="102"/>
        <v>-8.174470886875234</v>
      </c>
      <c r="AI61" s="70">
        <f t="shared" ref="AI61:AT61" si="136">SUM(AI59/AI60)</f>
        <v>28.456467718716553</v>
      </c>
      <c r="AJ61" s="70">
        <f t="shared" si="136"/>
        <v>29.270976275109533</v>
      </c>
      <c r="AK61" s="70">
        <f t="shared" si="136"/>
        <v>27.140764989662301</v>
      </c>
      <c r="AL61" s="70">
        <f t="shared" si="136"/>
        <v>28.453214995893088</v>
      </c>
      <c r="AM61" s="70">
        <f t="shared" si="136"/>
        <v>26.27406003403992</v>
      </c>
      <c r="AN61" s="70">
        <f t="shared" si="136"/>
        <v>29.375378446935606</v>
      </c>
      <c r="AO61" s="70">
        <f t="shared" si="136"/>
        <v>28.503879763465218</v>
      </c>
      <c r="AP61" s="70">
        <f t="shared" si="136"/>
        <v>25.918484813129545</v>
      </c>
      <c r="AQ61" s="70">
        <f t="shared" si="136"/>
        <v>25.265681948973722</v>
      </c>
      <c r="AR61" s="71">
        <f t="shared" si="136"/>
        <v>28.471785606718555</v>
      </c>
      <c r="AS61" s="71">
        <f t="shared" si="136"/>
        <v>27.110455523436162</v>
      </c>
      <c r="AT61" s="71">
        <f t="shared" si="136"/>
        <v>27.218683450212282</v>
      </c>
      <c r="AU61" s="68">
        <f t="shared" si="104"/>
        <v>-1.3613300832823931</v>
      </c>
      <c r="AV61" s="68">
        <f t="shared" si="105"/>
        <v>-4.7813301985568364</v>
      </c>
      <c r="AW61" s="71">
        <f>SUM(AW59/AW60)</f>
        <v>27.479209941297231</v>
      </c>
      <c r="AX61" s="71">
        <f>SUM(AX59/AX60)</f>
        <v>25.529473487104138</v>
      </c>
      <c r="AY61" s="71">
        <f>SUM(AY59/AY60)</f>
        <v>25.406971971886382</v>
      </c>
      <c r="AZ61" s="68">
        <f t="shared" si="108"/>
        <v>-1.9497364541930935</v>
      </c>
      <c r="BA61" s="68">
        <f t="shared" si="109"/>
        <v>-7.0953148156669696</v>
      </c>
      <c r="BB61" s="70">
        <f t="shared" ref="BB61:BM61" si="137">SUM(BB59/BB60)</f>
        <v>27.049360113156549</v>
      </c>
      <c r="BC61" s="70" t="e">
        <f t="shared" si="137"/>
        <v>#DIV/0!</v>
      </c>
      <c r="BD61" s="70">
        <f t="shared" si="137"/>
        <v>20.007118026816752</v>
      </c>
      <c r="BE61" s="70">
        <f t="shared" si="137"/>
        <v>27.084108465375049</v>
      </c>
      <c r="BF61" s="70" t="e">
        <f t="shared" si="137"/>
        <v>#DIV/0!</v>
      </c>
      <c r="BG61" s="70">
        <f t="shared" si="137"/>
        <v>21.782298136645963</v>
      </c>
      <c r="BH61" s="70">
        <f t="shared" si="137"/>
        <v>28.34671877933889</v>
      </c>
      <c r="BI61" s="70" t="e">
        <f t="shared" si="137"/>
        <v>#DIV/0!</v>
      </c>
      <c r="BJ61" s="70">
        <f t="shared" si="137"/>
        <v>24.680843875520857</v>
      </c>
      <c r="BK61" s="71">
        <f t="shared" si="137"/>
        <v>27.495056172445118</v>
      </c>
      <c r="BL61" s="71" t="e">
        <f t="shared" si="137"/>
        <v>#DIV/0!</v>
      </c>
      <c r="BM61" s="71">
        <f t="shared" si="137"/>
        <v>22.057221756152124</v>
      </c>
      <c r="BN61" s="68" t="e">
        <f t="shared" si="111"/>
        <v>#DIV/0!</v>
      </c>
      <c r="BO61" s="68" t="e">
        <f t="shared" si="112"/>
        <v>#DIV/0!</v>
      </c>
      <c r="BP61" s="71">
        <f>SUM(BP59/BP60)</f>
        <v>27.48325814554822</v>
      </c>
      <c r="BQ61" s="71">
        <f>SUM(BQ59/BQ60)</f>
        <v>25.529473487104138</v>
      </c>
      <c r="BR61" s="71">
        <f>SUM(BR59/BR60)</f>
        <v>24.507815920833696</v>
      </c>
      <c r="BS61" s="68">
        <f t="shared" si="115"/>
        <v>-1.9537846584440821</v>
      </c>
      <c r="BT61" s="68">
        <f t="shared" si="116"/>
        <v>-7.1089994064643278</v>
      </c>
    </row>
    <row r="62" spans="1:72" ht="18.75" customHeight="1">
      <c r="A62" s="9" t="s">
        <v>86</v>
      </c>
      <c r="B62" s="70">
        <f>SUM('[19]Произв. прогр. Стоки (СВОД)'!E60)</f>
        <v>1155.8933333333332</v>
      </c>
      <c r="C62" s="70"/>
      <c r="D62" s="70"/>
      <c r="E62" s="70">
        <f>SUM('[19]Произв. прогр. Стоки (СВОД)'!F60)</f>
        <v>1155.8933333333332</v>
      </c>
      <c r="F62" s="70"/>
      <c r="G62" s="70"/>
      <c r="H62" s="70">
        <f>SUM('[19]Произв. прогр. Стоки (СВОД)'!G60)</f>
        <v>1155.8933333333332</v>
      </c>
      <c r="I62" s="70"/>
      <c r="J62" s="70"/>
      <c r="K62" s="103">
        <f t="shared" ref="K62" si="138">SUM(B62+E62+H62)</f>
        <v>3467.6799999999994</v>
      </c>
      <c r="L62" s="103">
        <f t="shared" ref="L62:M65" si="139">SUM(C62+F62+I62)</f>
        <v>0</v>
      </c>
      <c r="M62" s="103">
        <f t="shared" si="139"/>
        <v>0</v>
      </c>
      <c r="N62" s="55">
        <f t="shared" si="94"/>
        <v>-3467.6799999999994</v>
      </c>
      <c r="O62" s="55">
        <f t="shared" si="95"/>
        <v>-100</v>
      </c>
      <c r="P62" s="70">
        <f>SUM('[19]Произв. прогр. Стоки (СВОД)'!I60)</f>
        <v>1155.8933333333332</v>
      </c>
      <c r="Q62" s="70"/>
      <c r="R62" s="70"/>
      <c r="S62" s="70">
        <f>SUM('[19]Произв. прогр. Стоки (СВОД)'!J60)</f>
        <v>1155.8933333333332</v>
      </c>
      <c r="T62" s="70"/>
      <c r="U62" s="70"/>
      <c r="V62" s="70">
        <f>SUM('[19]Произв. прогр. Стоки (СВОД)'!K60)</f>
        <v>1155.8933333333332</v>
      </c>
      <c r="W62" s="70"/>
      <c r="X62" s="70"/>
      <c r="Y62" s="103">
        <f t="shared" ref="Y62:AA65" si="140">SUM(P62+S62+V62)</f>
        <v>3467.6799999999994</v>
      </c>
      <c r="Z62" s="103">
        <f t="shared" si="140"/>
        <v>0</v>
      </c>
      <c r="AA62" s="103">
        <f t="shared" si="140"/>
        <v>0</v>
      </c>
      <c r="AB62" s="55">
        <f t="shared" si="97"/>
        <v>-3467.6799999999994</v>
      </c>
      <c r="AC62" s="55">
        <f t="shared" si="98"/>
        <v>-100</v>
      </c>
      <c r="AD62" s="103">
        <f t="shared" ref="AD62:AD63" si="141">SUM(K62+Y62)</f>
        <v>6935.3599999999988</v>
      </c>
      <c r="AE62" s="103">
        <f t="shared" ref="AE62:AF63" si="142">SUM(L62+Z62)</f>
        <v>0</v>
      </c>
      <c r="AF62" s="119">
        <f t="shared" si="142"/>
        <v>0</v>
      </c>
      <c r="AG62" s="55">
        <f t="shared" si="101"/>
        <v>-6935.3599999999988</v>
      </c>
      <c r="AH62" s="55">
        <f t="shared" si="102"/>
        <v>-100</v>
      </c>
      <c r="AI62" s="70">
        <f>SUM('[19]Произв. прогр. Стоки (СВОД)'!N60)</f>
        <v>1155.8933333333332</v>
      </c>
      <c r="AJ62" s="70"/>
      <c r="AK62" s="70"/>
      <c r="AL62" s="70">
        <f>SUM('[19]Произв. прогр. Стоки (СВОД)'!O60)</f>
        <v>1155.8933333333332</v>
      </c>
      <c r="AM62" s="70"/>
      <c r="AN62" s="70"/>
      <c r="AO62" s="70">
        <f>SUM('[19]Произв. прогр. Стоки (СВОД)'!P60)</f>
        <v>1155.8933333333332</v>
      </c>
      <c r="AP62" s="70"/>
      <c r="AQ62" s="70"/>
      <c r="AR62" s="103">
        <f t="shared" ref="AR62:AT65" si="143">SUM(AI62+AL62+AO62)</f>
        <v>3467.6799999999994</v>
      </c>
      <c r="AS62" s="103">
        <f t="shared" si="143"/>
        <v>0</v>
      </c>
      <c r="AT62" s="103">
        <f t="shared" si="143"/>
        <v>0</v>
      </c>
      <c r="AU62" s="55">
        <f t="shared" si="104"/>
        <v>-3467.6799999999994</v>
      </c>
      <c r="AV62" s="55">
        <f t="shared" si="105"/>
        <v>-100</v>
      </c>
      <c r="AW62" s="103">
        <f t="shared" ref="AW62:AW63" si="144">SUM(AD62+AR62)</f>
        <v>10403.039999999997</v>
      </c>
      <c r="AX62" s="103">
        <f t="shared" ref="AX62:AY63" si="145">SUM(AE62+AS62)</f>
        <v>0</v>
      </c>
      <c r="AY62" s="103">
        <f t="shared" si="145"/>
        <v>0</v>
      </c>
      <c r="AZ62" s="55">
        <f t="shared" si="108"/>
        <v>-10403.039999999997</v>
      </c>
      <c r="BA62" s="55">
        <f t="shared" si="109"/>
        <v>-100</v>
      </c>
      <c r="BB62" s="70">
        <f>SUM('[19]Произв. прогр. Стоки (СВОД)'!S60)</f>
        <v>1155.8933333333332</v>
      </c>
      <c r="BC62" s="70"/>
      <c r="BD62" s="70"/>
      <c r="BE62" s="70">
        <f>SUM('[19]Произв. прогр. Стоки (СВОД)'!T60)</f>
        <v>1155.8933333333332</v>
      </c>
      <c r="BF62" s="70"/>
      <c r="BG62" s="70"/>
      <c r="BH62" s="70">
        <f>SUM('[19]Произв. прогр. Стоки (СВОД)'!U60)</f>
        <v>1155.8933333333332</v>
      </c>
      <c r="BI62" s="70"/>
      <c r="BJ62" s="70"/>
      <c r="BK62" s="103">
        <f t="shared" ref="BK62:BM65" si="146">SUM(BB62+BE62+BH62)</f>
        <v>3467.6799999999994</v>
      </c>
      <c r="BL62" s="103">
        <f t="shared" si="146"/>
        <v>0</v>
      </c>
      <c r="BM62" s="103">
        <f t="shared" si="146"/>
        <v>0</v>
      </c>
      <c r="BN62" s="55">
        <f t="shared" si="111"/>
        <v>-3467.6799999999994</v>
      </c>
      <c r="BO62" s="55">
        <f t="shared" si="112"/>
        <v>-100</v>
      </c>
      <c r="BP62" s="103">
        <f t="shared" ref="BP62:BP63" si="147">SUM(AW62+BK62)</f>
        <v>13870.719999999998</v>
      </c>
      <c r="BQ62" s="103">
        <f t="shared" ref="BQ62:BR63" si="148">SUM(AX62+BL62)</f>
        <v>0</v>
      </c>
      <c r="BR62" s="103">
        <f t="shared" si="148"/>
        <v>0</v>
      </c>
      <c r="BS62" s="55">
        <f t="shared" si="115"/>
        <v>-13870.719999999998</v>
      </c>
      <c r="BT62" s="55">
        <f t="shared" si="116"/>
        <v>-100</v>
      </c>
    </row>
    <row r="63" spans="1:72" ht="18.75" customHeight="1">
      <c r="A63" s="9" t="s">
        <v>87</v>
      </c>
      <c r="B63" s="70">
        <f>SUM(B59+B62)</f>
        <v>8379.9216361592953</v>
      </c>
      <c r="C63" s="70">
        <f t="shared" ref="C63:J63" si="149">SUM(C59+C62)</f>
        <v>6173.19</v>
      </c>
      <c r="D63" s="70">
        <f t="shared" si="149"/>
        <v>6607.81</v>
      </c>
      <c r="E63" s="70">
        <f t="shared" si="149"/>
        <v>8367.3130565908341</v>
      </c>
      <c r="F63" s="70">
        <f t="shared" si="149"/>
        <v>5859.8200000000006</v>
      </c>
      <c r="G63" s="70">
        <f t="shared" si="149"/>
        <v>5728.56</v>
      </c>
      <c r="H63" s="70">
        <f t="shared" si="149"/>
        <v>8741.8721224725177</v>
      </c>
      <c r="I63" s="70">
        <f t="shared" si="149"/>
        <v>7630.9999999999991</v>
      </c>
      <c r="J63" s="70">
        <f t="shared" si="149"/>
        <v>6804.6799999999994</v>
      </c>
      <c r="K63" s="103">
        <f t="shared" ref="K63:K65" si="150">SUM(B63+E63+H63)</f>
        <v>25489.106815222643</v>
      </c>
      <c r="L63" s="103">
        <f t="shared" si="139"/>
        <v>19664.009999999998</v>
      </c>
      <c r="M63" s="103">
        <f t="shared" si="139"/>
        <v>19141.05</v>
      </c>
      <c r="N63" s="55">
        <f t="shared" si="94"/>
        <v>-5825.0968152226451</v>
      </c>
      <c r="O63" s="55">
        <f t="shared" si="95"/>
        <v>-22.853279471306433</v>
      </c>
      <c r="P63" s="70">
        <f t="shared" ref="P63:X63" si="151">SUM(P59+P62)</f>
        <v>8346.6020602989774</v>
      </c>
      <c r="Q63" s="70">
        <f t="shared" si="151"/>
        <v>6737.2000000000007</v>
      </c>
      <c r="R63" s="70">
        <f t="shared" si="151"/>
        <v>6865.4800000000005</v>
      </c>
      <c r="S63" s="70">
        <f t="shared" si="151"/>
        <v>8288.5928437142375</v>
      </c>
      <c r="T63" s="70">
        <f t="shared" si="151"/>
        <v>6494.0299999999988</v>
      </c>
      <c r="U63" s="70">
        <f t="shared" si="151"/>
        <v>6579.3200000000006</v>
      </c>
      <c r="V63" s="70">
        <f t="shared" si="151"/>
        <v>8661.5039505854238</v>
      </c>
      <c r="W63" s="70">
        <f t="shared" si="151"/>
        <v>7100.3099999999995</v>
      </c>
      <c r="X63" s="70">
        <f t="shared" si="151"/>
        <v>6776.66</v>
      </c>
      <c r="Y63" s="103">
        <f t="shared" si="140"/>
        <v>25296.698854598639</v>
      </c>
      <c r="Z63" s="103">
        <f t="shared" si="140"/>
        <v>20331.54</v>
      </c>
      <c r="AA63" s="103">
        <f t="shared" si="140"/>
        <v>20221.46</v>
      </c>
      <c r="AB63" s="55">
        <f t="shared" si="97"/>
        <v>-4965.1588545986378</v>
      </c>
      <c r="AC63" s="55">
        <f t="shared" si="98"/>
        <v>-19.627694835352127</v>
      </c>
      <c r="AD63" s="103">
        <f t="shared" si="141"/>
        <v>50785.805669821282</v>
      </c>
      <c r="AE63" s="103">
        <f t="shared" si="142"/>
        <v>39995.550000000003</v>
      </c>
      <c r="AF63" s="119">
        <f t="shared" si="142"/>
        <v>39362.509999999995</v>
      </c>
      <c r="AG63" s="55">
        <f t="shared" si="101"/>
        <v>-10790.255669821279</v>
      </c>
      <c r="AH63" s="55">
        <f t="shared" si="102"/>
        <v>-21.246597405529062</v>
      </c>
      <c r="AI63" s="70">
        <f t="shared" ref="AI63:AQ63" si="152">SUM(AI59+AI62)</f>
        <v>8553.934669675964</v>
      </c>
      <c r="AJ63" s="70">
        <f t="shared" si="152"/>
        <v>7081.8200000000006</v>
      </c>
      <c r="AK63" s="70">
        <f t="shared" si="152"/>
        <v>6301</v>
      </c>
      <c r="AL63" s="70">
        <f t="shared" si="152"/>
        <v>8553.0890349281271</v>
      </c>
      <c r="AM63" s="70">
        <f t="shared" si="152"/>
        <v>6792.37</v>
      </c>
      <c r="AN63" s="70">
        <f t="shared" si="152"/>
        <v>7179.93</v>
      </c>
      <c r="AO63" s="70">
        <f t="shared" si="152"/>
        <v>8980.564626901576</v>
      </c>
      <c r="AP63" s="70">
        <f t="shared" si="152"/>
        <v>6664.42</v>
      </c>
      <c r="AQ63" s="70">
        <f t="shared" si="152"/>
        <v>6585.5</v>
      </c>
      <c r="AR63" s="103">
        <f t="shared" si="143"/>
        <v>26087.588331505671</v>
      </c>
      <c r="AS63" s="103">
        <f t="shared" si="143"/>
        <v>20538.61</v>
      </c>
      <c r="AT63" s="103">
        <f t="shared" si="143"/>
        <v>20066.43</v>
      </c>
      <c r="AU63" s="55">
        <f t="shared" si="104"/>
        <v>-5548.9783315056702</v>
      </c>
      <c r="AV63" s="55">
        <f t="shared" si="105"/>
        <v>-21.270568444244557</v>
      </c>
      <c r="AW63" s="103">
        <f t="shared" si="144"/>
        <v>76873.39400132696</v>
      </c>
      <c r="AX63" s="103">
        <f t="shared" si="145"/>
        <v>60534.16</v>
      </c>
      <c r="AY63" s="103">
        <f t="shared" si="145"/>
        <v>59428.939999999995</v>
      </c>
      <c r="AZ63" s="55">
        <f t="shared" si="108"/>
        <v>-16339.234001326957</v>
      </c>
      <c r="BA63" s="55">
        <f t="shared" si="109"/>
        <v>-21.254732165259824</v>
      </c>
      <c r="BB63" s="70">
        <f t="shared" ref="BB63:BJ63" si="153">SUM(BB59+BB62)</f>
        <v>8624.9655179789679</v>
      </c>
      <c r="BC63" s="70">
        <f t="shared" si="153"/>
        <v>0</v>
      </c>
      <c r="BD63" s="70">
        <f t="shared" si="153"/>
        <v>6043.1500000000005</v>
      </c>
      <c r="BE63" s="70">
        <f t="shared" si="153"/>
        <v>8634.5604936061809</v>
      </c>
      <c r="BF63" s="70">
        <f t="shared" si="153"/>
        <v>0</v>
      </c>
      <c r="BG63" s="70">
        <f t="shared" si="153"/>
        <v>6312.51</v>
      </c>
      <c r="BH63" s="70">
        <f t="shared" si="153"/>
        <v>9028.9818739038637</v>
      </c>
      <c r="BI63" s="70">
        <f t="shared" si="153"/>
        <v>0</v>
      </c>
      <c r="BJ63" s="70">
        <f t="shared" si="153"/>
        <v>6574.7300000000005</v>
      </c>
      <c r="BK63" s="103">
        <f t="shared" si="146"/>
        <v>26288.507885489013</v>
      </c>
      <c r="BL63" s="103">
        <f t="shared" si="146"/>
        <v>0</v>
      </c>
      <c r="BM63" s="103">
        <f t="shared" si="146"/>
        <v>18930.39</v>
      </c>
      <c r="BN63" s="55">
        <f t="shared" si="111"/>
        <v>-26288.507885489013</v>
      </c>
      <c r="BO63" s="55">
        <f t="shared" si="112"/>
        <v>-100</v>
      </c>
      <c r="BP63" s="103">
        <f t="shared" si="147"/>
        <v>103161.90188681598</v>
      </c>
      <c r="BQ63" s="103">
        <f t="shared" si="148"/>
        <v>60534.16</v>
      </c>
      <c r="BR63" s="103">
        <f t="shared" si="148"/>
        <v>78359.329999999987</v>
      </c>
      <c r="BS63" s="55">
        <f t="shared" si="115"/>
        <v>-42627.741886815973</v>
      </c>
      <c r="BT63" s="55">
        <f t="shared" si="116"/>
        <v>-41.32120589787592</v>
      </c>
    </row>
    <row r="64" spans="1:72" ht="18.75" customHeight="1">
      <c r="A64" s="9" t="s">
        <v>88</v>
      </c>
      <c r="B64" s="70">
        <f>SUM('[19]Произв. прогр. Стоки (СВОД)'!E66)</f>
        <v>0</v>
      </c>
      <c r="C64" s="70">
        <f>SUM(C21-C59)</f>
        <v>1034.5100000000002</v>
      </c>
      <c r="D64" s="70">
        <f>SUM(D21-D59)</f>
        <v>-152.18000000000029</v>
      </c>
      <c r="E64" s="70">
        <f>SUM('[19]Произв. прогр. Стоки (СВОД)'!F66)</f>
        <v>0</v>
      </c>
      <c r="F64" s="70">
        <f>SUM(F21-F59)</f>
        <v>1187.3599999999997</v>
      </c>
      <c r="G64" s="70">
        <f>SUM(G21-G59)</f>
        <v>1095.2399999999998</v>
      </c>
      <c r="H64" s="70">
        <f>SUM('[19]Произв. прогр. Стоки (СВОД)'!G66)</f>
        <v>0</v>
      </c>
      <c r="I64" s="70">
        <f>SUM(I21-I59)</f>
        <v>-712.18999999999869</v>
      </c>
      <c r="J64" s="70">
        <f>SUM(J21-J59)</f>
        <v>-265.65999999999985</v>
      </c>
      <c r="K64" s="71">
        <f t="shared" si="150"/>
        <v>0</v>
      </c>
      <c r="L64" s="71">
        <f t="shared" si="139"/>
        <v>1509.6800000000012</v>
      </c>
      <c r="M64" s="71">
        <f t="shared" si="139"/>
        <v>677.39999999999964</v>
      </c>
      <c r="N64" s="68">
        <f t="shared" si="94"/>
        <v>1509.6800000000012</v>
      </c>
      <c r="O64" s="68" t="e">
        <f t="shared" si="95"/>
        <v>#DIV/0!</v>
      </c>
      <c r="P64" s="70">
        <f>SUM('[19]Произв. прогр. Стоки (СВОД)'!I66)</f>
        <v>0</v>
      </c>
      <c r="Q64" s="70">
        <f>SUM(Q21-Q59)</f>
        <v>556.22999999999956</v>
      </c>
      <c r="R64" s="70">
        <f>SUM(R21-R59)</f>
        <v>292.76000000000022</v>
      </c>
      <c r="S64" s="70">
        <f>SUM('[19]Произв. прогр. Стоки (СВОД)'!J66)</f>
        <v>0</v>
      </c>
      <c r="T64" s="70">
        <f>SUM(T21-T59)</f>
        <v>471.98000000000138</v>
      </c>
      <c r="U64" s="70">
        <f>SUM(U21-U59)</f>
        <v>113.49999999999909</v>
      </c>
      <c r="V64" s="70">
        <f>SUM('[19]Произв. прогр. Стоки (СВОД)'!K66)</f>
        <v>0</v>
      </c>
      <c r="W64" s="70">
        <f>SUM(W21-W59)</f>
        <v>338.95000000000073</v>
      </c>
      <c r="X64" s="70">
        <f>SUM(X21-X59)</f>
        <v>-292.4300000000012</v>
      </c>
      <c r="Y64" s="71">
        <f t="shared" si="140"/>
        <v>0</v>
      </c>
      <c r="Z64" s="71">
        <f t="shared" si="140"/>
        <v>1367.1600000000017</v>
      </c>
      <c r="AA64" s="71">
        <f t="shared" si="140"/>
        <v>113.82999999999811</v>
      </c>
      <c r="AB64" s="68">
        <f t="shared" si="97"/>
        <v>1367.1600000000017</v>
      </c>
      <c r="AC64" s="68" t="e">
        <f t="shared" si="98"/>
        <v>#DIV/0!</v>
      </c>
      <c r="AD64" s="71">
        <f t="shared" ref="AD64:AF65" si="154">SUM(K64+Y64)</f>
        <v>0</v>
      </c>
      <c r="AE64" s="71">
        <f t="shared" si="154"/>
        <v>2876.8400000000029</v>
      </c>
      <c r="AF64" s="126">
        <f t="shared" si="154"/>
        <v>791.22999999999774</v>
      </c>
      <c r="AG64" s="68">
        <f t="shared" si="101"/>
        <v>2876.8400000000029</v>
      </c>
      <c r="AH64" s="68" t="e">
        <f t="shared" si="102"/>
        <v>#DIV/0!</v>
      </c>
      <c r="AI64" s="70">
        <f>SUM('[19]Произв. прогр. Стоки (СВОД)'!N66)</f>
        <v>0</v>
      </c>
      <c r="AJ64" s="70">
        <f>SUM(AJ21-AJ59)</f>
        <v>1296.3499999999995</v>
      </c>
      <c r="AK64" s="70">
        <f>SUM(AK21-AK59)</f>
        <v>-122.69000000000051</v>
      </c>
      <c r="AL64" s="70">
        <f>SUM('[19]Произв. прогр. Стоки (СВОД)'!O66)</f>
        <v>0</v>
      </c>
      <c r="AM64" s="70">
        <f>SUM(AM21-AM59)</f>
        <v>2157.8199999999988</v>
      </c>
      <c r="AN64" s="70">
        <f>SUM(AN21-AN59)</f>
        <v>-674.83999999999924</v>
      </c>
      <c r="AO64" s="70">
        <f>SUM('[19]Произв. прогр. Стоки (СВОД)'!P66)</f>
        <v>0</v>
      </c>
      <c r="AP64" s="70">
        <f>SUM(AP21-AP59)</f>
        <v>2172.7100000000009</v>
      </c>
      <c r="AQ64" s="70">
        <f>SUM(AQ21-AQ59)</f>
        <v>309.52999999999975</v>
      </c>
      <c r="AR64" s="71">
        <f t="shared" si="143"/>
        <v>0</v>
      </c>
      <c r="AS64" s="71">
        <f t="shared" si="143"/>
        <v>5626.8799999999992</v>
      </c>
      <c r="AT64" s="71">
        <f t="shared" si="143"/>
        <v>-488</v>
      </c>
      <c r="AU64" s="68">
        <f t="shared" si="104"/>
        <v>5626.8799999999992</v>
      </c>
      <c r="AV64" s="68" t="e">
        <f t="shared" si="105"/>
        <v>#DIV/0!</v>
      </c>
      <c r="AW64" s="71">
        <f t="shared" ref="AW64:AY65" si="155">SUM(AD64+AR64)</f>
        <v>0</v>
      </c>
      <c r="AX64" s="71">
        <f t="shared" si="155"/>
        <v>8503.7200000000012</v>
      </c>
      <c r="AY64" s="71">
        <f t="shared" si="155"/>
        <v>303.22999999999774</v>
      </c>
      <c r="AZ64" s="68">
        <f t="shared" si="108"/>
        <v>8503.7200000000012</v>
      </c>
      <c r="BA64" s="68" t="e">
        <f t="shared" si="109"/>
        <v>#DIV/0!</v>
      </c>
      <c r="BB64" s="70">
        <f>SUM('[19]Произв. прогр. Стоки (СВОД)'!S66)</f>
        <v>0</v>
      </c>
      <c r="BC64" s="70">
        <f>SUM(BC21-BC59)</f>
        <v>0</v>
      </c>
      <c r="BD64" s="70">
        <f>SUM(BD21-BD59)</f>
        <v>1998.5699999999997</v>
      </c>
      <c r="BE64" s="70">
        <f>SUM('[19]Произв. прогр. Стоки (СВОД)'!T66)</f>
        <v>0</v>
      </c>
      <c r="BF64" s="70">
        <f>SUM(BF21-BF59)</f>
        <v>0</v>
      </c>
      <c r="BG64" s="70">
        <f>SUM(BG21-BG59)</f>
        <v>1400.4799999999996</v>
      </c>
      <c r="BH64" s="70">
        <f>SUM('[19]Произв. прогр. Стоки (СВОД)'!U66)</f>
        <v>0</v>
      </c>
      <c r="BI64" s="70">
        <f>SUM(BI21-BI59)</f>
        <v>0</v>
      </c>
      <c r="BJ64" s="70">
        <f>SUM(BJ21-BJ59)</f>
        <v>471.48000000000047</v>
      </c>
      <c r="BK64" s="71">
        <f t="shared" si="146"/>
        <v>0</v>
      </c>
      <c r="BL64" s="71">
        <f t="shared" si="146"/>
        <v>0</v>
      </c>
      <c r="BM64" s="71">
        <f t="shared" si="146"/>
        <v>3870.5299999999997</v>
      </c>
      <c r="BN64" s="68">
        <f t="shared" si="111"/>
        <v>0</v>
      </c>
      <c r="BO64" s="68" t="e">
        <f t="shared" si="112"/>
        <v>#DIV/0!</v>
      </c>
      <c r="BP64" s="71">
        <f t="shared" ref="BP64:BR65" si="156">SUM(AW64+BK64)</f>
        <v>0</v>
      </c>
      <c r="BQ64" s="71">
        <f t="shared" si="156"/>
        <v>8503.7200000000012</v>
      </c>
      <c r="BR64" s="71">
        <f t="shared" si="156"/>
        <v>4173.7599999999975</v>
      </c>
      <c r="BS64" s="68">
        <f t="shared" si="115"/>
        <v>8503.7200000000012</v>
      </c>
      <c r="BT64" s="68" t="e">
        <f t="shared" si="116"/>
        <v>#DIV/0!</v>
      </c>
    </row>
    <row r="65" spans="1:74" ht="18.75" customHeight="1">
      <c r="A65" s="9" t="s">
        <v>89</v>
      </c>
      <c r="B65" s="70">
        <f>SUM(B63+B64)</f>
        <v>8379.9216361592953</v>
      </c>
      <c r="C65" s="70">
        <f t="shared" ref="C65:J65" si="157">SUM(C63+C64)</f>
        <v>7207.7</v>
      </c>
      <c r="D65" s="70">
        <f t="shared" si="157"/>
        <v>6455.63</v>
      </c>
      <c r="E65" s="70">
        <f t="shared" si="157"/>
        <v>8367.3130565908341</v>
      </c>
      <c r="F65" s="70">
        <f t="shared" si="157"/>
        <v>7047.18</v>
      </c>
      <c r="G65" s="70">
        <f t="shared" si="157"/>
        <v>6823.8</v>
      </c>
      <c r="H65" s="70">
        <f t="shared" si="157"/>
        <v>8741.8721224725177</v>
      </c>
      <c r="I65" s="70">
        <f t="shared" si="157"/>
        <v>6918.81</v>
      </c>
      <c r="J65" s="70">
        <f t="shared" si="157"/>
        <v>6539.0199999999995</v>
      </c>
      <c r="K65" s="71">
        <f t="shared" si="150"/>
        <v>25489.106815222643</v>
      </c>
      <c r="L65" s="71">
        <f t="shared" si="139"/>
        <v>21173.690000000002</v>
      </c>
      <c r="M65" s="71">
        <f t="shared" si="139"/>
        <v>19818.45</v>
      </c>
      <c r="N65" s="68">
        <f t="shared" si="94"/>
        <v>-4315.4168152226412</v>
      </c>
      <c r="O65" s="68">
        <f t="shared" si="95"/>
        <v>-16.930435603358926</v>
      </c>
      <c r="P65" s="70">
        <f t="shared" ref="P65:X65" si="158">SUM(P63+P64)</f>
        <v>8346.6020602989774</v>
      </c>
      <c r="Q65" s="70">
        <f t="shared" si="158"/>
        <v>7293.43</v>
      </c>
      <c r="R65" s="70">
        <f t="shared" si="158"/>
        <v>7158.2400000000007</v>
      </c>
      <c r="S65" s="70">
        <f t="shared" si="158"/>
        <v>8288.5928437142375</v>
      </c>
      <c r="T65" s="70">
        <f t="shared" si="158"/>
        <v>6966.01</v>
      </c>
      <c r="U65" s="70">
        <f t="shared" si="158"/>
        <v>6692.82</v>
      </c>
      <c r="V65" s="70">
        <f t="shared" si="158"/>
        <v>8661.5039505854238</v>
      </c>
      <c r="W65" s="70">
        <f t="shared" si="158"/>
        <v>7439.26</v>
      </c>
      <c r="X65" s="70">
        <f t="shared" si="158"/>
        <v>6484.2299999999987</v>
      </c>
      <c r="Y65" s="71">
        <f t="shared" si="140"/>
        <v>25296.698854598639</v>
      </c>
      <c r="Z65" s="71">
        <f t="shared" si="140"/>
        <v>21698.7</v>
      </c>
      <c r="AA65" s="71">
        <f t="shared" si="140"/>
        <v>20335.29</v>
      </c>
      <c r="AB65" s="68">
        <f t="shared" si="97"/>
        <v>-3597.998854598638</v>
      </c>
      <c r="AC65" s="68">
        <f t="shared" si="98"/>
        <v>-14.223195189535826</v>
      </c>
      <c r="AD65" s="71">
        <f t="shared" si="154"/>
        <v>50785.805669821282</v>
      </c>
      <c r="AE65" s="71">
        <f t="shared" si="154"/>
        <v>42872.39</v>
      </c>
      <c r="AF65" s="126">
        <f t="shared" si="154"/>
        <v>40153.740000000005</v>
      </c>
      <c r="AG65" s="68">
        <f t="shared" si="101"/>
        <v>-7913.4156698212828</v>
      </c>
      <c r="AH65" s="68">
        <f t="shared" si="102"/>
        <v>-15.581943744812369</v>
      </c>
      <c r="AI65" s="70">
        <f t="shared" ref="AI65:AQ65" si="159">SUM(AI63+AI64)</f>
        <v>8553.934669675964</v>
      </c>
      <c r="AJ65" s="70">
        <f t="shared" si="159"/>
        <v>8378.17</v>
      </c>
      <c r="AK65" s="70">
        <f t="shared" si="159"/>
        <v>6178.3099999999995</v>
      </c>
      <c r="AL65" s="70">
        <f t="shared" si="159"/>
        <v>8553.0890349281271</v>
      </c>
      <c r="AM65" s="70">
        <f t="shared" si="159"/>
        <v>8950.1899999999987</v>
      </c>
      <c r="AN65" s="70">
        <f t="shared" si="159"/>
        <v>6505.0900000000011</v>
      </c>
      <c r="AO65" s="70">
        <f t="shared" si="159"/>
        <v>8980.564626901576</v>
      </c>
      <c r="AP65" s="70">
        <f t="shared" si="159"/>
        <v>8837.130000000001</v>
      </c>
      <c r="AQ65" s="70">
        <f t="shared" si="159"/>
        <v>6895.03</v>
      </c>
      <c r="AR65" s="71">
        <f t="shared" si="143"/>
        <v>26087.588331505671</v>
      </c>
      <c r="AS65" s="71">
        <f t="shared" si="143"/>
        <v>26165.49</v>
      </c>
      <c r="AT65" s="71">
        <f t="shared" si="143"/>
        <v>19578.43</v>
      </c>
      <c r="AU65" s="68">
        <f t="shared" si="104"/>
        <v>77.901668494330806</v>
      </c>
      <c r="AV65" s="68">
        <f t="shared" si="105"/>
        <v>0.29861583027301103</v>
      </c>
      <c r="AW65" s="71">
        <f t="shared" si="155"/>
        <v>76873.39400132696</v>
      </c>
      <c r="AX65" s="71">
        <f t="shared" si="155"/>
        <v>69037.88</v>
      </c>
      <c r="AY65" s="71">
        <f t="shared" si="155"/>
        <v>59732.170000000006</v>
      </c>
      <c r="AZ65" s="68">
        <f t="shared" si="108"/>
        <v>-7835.5140013269556</v>
      </c>
      <c r="BA65" s="68">
        <f t="shared" si="109"/>
        <v>-10.192751475486697</v>
      </c>
      <c r="BB65" s="70">
        <f t="shared" ref="BB65:BJ65" si="160">SUM(BB63+BB64)</f>
        <v>8624.9655179789679</v>
      </c>
      <c r="BC65" s="70">
        <f t="shared" si="160"/>
        <v>0</v>
      </c>
      <c r="BD65" s="70">
        <f t="shared" si="160"/>
        <v>8041.72</v>
      </c>
      <c r="BE65" s="70">
        <f t="shared" si="160"/>
        <v>8634.5604936061809</v>
      </c>
      <c r="BF65" s="70">
        <f t="shared" si="160"/>
        <v>0</v>
      </c>
      <c r="BG65" s="70">
        <f t="shared" si="160"/>
        <v>7712.99</v>
      </c>
      <c r="BH65" s="70">
        <f t="shared" si="160"/>
        <v>9028.9818739038637</v>
      </c>
      <c r="BI65" s="70">
        <f t="shared" si="160"/>
        <v>0</v>
      </c>
      <c r="BJ65" s="70">
        <f t="shared" si="160"/>
        <v>7046.2100000000009</v>
      </c>
      <c r="BK65" s="71">
        <f t="shared" si="146"/>
        <v>26288.507885489013</v>
      </c>
      <c r="BL65" s="71">
        <f t="shared" si="146"/>
        <v>0</v>
      </c>
      <c r="BM65" s="71">
        <f t="shared" si="146"/>
        <v>22800.92</v>
      </c>
      <c r="BN65" s="68">
        <f t="shared" si="111"/>
        <v>-26288.507885489013</v>
      </c>
      <c r="BO65" s="68">
        <f t="shared" si="112"/>
        <v>-100</v>
      </c>
      <c r="BP65" s="71">
        <f>SUM(AW65+BK65)</f>
        <v>103161.90188681598</v>
      </c>
      <c r="BQ65" s="71">
        <f t="shared" si="156"/>
        <v>69037.88</v>
      </c>
      <c r="BR65" s="71">
        <f t="shared" si="156"/>
        <v>82533.09</v>
      </c>
      <c r="BS65" s="68">
        <f t="shared" si="115"/>
        <v>-34124.021886815972</v>
      </c>
      <c r="BT65" s="68">
        <f t="shared" si="116"/>
        <v>-33.07812405809959</v>
      </c>
    </row>
    <row r="66" spans="1:74" ht="18.75" hidden="1" customHeight="1">
      <c r="A66" s="9" t="s">
        <v>90</v>
      </c>
      <c r="B66" s="70">
        <f>SUM('[20]Произв. прогр. Стоки (СВОД)'!O62)</f>
        <v>0</v>
      </c>
      <c r="C66" s="127">
        <f>SUM(C65/C60)</f>
        <v>26.627334791346495</v>
      </c>
      <c r="D66" s="127">
        <f>SUM(D65/D60)</f>
        <v>25.117228231266047</v>
      </c>
      <c r="E66" s="70">
        <f>SUM('[20]Произв. прогр. Стоки (СВОД)'!P62)</f>
        <v>0</v>
      </c>
      <c r="F66" s="127"/>
      <c r="G66" s="127"/>
      <c r="H66" s="70">
        <f>SUM('[20]Произв. прогр. Стоки (СВОД)'!Q62)</f>
        <v>0</v>
      </c>
      <c r="I66" s="127"/>
      <c r="J66" s="127"/>
      <c r="K66" s="71"/>
      <c r="L66" s="71">
        <f t="shared" ref="L66" si="161">SUM(I66+J66+K66)</f>
        <v>0</v>
      </c>
      <c r="M66" s="71">
        <f t="shared" ref="M66" si="162">SUM(H66+L66)</f>
        <v>0</v>
      </c>
      <c r="N66" s="68">
        <f t="shared" si="94"/>
        <v>0</v>
      </c>
      <c r="O66" s="68" t="e">
        <f t="shared" si="95"/>
        <v>#DIV/0!</v>
      </c>
      <c r="P66" s="70">
        <f>SUM('[20]Произв. прогр. Стоки (СВОД)'!S62)</f>
        <v>0</v>
      </c>
      <c r="Q66" s="127"/>
      <c r="R66" s="127"/>
      <c r="S66" s="70">
        <f>SUM('[20]Произв. прогр. Стоки (СВОД)'!T62)</f>
        <v>0</v>
      </c>
      <c r="T66" s="127">
        <f t="shared" ref="T66" si="163">SUM(M66+S66)</f>
        <v>0</v>
      </c>
      <c r="U66" s="127"/>
      <c r="V66" s="70">
        <f>SUM('[20]Произв. прогр. Стоки (СВОД)'!U62)</f>
        <v>0</v>
      </c>
      <c r="W66" s="127"/>
      <c r="X66" s="127">
        <f t="shared" ref="X66" si="164">SUM(U66+V66+W66)</f>
        <v>0</v>
      </c>
      <c r="Y66" s="71"/>
      <c r="Z66" s="71">
        <f t="shared" ref="Z66" si="165">SUM(W66+X66+Y66)</f>
        <v>0</v>
      </c>
      <c r="AA66" s="71">
        <f t="shared" ref="AA66" si="166">SUM(V66+Z66)</f>
        <v>0</v>
      </c>
      <c r="AB66" s="68">
        <f t="shared" si="97"/>
        <v>0</v>
      </c>
      <c r="AC66" s="68" t="e">
        <f t="shared" si="98"/>
        <v>#DIV/0!</v>
      </c>
      <c r="AD66" s="128"/>
      <c r="AE66" s="128"/>
      <c r="AF66" s="128"/>
      <c r="AG66" s="68">
        <f t="shared" si="101"/>
        <v>0</v>
      </c>
      <c r="AH66" s="68" t="e">
        <f t="shared" si="102"/>
        <v>#DIV/0!</v>
      </c>
      <c r="AI66" s="70">
        <f>SUM('[20]Произв. прогр. Стоки (СВОД)'!X62)</f>
        <v>0</v>
      </c>
      <c r="AJ66" s="127"/>
      <c r="AK66" s="127"/>
      <c r="AL66" s="70">
        <f>SUM('[20]Произв. прогр. Стоки (СВОД)'!Y62)</f>
        <v>0</v>
      </c>
      <c r="AM66" s="127"/>
      <c r="AN66" s="127"/>
      <c r="AO66" s="70">
        <f>SUM('[20]Произв. прогр. Стоки (СВОД)'!Z62)</f>
        <v>0</v>
      </c>
      <c r="AP66" s="127"/>
      <c r="AQ66" s="127"/>
      <c r="AR66" s="71"/>
      <c r="AS66" s="71">
        <f t="shared" ref="AS66" si="167">SUM(AP66+AQ66+AR66)</f>
        <v>0</v>
      </c>
      <c r="AT66" s="71">
        <f t="shared" ref="AT66" si="168">SUM(AO66+AS66)</f>
        <v>0</v>
      </c>
      <c r="AU66" s="68">
        <f t="shared" si="104"/>
        <v>0</v>
      </c>
      <c r="AV66" s="68" t="e">
        <f t="shared" si="105"/>
        <v>#DIV/0!</v>
      </c>
      <c r="AW66" s="129"/>
      <c r="AX66" s="129"/>
      <c r="AY66" s="129"/>
      <c r="AZ66" s="68">
        <f t="shared" si="108"/>
        <v>0</v>
      </c>
      <c r="BA66" s="68" t="e">
        <f t="shared" si="109"/>
        <v>#DIV/0!</v>
      </c>
      <c r="BB66" s="70">
        <f>SUM('[20]Произв. прогр. Стоки (СВОД)'!AC62)</f>
        <v>0</v>
      </c>
      <c r="BC66" s="127"/>
      <c r="BD66" s="127"/>
      <c r="BE66" s="70">
        <f>SUM('[20]Произв. прогр. Стоки (СВОД)'!AD62)</f>
        <v>0</v>
      </c>
      <c r="BF66" s="127"/>
      <c r="BG66" s="127"/>
      <c r="BH66" s="70">
        <f>SUM('[20]Произв. прогр. Стоки (СВОД)'!AE62)</f>
        <v>0</v>
      </c>
      <c r="BI66" s="127"/>
      <c r="BJ66" s="127"/>
      <c r="BK66" s="71"/>
      <c r="BL66" s="71">
        <f t="shared" ref="BL66" si="169">SUM(BI66+BJ66+BK66)</f>
        <v>0</v>
      </c>
      <c r="BM66" s="71">
        <f t="shared" ref="BM66" si="170">SUM(BH66+BL66)</f>
        <v>0</v>
      </c>
      <c r="BN66" s="68">
        <f t="shared" si="111"/>
        <v>0</v>
      </c>
      <c r="BO66" s="68" t="e">
        <f t="shared" si="112"/>
        <v>#DIV/0!</v>
      </c>
      <c r="BP66" s="129"/>
      <c r="BQ66" s="129"/>
      <c r="BR66" s="129"/>
      <c r="BS66" s="68">
        <f t="shared" si="115"/>
        <v>0</v>
      </c>
      <c r="BT66" s="68" t="e">
        <f t="shared" si="116"/>
        <v>#DIV/0!</v>
      </c>
    </row>
    <row r="67" spans="1:74" ht="18.75" customHeight="1">
      <c r="A67" s="9" t="s">
        <v>90</v>
      </c>
      <c r="B67" s="70">
        <f t="shared" ref="B67:BR67" si="171">SUM(B65/B60)</f>
        <v>30.171549676982441</v>
      </c>
      <c r="C67" s="70">
        <f t="shared" si="171"/>
        <v>26.627334791346495</v>
      </c>
      <c r="D67" s="70">
        <f t="shared" si="171"/>
        <v>25.117228231266047</v>
      </c>
      <c r="E67" s="70">
        <f t="shared" si="171"/>
        <v>30.302353284590758</v>
      </c>
      <c r="F67" s="70">
        <f t="shared" si="171"/>
        <v>26.628301530323071</v>
      </c>
      <c r="G67" s="70">
        <f t="shared" si="171"/>
        <v>25.11704946996467</v>
      </c>
      <c r="H67" s="70">
        <f t="shared" si="171"/>
        <v>31.658824718553994</v>
      </c>
      <c r="I67" s="70">
        <f t="shared" si="171"/>
        <v>26.471324176454836</v>
      </c>
      <c r="J67" s="70">
        <f t="shared" si="171"/>
        <v>24.974296299125381</v>
      </c>
      <c r="K67" s="71">
        <f t="shared" si="171"/>
        <v>30.70985974683375</v>
      </c>
      <c r="L67" s="71">
        <f t="shared" si="171"/>
        <v>26.576474693363192</v>
      </c>
      <c r="M67" s="71">
        <f t="shared" si="171"/>
        <v>25.069826572046601</v>
      </c>
      <c r="N67" s="68">
        <f t="shared" si="94"/>
        <v>-4.1333850534705583</v>
      </c>
      <c r="O67" s="68">
        <f t="shared" si="95"/>
        <v>-13.459472259220325</v>
      </c>
      <c r="P67" s="70">
        <f t="shared" si="171"/>
        <v>30.405180311639651</v>
      </c>
      <c r="Q67" s="70">
        <f t="shared" si="171"/>
        <v>26.615443564573226</v>
      </c>
      <c r="R67" s="70">
        <f t="shared" si="171"/>
        <v>25.113988001263031</v>
      </c>
      <c r="S67" s="70">
        <f t="shared" si="171"/>
        <v>31.881962261019659</v>
      </c>
      <c r="T67" s="70">
        <f t="shared" si="171"/>
        <v>26.609152374040267</v>
      </c>
      <c r="U67" s="70">
        <f t="shared" si="171"/>
        <v>25.113771106941837</v>
      </c>
      <c r="V67" s="70">
        <f t="shared" si="171"/>
        <v>33.316359879548905</v>
      </c>
      <c r="W67" s="70">
        <f t="shared" si="171"/>
        <v>26.471408746397184</v>
      </c>
      <c r="X67" s="70">
        <f t="shared" si="171"/>
        <v>24.959505754647981</v>
      </c>
      <c r="Y67" s="71">
        <f t="shared" si="171"/>
        <v>31.84107449908101</v>
      </c>
      <c r="Z67" s="71">
        <f t="shared" si="171"/>
        <v>26.563873416171884</v>
      </c>
      <c r="AA67" s="71">
        <f t="shared" si="171"/>
        <v>25.06445052507026</v>
      </c>
      <c r="AB67" s="68">
        <f t="shared" si="97"/>
        <v>-5.2772010829091265</v>
      </c>
      <c r="AC67" s="68">
        <f t="shared" si="98"/>
        <v>-16.573564698834005</v>
      </c>
      <c r="AD67" s="71">
        <f t="shared" si="171"/>
        <v>31.263096262351784</v>
      </c>
      <c r="AE67" s="71">
        <f t="shared" si="171"/>
        <v>26.570095404069765</v>
      </c>
      <c r="AF67" s="71">
        <f t="shared" si="171"/>
        <v>25.067103661391521</v>
      </c>
      <c r="AG67" s="68">
        <f t="shared" si="101"/>
        <v>-4.6930008582820193</v>
      </c>
      <c r="AH67" s="68">
        <f t="shared" si="102"/>
        <v>-15.011311800019984</v>
      </c>
      <c r="AI67" s="70">
        <f t="shared" si="171"/>
        <v>32.902596069567423</v>
      </c>
      <c r="AJ67" s="70">
        <f t="shared" si="171"/>
        <v>34.629122923038771</v>
      </c>
      <c r="AK67" s="70">
        <f t="shared" si="171"/>
        <v>26.612293246037215</v>
      </c>
      <c r="AL67" s="70">
        <f t="shared" si="171"/>
        <v>32.899343346743962</v>
      </c>
      <c r="AM67" s="70">
        <f t="shared" si="171"/>
        <v>34.62088039610088</v>
      </c>
      <c r="AN67" s="70">
        <f t="shared" si="171"/>
        <v>26.614393257507576</v>
      </c>
      <c r="AO67" s="70">
        <f t="shared" si="171"/>
        <v>32.714592693963219</v>
      </c>
      <c r="AP67" s="70">
        <f t="shared" si="171"/>
        <v>34.368335083420845</v>
      </c>
      <c r="AQ67" s="70">
        <f t="shared" si="171"/>
        <v>26.453213121043547</v>
      </c>
      <c r="AR67" s="71">
        <f t="shared" si="171"/>
        <v>32.836570824490209</v>
      </c>
      <c r="AS67" s="71">
        <f t="shared" si="171"/>
        <v>34.537797489407204</v>
      </c>
      <c r="AT67" s="71">
        <f t="shared" si="171"/>
        <v>26.556746198608305</v>
      </c>
      <c r="AU67" s="68">
        <f t="shared" si="104"/>
        <v>1.7012266649169945</v>
      </c>
      <c r="AV67" s="68">
        <f t="shared" si="105"/>
        <v>5.1808901544864838</v>
      </c>
      <c r="AW67" s="71">
        <f t="shared" si="171"/>
        <v>31.77988389561386</v>
      </c>
      <c r="AX67" s="71">
        <f t="shared" si="171"/>
        <v>29.115803821608775</v>
      </c>
      <c r="AY67" s="71">
        <f t="shared" si="171"/>
        <v>25.536608410144161</v>
      </c>
      <c r="AZ67" s="68">
        <f t="shared" si="108"/>
        <v>-2.664080074005085</v>
      </c>
      <c r="BA67" s="68">
        <f t="shared" si="109"/>
        <v>-8.3829131747481664</v>
      </c>
      <c r="BB67" s="70">
        <f t="shared" si="171"/>
        <v>31.235445647314982</v>
      </c>
      <c r="BC67" s="70" t="e">
        <f t="shared" si="171"/>
        <v>#DIV/0!</v>
      </c>
      <c r="BD67" s="70">
        <f t="shared" si="171"/>
        <v>26.623804005959279</v>
      </c>
      <c r="BE67" s="70">
        <f t="shared" si="171"/>
        <v>31.270193999533479</v>
      </c>
      <c r="BF67" s="70" t="e">
        <f t="shared" si="171"/>
        <v>#DIV/0!</v>
      </c>
      <c r="BG67" s="70">
        <f t="shared" si="171"/>
        <v>26.614872325741889</v>
      </c>
      <c r="BH67" s="70">
        <f t="shared" si="171"/>
        <v>32.508463320895665</v>
      </c>
      <c r="BI67" s="70" t="e">
        <f t="shared" si="171"/>
        <v>#DIV/0!</v>
      </c>
      <c r="BJ67" s="70">
        <f t="shared" si="171"/>
        <v>26.450730132512486</v>
      </c>
      <c r="BK67" s="71">
        <f t="shared" si="171"/>
        <v>31.672996467446005</v>
      </c>
      <c r="BL67" s="71" t="e">
        <f t="shared" si="171"/>
        <v>#DIV/0!</v>
      </c>
      <c r="BM67" s="71">
        <f t="shared" si="171"/>
        <v>26.567067486950034</v>
      </c>
      <c r="BN67" s="68" t="e">
        <f t="shared" si="111"/>
        <v>#DIV/0!</v>
      </c>
      <c r="BO67" s="68" t="e">
        <f t="shared" si="112"/>
        <v>#DIV/0!</v>
      </c>
      <c r="BP67" s="71">
        <f t="shared" si="171"/>
        <v>31.752577583024564</v>
      </c>
      <c r="BQ67" s="71">
        <f t="shared" si="171"/>
        <v>29.115803821608775</v>
      </c>
      <c r="BR67" s="71">
        <f t="shared" si="171"/>
        <v>25.813209187694696</v>
      </c>
      <c r="BS67" s="68">
        <f t="shared" si="115"/>
        <v>-2.6367737614157889</v>
      </c>
      <c r="BT67" s="68">
        <f t="shared" si="116"/>
        <v>-8.3041250888099558</v>
      </c>
    </row>
    <row r="68" spans="1:74" ht="18.75" customHeight="1">
      <c r="A68" s="9" t="s">
        <v>91</v>
      </c>
      <c r="B68" s="70">
        <f>SUM('[19]Произв. прогр. Стоки (СВОД)'!E70)</f>
        <v>-325.17583333333334</v>
      </c>
      <c r="C68" s="130"/>
      <c r="D68" s="130"/>
      <c r="E68" s="70">
        <f>SUM('[19]Произв. прогр. Стоки (СВОД)'!F70)</f>
        <v>-325.17583333333334</v>
      </c>
      <c r="F68" s="130"/>
      <c r="G68" s="130"/>
      <c r="H68" s="70">
        <f>SUM('[19]Произв. прогр. Стоки (СВОД)'!G70)</f>
        <v>-325.17583333333334</v>
      </c>
      <c r="I68" s="130"/>
      <c r="J68" s="130"/>
      <c r="K68" s="71">
        <f t="shared" ref="K68:M69" si="172">SUM(B68+E68+H68)</f>
        <v>-975.52750000000003</v>
      </c>
      <c r="L68" s="71">
        <f t="shared" si="172"/>
        <v>0</v>
      </c>
      <c r="M68" s="71">
        <f t="shared" si="172"/>
        <v>0</v>
      </c>
      <c r="N68" s="68">
        <f t="shared" si="94"/>
        <v>975.52750000000003</v>
      </c>
      <c r="O68" s="68">
        <f t="shared" si="95"/>
        <v>-100</v>
      </c>
      <c r="P68" s="70">
        <f>SUM('[19]Произв. прогр. Стоки (СВОД)'!I70)</f>
        <v>-325.17583333333334</v>
      </c>
      <c r="Q68" s="130"/>
      <c r="R68" s="130"/>
      <c r="S68" s="70">
        <f>SUM('[19]Произв. прогр. Стоки (СВОД)'!J70)</f>
        <v>-325.17583333333334</v>
      </c>
      <c r="T68" s="130"/>
      <c r="U68" s="130"/>
      <c r="V68" s="70">
        <f>SUM('[19]Произв. прогр. Стоки (СВОД)'!K70)</f>
        <v>-325.17583333333334</v>
      </c>
      <c r="W68" s="130"/>
      <c r="X68" s="130"/>
      <c r="Y68" s="71">
        <f t="shared" ref="Y68:AA69" si="173">SUM(P68+S68+V68)</f>
        <v>-975.52750000000003</v>
      </c>
      <c r="Z68" s="71">
        <f t="shared" si="173"/>
        <v>0</v>
      </c>
      <c r="AA68" s="71">
        <f t="shared" si="173"/>
        <v>0</v>
      </c>
      <c r="AB68" s="68">
        <f t="shared" si="97"/>
        <v>975.52750000000003</v>
      </c>
      <c r="AC68" s="68">
        <f t="shared" si="98"/>
        <v>-100</v>
      </c>
      <c r="AD68" s="71">
        <f t="shared" ref="AD68:AF69" si="174">SUM(K68+Y68)</f>
        <v>-1951.0550000000001</v>
      </c>
      <c r="AE68" s="71">
        <f t="shared" si="174"/>
        <v>0</v>
      </c>
      <c r="AF68" s="126">
        <f t="shared" si="174"/>
        <v>0</v>
      </c>
      <c r="AG68" s="68">
        <f t="shared" si="101"/>
        <v>1951.0550000000001</v>
      </c>
      <c r="AH68" s="68">
        <f t="shared" si="102"/>
        <v>-100</v>
      </c>
      <c r="AI68" s="70">
        <f>SUM('[19]Произв. прогр. Стоки (СВОД)'!N70)</f>
        <v>-325.17583333333334</v>
      </c>
      <c r="AJ68" s="130"/>
      <c r="AK68" s="130"/>
      <c r="AL68" s="70">
        <f>SUM('[19]Произв. прогр. Стоки (СВОД)'!O70)</f>
        <v>-325.17583333333334</v>
      </c>
      <c r="AM68" s="130"/>
      <c r="AN68" s="130"/>
      <c r="AO68" s="70">
        <f>SUM('[19]Произв. прогр. Стоки (СВОД)'!P70)</f>
        <v>-325.17583333333334</v>
      </c>
      <c r="AP68" s="130"/>
      <c r="AQ68" s="130"/>
      <c r="AR68" s="71">
        <f t="shared" ref="AR68:AT69" si="175">SUM(AI68+AL68+AO68)</f>
        <v>-975.52750000000003</v>
      </c>
      <c r="AS68" s="71">
        <f t="shared" si="175"/>
        <v>0</v>
      </c>
      <c r="AT68" s="71">
        <f t="shared" si="175"/>
        <v>0</v>
      </c>
      <c r="AU68" s="68">
        <f t="shared" si="104"/>
        <v>975.52750000000003</v>
      </c>
      <c r="AV68" s="68">
        <f t="shared" si="105"/>
        <v>-100</v>
      </c>
      <c r="AW68" s="71">
        <f t="shared" ref="AW68:AY69" si="176">SUM(AD68+AR68)</f>
        <v>-2926.5825</v>
      </c>
      <c r="AX68" s="71">
        <f t="shared" si="176"/>
        <v>0</v>
      </c>
      <c r="AY68" s="71">
        <f t="shared" si="176"/>
        <v>0</v>
      </c>
      <c r="AZ68" s="68">
        <f t="shared" si="108"/>
        <v>2926.5825</v>
      </c>
      <c r="BA68" s="68">
        <f t="shared" si="109"/>
        <v>-100</v>
      </c>
      <c r="BB68" s="70">
        <f>SUM('[19]Произв. прогр. Стоки (СВОД)'!S70)</f>
        <v>-325.17583333333334</v>
      </c>
      <c r="BC68" s="130"/>
      <c r="BD68" s="130"/>
      <c r="BE68" s="70">
        <f>SUM('[19]Произв. прогр. Стоки (СВОД)'!T70)</f>
        <v>-325.17583333333334</v>
      </c>
      <c r="BF68" s="130"/>
      <c r="BG68" s="130"/>
      <c r="BH68" s="70">
        <f>SUM('[19]Произв. прогр. Стоки (СВОД)'!U70)</f>
        <v>-325.17583333333334</v>
      </c>
      <c r="BI68" s="127"/>
      <c r="BJ68" s="130"/>
      <c r="BK68" s="71">
        <f t="shared" ref="BK68:BM69" si="177">SUM(BB68+BE68+BH68)</f>
        <v>-975.52750000000003</v>
      </c>
      <c r="BL68" s="71">
        <f t="shared" si="177"/>
        <v>0</v>
      </c>
      <c r="BM68" s="71">
        <f t="shared" si="177"/>
        <v>0</v>
      </c>
      <c r="BN68" s="68">
        <f t="shared" si="111"/>
        <v>975.52750000000003</v>
      </c>
      <c r="BO68" s="68">
        <f t="shared" si="112"/>
        <v>-100</v>
      </c>
      <c r="BP68" s="71">
        <f t="shared" ref="BP68:BR69" si="178">SUM(AW68+BK68)</f>
        <v>-3902.11</v>
      </c>
      <c r="BQ68" s="71">
        <f t="shared" si="178"/>
        <v>0</v>
      </c>
      <c r="BR68" s="71">
        <f t="shared" si="178"/>
        <v>0</v>
      </c>
      <c r="BS68" s="68">
        <f t="shared" si="115"/>
        <v>3902.11</v>
      </c>
      <c r="BT68" s="68">
        <f t="shared" si="116"/>
        <v>-100</v>
      </c>
    </row>
    <row r="69" spans="1:74" ht="18.75" customHeight="1">
      <c r="A69" s="9" t="s">
        <v>115</v>
      </c>
      <c r="B69" s="70">
        <f>SUM(B65+B68)</f>
        <v>8054.7458028259616</v>
      </c>
      <c r="C69" s="70">
        <f t="shared" ref="C69:J69" si="179">SUM(C65+C68)</f>
        <v>7207.7</v>
      </c>
      <c r="D69" s="70">
        <f t="shared" si="179"/>
        <v>6455.63</v>
      </c>
      <c r="E69" s="70">
        <f t="shared" si="179"/>
        <v>8042.1372232575004</v>
      </c>
      <c r="F69" s="70">
        <f t="shared" si="179"/>
        <v>7047.18</v>
      </c>
      <c r="G69" s="70">
        <f t="shared" si="179"/>
        <v>6823.8</v>
      </c>
      <c r="H69" s="70">
        <f t="shared" si="179"/>
        <v>8416.696289139185</v>
      </c>
      <c r="I69" s="70">
        <f t="shared" si="179"/>
        <v>6918.81</v>
      </c>
      <c r="J69" s="70">
        <f t="shared" si="179"/>
        <v>6539.0199999999995</v>
      </c>
      <c r="K69" s="71">
        <f t="shared" si="172"/>
        <v>24513.579315222647</v>
      </c>
      <c r="L69" s="71">
        <f t="shared" si="172"/>
        <v>21173.690000000002</v>
      </c>
      <c r="M69" s="71">
        <f t="shared" si="172"/>
        <v>19818.45</v>
      </c>
      <c r="N69" s="68">
        <f t="shared" si="94"/>
        <v>-3339.8893152226447</v>
      </c>
      <c r="O69" s="68">
        <f t="shared" si="95"/>
        <v>-13.624649718732067</v>
      </c>
      <c r="P69" s="70">
        <f t="shared" ref="P69:X69" si="180">SUM(P65+P68)</f>
        <v>8021.4262269656438</v>
      </c>
      <c r="Q69" s="70">
        <f t="shared" si="180"/>
        <v>7293.43</v>
      </c>
      <c r="R69" s="70">
        <f t="shared" si="180"/>
        <v>7158.2400000000007</v>
      </c>
      <c r="S69" s="70">
        <f t="shared" si="180"/>
        <v>7963.4170103809038</v>
      </c>
      <c r="T69" s="70">
        <f t="shared" si="180"/>
        <v>6966.01</v>
      </c>
      <c r="U69" s="70">
        <f t="shared" si="180"/>
        <v>6692.82</v>
      </c>
      <c r="V69" s="70">
        <f t="shared" si="180"/>
        <v>8336.328117252091</v>
      </c>
      <c r="W69" s="70">
        <f t="shared" si="180"/>
        <v>7439.26</v>
      </c>
      <c r="X69" s="70">
        <f t="shared" si="180"/>
        <v>6484.2299999999987</v>
      </c>
      <c r="Y69" s="71">
        <f t="shared" si="173"/>
        <v>24321.171354598639</v>
      </c>
      <c r="Z69" s="71">
        <f t="shared" si="173"/>
        <v>21698.7</v>
      </c>
      <c r="AA69" s="71">
        <f t="shared" si="173"/>
        <v>20335.29</v>
      </c>
      <c r="AB69" s="68">
        <f t="shared" si="97"/>
        <v>-2622.4713545986378</v>
      </c>
      <c r="AC69" s="68">
        <f t="shared" si="98"/>
        <v>-10.782668796512475</v>
      </c>
      <c r="AD69" s="71">
        <f t="shared" si="174"/>
        <v>48834.750669821282</v>
      </c>
      <c r="AE69" s="71">
        <f t="shared" si="174"/>
        <v>42872.39</v>
      </c>
      <c r="AF69" s="126">
        <f t="shared" si="174"/>
        <v>40153.740000000005</v>
      </c>
      <c r="AG69" s="68">
        <f t="shared" ref="AG69:AG74" si="181">SUM(AE69-AD69)</f>
        <v>-5962.3606698212825</v>
      </c>
      <c r="AH69" s="68">
        <f t="shared" si="102"/>
        <v>-12.20925793219188</v>
      </c>
      <c r="AI69" s="70">
        <f t="shared" ref="AI69:AQ69" si="182">SUM(AI65+AI68)</f>
        <v>8228.7588363426312</v>
      </c>
      <c r="AJ69" s="70">
        <f t="shared" si="182"/>
        <v>8378.17</v>
      </c>
      <c r="AK69" s="70">
        <f t="shared" si="182"/>
        <v>6178.3099999999995</v>
      </c>
      <c r="AL69" s="70">
        <f t="shared" si="182"/>
        <v>8227.9132015947944</v>
      </c>
      <c r="AM69" s="70">
        <f t="shared" si="182"/>
        <v>8950.1899999999987</v>
      </c>
      <c r="AN69" s="70">
        <f t="shared" si="182"/>
        <v>6505.0900000000011</v>
      </c>
      <c r="AO69" s="70">
        <f t="shared" si="182"/>
        <v>8655.3887935682433</v>
      </c>
      <c r="AP69" s="70">
        <f t="shared" si="182"/>
        <v>8837.130000000001</v>
      </c>
      <c r="AQ69" s="70">
        <f t="shared" si="182"/>
        <v>6895.03</v>
      </c>
      <c r="AR69" s="71">
        <f t="shared" si="175"/>
        <v>25112.060831505667</v>
      </c>
      <c r="AS69" s="71">
        <f t="shared" si="175"/>
        <v>26165.49</v>
      </c>
      <c r="AT69" s="71">
        <f t="shared" si="175"/>
        <v>19578.43</v>
      </c>
      <c r="AU69" s="68">
        <f t="shared" si="104"/>
        <v>1053.4291684943346</v>
      </c>
      <c r="AV69" s="68">
        <f t="shared" si="105"/>
        <v>4.1949132552781139</v>
      </c>
      <c r="AW69" s="71">
        <f t="shared" si="176"/>
        <v>73946.811501326942</v>
      </c>
      <c r="AX69" s="71">
        <f t="shared" si="176"/>
        <v>69037.88</v>
      </c>
      <c r="AY69" s="71">
        <f t="shared" si="176"/>
        <v>59732.170000000006</v>
      </c>
      <c r="AZ69" s="68">
        <f t="shared" ref="AZ69:AZ74" si="183">SUM(AX69-AW69)</f>
        <v>-4908.931501326937</v>
      </c>
      <c r="BA69" s="68">
        <f t="shared" si="109"/>
        <v>-6.6384627026668337</v>
      </c>
      <c r="BB69" s="70">
        <f t="shared" ref="BB69:BJ69" si="184">SUM(BB65+BB68)</f>
        <v>8299.7896846456351</v>
      </c>
      <c r="BC69" s="70">
        <f t="shared" si="184"/>
        <v>0</v>
      </c>
      <c r="BD69" s="70">
        <f t="shared" si="184"/>
        <v>8041.72</v>
      </c>
      <c r="BE69" s="70">
        <f t="shared" si="184"/>
        <v>8309.3846602728481</v>
      </c>
      <c r="BF69" s="70">
        <f t="shared" si="184"/>
        <v>0</v>
      </c>
      <c r="BG69" s="70">
        <f t="shared" si="184"/>
        <v>7712.99</v>
      </c>
      <c r="BH69" s="70">
        <f t="shared" si="184"/>
        <v>8703.806040570531</v>
      </c>
      <c r="BI69" s="70">
        <f t="shared" si="184"/>
        <v>0</v>
      </c>
      <c r="BJ69" s="70">
        <f t="shared" si="184"/>
        <v>7046.2100000000009</v>
      </c>
      <c r="BK69" s="71">
        <f t="shared" si="177"/>
        <v>25312.980385489012</v>
      </c>
      <c r="BL69" s="71">
        <f t="shared" si="177"/>
        <v>0</v>
      </c>
      <c r="BM69" s="71">
        <f t="shared" si="177"/>
        <v>22800.92</v>
      </c>
      <c r="BN69" s="68">
        <f t="shared" si="111"/>
        <v>-25312.980385489012</v>
      </c>
      <c r="BO69" s="68">
        <f t="shared" si="112"/>
        <v>-100</v>
      </c>
      <c r="BP69" s="71">
        <f>SUM(AW69+BK69)</f>
        <v>99259.791886815947</v>
      </c>
      <c r="BQ69" s="71">
        <f t="shared" si="178"/>
        <v>69037.88</v>
      </c>
      <c r="BR69" s="71">
        <f t="shared" si="178"/>
        <v>82533.09</v>
      </c>
      <c r="BS69" s="68">
        <f t="shared" ref="BS69:BS74" si="185">SUM(BQ69-BP69)</f>
        <v>-30221.911886815942</v>
      </c>
      <c r="BT69" s="68">
        <f t="shared" ref="BT69:BT74" si="186">SUM(BS69/BP69*100)</f>
        <v>-30.447285161828081</v>
      </c>
    </row>
    <row r="70" spans="1:74" ht="18.75" customHeight="1">
      <c r="A70" s="9" t="s">
        <v>93</v>
      </c>
      <c r="B70" s="70">
        <f>SUM(B69/B60)</f>
        <v>29.000767987707899</v>
      </c>
      <c r="C70" s="70">
        <f t="shared" ref="C70:BR70" si="187">SUM(C69/C60)</f>
        <v>26.627334791346495</v>
      </c>
      <c r="D70" s="70">
        <f t="shared" si="187"/>
        <v>25.117228231266047</v>
      </c>
      <c r="E70" s="70">
        <f t="shared" si="187"/>
        <v>29.124723988945327</v>
      </c>
      <c r="F70" s="70">
        <f t="shared" si="187"/>
        <v>26.628301530323071</v>
      </c>
      <c r="G70" s="70">
        <f t="shared" si="187"/>
        <v>25.11704946996467</v>
      </c>
      <c r="H70" s="70">
        <f t="shared" si="187"/>
        <v>30.481195422908566</v>
      </c>
      <c r="I70" s="70">
        <f t="shared" si="187"/>
        <v>26.471324176454836</v>
      </c>
      <c r="J70" s="70">
        <f t="shared" si="187"/>
        <v>24.974296299125381</v>
      </c>
      <c r="K70" s="71">
        <f t="shared" si="187"/>
        <v>29.534521869310026</v>
      </c>
      <c r="L70" s="71">
        <f t="shared" si="187"/>
        <v>26.576474693363192</v>
      </c>
      <c r="M70" s="71">
        <f t="shared" si="187"/>
        <v>25.069826572046601</v>
      </c>
      <c r="N70" s="68">
        <f t="shared" si="94"/>
        <v>-2.9580471759468345</v>
      </c>
      <c r="O70" s="68">
        <f t="shared" si="95"/>
        <v>-10.015558027437061</v>
      </c>
      <c r="P70" s="70">
        <f t="shared" si="187"/>
        <v>29.220622838543402</v>
      </c>
      <c r="Q70" s="70">
        <f t="shared" si="187"/>
        <v>26.615443564573226</v>
      </c>
      <c r="R70" s="70">
        <f t="shared" si="187"/>
        <v>25.113988001263031</v>
      </c>
      <c r="S70" s="70">
        <f t="shared" si="187"/>
        <v>30.631177738000037</v>
      </c>
      <c r="T70" s="70">
        <f t="shared" si="187"/>
        <v>26.609152374040267</v>
      </c>
      <c r="U70" s="70">
        <f t="shared" si="187"/>
        <v>25.113771106941837</v>
      </c>
      <c r="V70" s="70">
        <f t="shared" si="187"/>
        <v>32.065575356529287</v>
      </c>
      <c r="W70" s="70">
        <f t="shared" si="187"/>
        <v>26.471408746397184</v>
      </c>
      <c r="X70" s="70">
        <f t="shared" si="187"/>
        <v>24.959505754647981</v>
      </c>
      <c r="Y70" s="71">
        <f t="shared" si="187"/>
        <v>30.613173420685733</v>
      </c>
      <c r="Z70" s="71">
        <f t="shared" si="187"/>
        <v>26.563873416171884</v>
      </c>
      <c r="AA70" s="71">
        <f t="shared" si="187"/>
        <v>25.06445052507026</v>
      </c>
      <c r="AB70" s="68">
        <f t="shared" si="97"/>
        <v>-4.0493000045138494</v>
      </c>
      <c r="AC70" s="68">
        <f t="shared" si="98"/>
        <v>-13.227312140654071</v>
      </c>
      <c r="AD70" s="71">
        <f t="shared" si="187"/>
        <v>30.06205161072802</v>
      </c>
      <c r="AE70" s="71">
        <f t="shared" si="187"/>
        <v>26.570095404069765</v>
      </c>
      <c r="AF70" s="71">
        <f t="shared" si="187"/>
        <v>25.067103661391521</v>
      </c>
      <c r="AG70" s="68">
        <f t="shared" si="181"/>
        <v>-3.491956206658255</v>
      </c>
      <c r="AH70" s="68">
        <f t="shared" si="102"/>
        <v>-11.615827994294662</v>
      </c>
      <c r="AI70" s="70">
        <f t="shared" si="187"/>
        <v>31.651811546547805</v>
      </c>
      <c r="AJ70" s="70">
        <f t="shared" si="187"/>
        <v>34.629122923038771</v>
      </c>
      <c r="AK70" s="70">
        <f t="shared" si="187"/>
        <v>26.612293246037215</v>
      </c>
      <c r="AL70" s="70">
        <f t="shared" si="187"/>
        <v>31.648558823724343</v>
      </c>
      <c r="AM70" s="70">
        <f t="shared" si="187"/>
        <v>34.62088039610088</v>
      </c>
      <c r="AN70" s="70">
        <f t="shared" si="187"/>
        <v>26.614393257507576</v>
      </c>
      <c r="AO70" s="70">
        <f t="shared" si="187"/>
        <v>31.530035220866974</v>
      </c>
      <c r="AP70" s="70">
        <f t="shared" si="187"/>
        <v>34.368335083420845</v>
      </c>
      <c r="AQ70" s="70">
        <f t="shared" si="187"/>
        <v>26.453213121043547</v>
      </c>
      <c r="AR70" s="71">
        <f t="shared" si="187"/>
        <v>31.608669746094925</v>
      </c>
      <c r="AS70" s="71">
        <f t="shared" si="187"/>
        <v>34.537797489407204</v>
      </c>
      <c r="AT70" s="71">
        <f t="shared" si="187"/>
        <v>26.556746198608305</v>
      </c>
      <c r="AU70" s="68">
        <f t="shared" si="104"/>
        <v>2.9291277433122787</v>
      </c>
      <c r="AV70" s="68">
        <f t="shared" si="105"/>
        <v>9.2668491487977143</v>
      </c>
      <c r="AW70" s="71">
        <f t="shared" si="187"/>
        <v>30.57001859346094</v>
      </c>
      <c r="AX70" s="71">
        <f t="shared" si="187"/>
        <v>29.115803821608775</v>
      </c>
      <c r="AY70" s="71">
        <f t="shared" si="187"/>
        <v>25.536608410144161</v>
      </c>
      <c r="AZ70" s="68">
        <f t="shared" si="183"/>
        <v>-1.4542147718521647</v>
      </c>
      <c r="BA70" s="68">
        <f t="shared" si="109"/>
        <v>-4.7569966874774083</v>
      </c>
      <c r="BB70" s="70">
        <f t="shared" si="187"/>
        <v>30.057816351669555</v>
      </c>
      <c r="BC70" s="70" t="e">
        <f t="shared" si="187"/>
        <v>#DIV/0!</v>
      </c>
      <c r="BD70" s="70">
        <f t="shared" si="187"/>
        <v>26.623804005959279</v>
      </c>
      <c r="BE70" s="70">
        <f t="shared" si="187"/>
        <v>30.092564703888051</v>
      </c>
      <c r="BF70" s="70" t="e">
        <f t="shared" si="187"/>
        <v>#DIV/0!</v>
      </c>
      <c r="BG70" s="70">
        <f t="shared" si="187"/>
        <v>26.614872325741889</v>
      </c>
      <c r="BH70" s="70">
        <f t="shared" si="187"/>
        <v>31.337681631621127</v>
      </c>
      <c r="BI70" s="70" t="e">
        <f t="shared" si="187"/>
        <v>#DIV/0!</v>
      </c>
      <c r="BJ70" s="70">
        <f t="shared" si="187"/>
        <v>26.450730132512486</v>
      </c>
      <c r="BK70" s="71">
        <f t="shared" si="187"/>
        <v>30.497658589922274</v>
      </c>
      <c r="BL70" s="71" t="e">
        <f t="shared" si="187"/>
        <v>#DIV/0!</v>
      </c>
      <c r="BM70" s="71">
        <f t="shared" si="187"/>
        <v>26.567067486950034</v>
      </c>
      <c r="BN70" s="68" t="e">
        <f t="shared" si="111"/>
        <v>#DIV/0!</v>
      </c>
      <c r="BO70" s="68" t="e">
        <f t="shared" si="112"/>
        <v>#DIV/0!</v>
      </c>
      <c r="BP70" s="71">
        <f t="shared" si="187"/>
        <v>30.551532931400789</v>
      </c>
      <c r="BQ70" s="71">
        <f t="shared" si="187"/>
        <v>29.115803821608775</v>
      </c>
      <c r="BR70" s="71">
        <f t="shared" si="187"/>
        <v>25.813209187694696</v>
      </c>
      <c r="BS70" s="68">
        <f t="shared" si="185"/>
        <v>-1.435729109792014</v>
      </c>
      <c r="BT70" s="68">
        <f t="shared" si="186"/>
        <v>-4.6993684834595495</v>
      </c>
    </row>
    <row r="71" spans="1:74" ht="18.75" customHeight="1">
      <c r="A71" s="72" t="s">
        <v>116</v>
      </c>
      <c r="B71" s="38">
        <f>SUM(B72:B73)</f>
        <v>0</v>
      </c>
      <c r="C71" s="38">
        <v>0</v>
      </c>
      <c r="D71" s="38">
        <f t="shared" ref="D71:BH71" si="188">SUM(D72:D73)</f>
        <v>0</v>
      </c>
      <c r="E71" s="38">
        <f t="shared" si="188"/>
        <v>0</v>
      </c>
      <c r="F71" s="38">
        <v>0</v>
      </c>
      <c r="G71" s="38">
        <f t="shared" ref="G71" si="189">SUM(G72:G73)</f>
        <v>0</v>
      </c>
      <c r="H71" s="38">
        <f t="shared" si="188"/>
        <v>0</v>
      </c>
      <c r="I71" s="38">
        <v>0</v>
      </c>
      <c r="J71" s="38">
        <f t="shared" ref="J71" si="190">SUM(J72:J73)</f>
        <v>0</v>
      </c>
      <c r="K71" s="39">
        <f t="shared" ref="K71:M74" si="191">SUM(B71+E71+H71)</f>
        <v>0</v>
      </c>
      <c r="L71" s="39">
        <f t="shared" si="191"/>
        <v>0</v>
      </c>
      <c r="M71" s="39">
        <f t="shared" si="191"/>
        <v>0</v>
      </c>
      <c r="N71" s="68">
        <f t="shared" si="94"/>
        <v>0</v>
      </c>
      <c r="O71" s="68" t="e">
        <f t="shared" si="95"/>
        <v>#DIV/0!</v>
      </c>
      <c r="P71" s="38">
        <f t="shared" si="188"/>
        <v>0</v>
      </c>
      <c r="Q71" s="38">
        <v>0</v>
      </c>
      <c r="R71" s="38">
        <f t="shared" ref="R71" si="192">SUM(R72:R73)</f>
        <v>0</v>
      </c>
      <c r="S71" s="38">
        <f t="shared" si="188"/>
        <v>0</v>
      </c>
      <c r="T71" s="38">
        <v>0</v>
      </c>
      <c r="U71" s="38">
        <f t="shared" ref="U71" si="193">SUM(U72:U73)</f>
        <v>0</v>
      </c>
      <c r="V71" s="38">
        <f t="shared" si="188"/>
        <v>0</v>
      </c>
      <c r="W71" s="38">
        <v>0</v>
      </c>
      <c r="X71" s="38">
        <f t="shared" ref="X71" si="194">SUM(X72:X73)</f>
        <v>0</v>
      </c>
      <c r="Y71" s="39">
        <f t="shared" ref="Y71:AA74" si="195">SUM(P71+S71+V71)</f>
        <v>0</v>
      </c>
      <c r="Z71" s="39">
        <f t="shared" si="195"/>
        <v>0</v>
      </c>
      <c r="AA71" s="39">
        <f t="shared" si="195"/>
        <v>0</v>
      </c>
      <c r="AB71" s="68">
        <f t="shared" si="97"/>
        <v>0</v>
      </c>
      <c r="AC71" s="68" t="e">
        <f t="shared" si="98"/>
        <v>#DIV/0!</v>
      </c>
      <c r="AD71" s="39">
        <f t="shared" ref="AD71:AF74" si="196">SUM(K71+Y71)</f>
        <v>0</v>
      </c>
      <c r="AE71" s="39">
        <f t="shared" si="196"/>
        <v>0</v>
      </c>
      <c r="AF71" s="131">
        <f t="shared" si="196"/>
        <v>0</v>
      </c>
      <c r="AG71" s="68">
        <f t="shared" si="181"/>
        <v>0</v>
      </c>
      <c r="AH71" s="68" t="e">
        <f t="shared" si="102"/>
        <v>#DIV/0!</v>
      </c>
      <c r="AI71" s="38">
        <f t="shared" si="188"/>
        <v>0</v>
      </c>
      <c r="AJ71" s="38">
        <v>0</v>
      </c>
      <c r="AK71" s="38">
        <f t="shared" ref="AK71" si="197">SUM(AK72:AK73)</f>
        <v>0</v>
      </c>
      <c r="AL71" s="38">
        <f t="shared" si="188"/>
        <v>0</v>
      </c>
      <c r="AM71" s="38">
        <v>0</v>
      </c>
      <c r="AN71" s="38">
        <f t="shared" ref="AN71" si="198">SUM(AN72:AN73)</f>
        <v>0</v>
      </c>
      <c r="AO71" s="38">
        <f t="shared" si="188"/>
        <v>0</v>
      </c>
      <c r="AP71" s="38">
        <v>0</v>
      </c>
      <c r="AQ71" s="38">
        <f t="shared" ref="AQ71" si="199">SUM(AQ72:AQ73)</f>
        <v>0</v>
      </c>
      <c r="AR71" s="39">
        <f t="shared" ref="AR71:AT74" si="200">SUM(AI71+AL71+AO71)</f>
        <v>0</v>
      </c>
      <c r="AS71" s="39">
        <f t="shared" si="200"/>
        <v>0</v>
      </c>
      <c r="AT71" s="39">
        <f t="shared" si="200"/>
        <v>0</v>
      </c>
      <c r="AU71" s="68">
        <f t="shared" si="104"/>
        <v>0</v>
      </c>
      <c r="AV71" s="68"/>
      <c r="AW71" s="39">
        <f t="shared" ref="AW71:AY74" si="201">SUM(AD71+AR71)</f>
        <v>0</v>
      </c>
      <c r="AX71" s="39">
        <f t="shared" si="201"/>
        <v>0</v>
      </c>
      <c r="AY71" s="39">
        <f t="shared" si="201"/>
        <v>0</v>
      </c>
      <c r="AZ71" s="68">
        <f t="shared" si="183"/>
        <v>0</v>
      </c>
      <c r="BA71" s="68"/>
      <c r="BB71" s="38">
        <f t="shared" si="188"/>
        <v>0</v>
      </c>
      <c r="BC71" s="38">
        <v>0</v>
      </c>
      <c r="BD71" s="38">
        <f t="shared" ref="BD71" si="202">SUM(BD72:BD73)</f>
        <v>0</v>
      </c>
      <c r="BE71" s="38">
        <f t="shared" si="188"/>
        <v>0</v>
      </c>
      <c r="BF71" s="38">
        <v>0</v>
      </c>
      <c r="BG71" s="38">
        <f t="shared" ref="BG71" si="203">SUM(BG72:BG73)</f>
        <v>0</v>
      </c>
      <c r="BH71" s="38">
        <f t="shared" si="188"/>
        <v>0</v>
      </c>
      <c r="BI71" s="38">
        <v>0</v>
      </c>
      <c r="BJ71" s="38">
        <f t="shared" ref="BJ71" si="204">SUM(BJ72:BJ73)</f>
        <v>0</v>
      </c>
      <c r="BK71" s="39">
        <f t="shared" ref="BK71:BM74" si="205">SUM(BB71+BE71+BH71)</f>
        <v>0</v>
      </c>
      <c r="BL71" s="39">
        <f t="shared" si="205"/>
        <v>0</v>
      </c>
      <c r="BM71" s="39">
        <f t="shared" si="205"/>
        <v>0</v>
      </c>
      <c r="BN71" s="68">
        <f t="shared" si="111"/>
        <v>0</v>
      </c>
      <c r="BO71" s="68" t="e">
        <f t="shared" si="112"/>
        <v>#DIV/0!</v>
      </c>
      <c r="BP71" s="39">
        <f t="shared" ref="BP71:BR74" si="206">SUM(AW71+BK71)</f>
        <v>0</v>
      </c>
      <c r="BQ71" s="39">
        <f t="shared" si="206"/>
        <v>0</v>
      </c>
      <c r="BR71" s="39">
        <f t="shared" si="206"/>
        <v>0</v>
      </c>
      <c r="BS71" s="68">
        <f t="shared" si="185"/>
        <v>0</v>
      </c>
      <c r="BT71" s="68" t="e">
        <f t="shared" si="186"/>
        <v>#DIV/0!</v>
      </c>
    </row>
    <row r="72" spans="1:74" ht="18.75" customHeight="1">
      <c r="A72" s="19" t="s">
        <v>96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6">
        <f t="shared" si="191"/>
        <v>0</v>
      </c>
      <c r="L72" s="36">
        <f t="shared" si="191"/>
        <v>0</v>
      </c>
      <c r="M72" s="36">
        <f t="shared" si="191"/>
        <v>0</v>
      </c>
      <c r="N72" s="60">
        <f t="shared" si="94"/>
        <v>0</v>
      </c>
      <c r="O72" s="60" t="e">
        <f t="shared" si="95"/>
        <v>#DIV/0!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6">
        <f t="shared" si="195"/>
        <v>0</v>
      </c>
      <c r="Z72" s="36">
        <f t="shared" si="195"/>
        <v>0</v>
      </c>
      <c r="AA72" s="36">
        <f t="shared" si="195"/>
        <v>0</v>
      </c>
      <c r="AB72" s="60">
        <f t="shared" si="97"/>
        <v>0</v>
      </c>
      <c r="AC72" s="60" t="e">
        <f t="shared" si="98"/>
        <v>#DIV/0!</v>
      </c>
      <c r="AD72" s="36">
        <f t="shared" si="196"/>
        <v>0</v>
      </c>
      <c r="AE72" s="36">
        <f>SUM(L72+Z72)</f>
        <v>0</v>
      </c>
      <c r="AF72" s="125">
        <f t="shared" si="196"/>
        <v>0</v>
      </c>
      <c r="AG72" s="60">
        <f t="shared" si="181"/>
        <v>0</v>
      </c>
      <c r="AH72" s="60" t="e">
        <f t="shared" si="102"/>
        <v>#DIV/0!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6">
        <f t="shared" si="200"/>
        <v>0</v>
      </c>
      <c r="AS72" s="36">
        <f t="shared" si="200"/>
        <v>0</v>
      </c>
      <c r="AT72" s="36">
        <f t="shared" si="200"/>
        <v>0</v>
      </c>
      <c r="AU72" s="60">
        <f t="shared" si="104"/>
        <v>0</v>
      </c>
      <c r="AV72" s="60"/>
      <c r="AW72" s="36">
        <f t="shared" si="201"/>
        <v>0</v>
      </c>
      <c r="AX72" s="36">
        <f t="shared" si="201"/>
        <v>0</v>
      </c>
      <c r="AY72" s="36">
        <f t="shared" si="201"/>
        <v>0</v>
      </c>
      <c r="AZ72" s="60">
        <f t="shared" si="183"/>
        <v>0</v>
      </c>
      <c r="BA72" s="60"/>
      <c r="BB72" s="34">
        <v>0</v>
      </c>
      <c r="BC72" s="34">
        <v>0</v>
      </c>
      <c r="BD72" s="34">
        <v>0</v>
      </c>
      <c r="BE72" s="34">
        <v>0</v>
      </c>
      <c r="BF72" s="34">
        <v>0</v>
      </c>
      <c r="BG72" s="34">
        <v>0</v>
      </c>
      <c r="BH72" s="34">
        <v>0</v>
      </c>
      <c r="BI72" s="34">
        <v>0</v>
      </c>
      <c r="BJ72" s="34">
        <v>0</v>
      </c>
      <c r="BK72" s="36">
        <f t="shared" si="205"/>
        <v>0</v>
      </c>
      <c r="BL72" s="36">
        <f t="shared" si="205"/>
        <v>0</v>
      </c>
      <c r="BM72" s="36">
        <f t="shared" si="205"/>
        <v>0</v>
      </c>
      <c r="BN72" s="60">
        <f t="shared" si="111"/>
        <v>0</v>
      </c>
      <c r="BO72" s="60" t="e">
        <f t="shared" si="112"/>
        <v>#DIV/0!</v>
      </c>
      <c r="BP72" s="36">
        <f t="shared" si="206"/>
        <v>0</v>
      </c>
      <c r="BQ72" s="36">
        <f t="shared" si="206"/>
        <v>0</v>
      </c>
      <c r="BR72" s="36">
        <f t="shared" si="206"/>
        <v>0</v>
      </c>
      <c r="BS72" s="60">
        <f t="shared" si="185"/>
        <v>0</v>
      </c>
      <c r="BT72" s="60" t="e">
        <f t="shared" si="186"/>
        <v>#DIV/0!</v>
      </c>
    </row>
    <row r="73" spans="1:74" ht="18.75" customHeight="1">
      <c r="A73" s="19" t="s">
        <v>68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6">
        <f t="shared" si="191"/>
        <v>0</v>
      </c>
      <c r="L73" s="36">
        <f t="shared" si="191"/>
        <v>0</v>
      </c>
      <c r="M73" s="36">
        <f t="shared" si="191"/>
        <v>0</v>
      </c>
      <c r="N73" s="60">
        <f t="shared" si="94"/>
        <v>0</v>
      </c>
      <c r="O73" s="60" t="e">
        <f t="shared" si="95"/>
        <v>#DIV/0!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6">
        <f t="shared" si="195"/>
        <v>0</v>
      </c>
      <c r="Z73" s="36">
        <f t="shared" si="195"/>
        <v>0</v>
      </c>
      <c r="AA73" s="36">
        <f t="shared" si="195"/>
        <v>0</v>
      </c>
      <c r="AB73" s="60">
        <f t="shared" si="97"/>
        <v>0</v>
      </c>
      <c r="AC73" s="60" t="e">
        <f t="shared" si="98"/>
        <v>#DIV/0!</v>
      </c>
      <c r="AD73" s="36">
        <f t="shared" si="196"/>
        <v>0</v>
      </c>
      <c r="AE73" s="36">
        <f t="shared" si="196"/>
        <v>0</v>
      </c>
      <c r="AF73" s="125">
        <f t="shared" si="196"/>
        <v>0</v>
      </c>
      <c r="AG73" s="60">
        <f t="shared" si="181"/>
        <v>0</v>
      </c>
      <c r="AH73" s="60" t="e">
        <f t="shared" si="102"/>
        <v>#DIV/0!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6">
        <f t="shared" si="200"/>
        <v>0</v>
      </c>
      <c r="AS73" s="36">
        <f t="shared" si="200"/>
        <v>0</v>
      </c>
      <c r="AT73" s="36">
        <f t="shared" si="200"/>
        <v>0</v>
      </c>
      <c r="AU73" s="60">
        <f t="shared" si="104"/>
        <v>0</v>
      </c>
      <c r="AV73" s="60"/>
      <c r="AW73" s="36">
        <f t="shared" si="201"/>
        <v>0</v>
      </c>
      <c r="AX73" s="36">
        <f t="shared" si="201"/>
        <v>0</v>
      </c>
      <c r="AY73" s="36">
        <f t="shared" si="201"/>
        <v>0</v>
      </c>
      <c r="AZ73" s="60">
        <f t="shared" si="183"/>
        <v>0</v>
      </c>
      <c r="BA73" s="60"/>
      <c r="BB73" s="34">
        <v>0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6">
        <f t="shared" si="205"/>
        <v>0</v>
      </c>
      <c r="BL73" s="36">
        <f t="shared" si="205"/>
        <v>0</v>
      </c>
      <c r="BM73" s="36">
        <f t="shared" si="205"/>
        <v>0</v>
      </c>
      <c r="BN73" s="60">
        <f t="shared" si="111"/>
        <v>0</v>
      </c>
      <c r="BO73" s="60" t="e">
        <f t="shared" si="112"/>
        <v>#DIV/0!</v>
      </c>
      <c r="BP73" s="36">
        <f t="shared" si="206"/>
        <v>0</v>
      </c>
      <c r="BQ73" s="36">
        <f t="shared" si="206"/>
        <v>0</v>
      </c>
      <c r="BR73" s="36">
        <f t="shared" si="206"/>
        <v>0</v>
      </c>
      <c r="BS73" s="60">
        <f t="shared" si="185"/>
        <v>0</v>
      </c>
      <c r="BT73" s="60" t="e">
        <f t="shared" si="186"/>
        <v>#DIV/0!</v>
      </c>
    </row>
    <row r="74" spans="1:74" ht="18.75" customHeight="1">
      <c r="A74" s="72" t="s">
        <v>97</v>
      </c>
      <c r="B74" s="70">
        <f t="shared" ref="B74:J74" si="207">SUM(B59+B71)</f>
        <v>7224.0283028259628</v>
      </c>
      <c r="C74" s="70">
        <f t="shared" si="207"/>
        <v>6173.19</v>
      </c>
      <c r="D74" s="70">
        <f t="shared" si="207"/>
        <v>6607.81</v>
      </c>
      <c r="E74" s="70">
        <f t="shared" si="207"/>
        <v>7211.4197232575007</v>
      </c>
      <c r="F74" s="70">
        <f t="shared" si="207"/>
        <v>5859.8200000000006</v>
      </c>
      <c r="G74" s="70">
        <f t="shared" si="207"/>
        <v>5728.56</v>
      </c>
      <c r="H74" s="70">
        <f t="shared" si="207"/>
        <v>7585.9787891391843</v>
      </c>
      <c r="I74" s="70">
        <f t="shared" si="207"/>
        <v>7630.9999999999991</v>
      </c>
      <c r="J74" s="70">
        <f t="shared" si="207"/>
        <v>6804.6799999999994</v>
      </c>
      <c r="K74" s="39">
        <f t="shared" si="191"/>
        <v>22021.42681522265</v>
      </c>
      <c r="L74" s="39">
        <f t="shared" si="191"/>
        <v>19664.009999999998</v>
      </c>
      <c r="M74" s="39">
        <f t="shared" si="191"/>
        <v>19141.05</v>
      </c>
      <c r="N74" s="68">
        <f t="shared" si="94"/>
        <v>-2357.4168152226521</v>
      </c>
      <c r="O74" s="68">
        <f t="shared" si="95"/>
        <v>-10.70510478273393</v>
      </c>
      <c r="P74" s="70">
        <f t="shared" ref="P74:X74" si="208">SUM(P59+P71)</f>
        <v>7190.7087269656449</v>
      </c>
      <c r="Q74" s="70">
        <f t="shared" si="208"/>
        <v>6737.2000000000007</v>
      </c>
      <c r="R74" s="70">
        <f t="shared" si="208"/>
        <v>6865.4800000000005</v>
      </c>
      <c r="S74" s="70">
        <f t="shared" si="208"/>
        <v>7132.6995103809049</v>
      </c>
      <c r="T74" s="70">
        <f t="shared" si="208"/>
        <v>6494.0299999999988</v>
      </c>
      <c r="U74" s="70">
        <f t="shared" si="208"/>
        <v>6579.3200000000006</v>
      </c>
      <c r="V74" s="70">
        <f t="shared" si="208"/>
        <v>7505.6106172520913</v>
      </c>
      <c r="W74" s="70">
        <f t="shared" si="208"/>
        <v>7100.3099999999995</v>
      </c>
      <c r="X74" s="70">
        <f t="shared" si="208"/>
        <v>6776.66</v>
      </c>
      <c r="Y74" s="39">
        <f t="shared" si="195"/>
        <v>21829.018854598642</v>
      </c>
      <c r="Z74" s="39">
        <f t="shared" si="195"/>
        <v>20331.54</v>
      </c>
      <c r="AA74" s="39">
        <f t="shared" si="195"/>
        <v>20221.46</v>
      </c>
      <c r="AB74" s="68">
        <f t="shared" si="97"/>
        <v>-1497.4788545986412</v>
      </c>
      <c r="AC74" s="68">
        <f t="shared" si="98"/>
        <v>-6.8600373868071145</v>
      </c>
      <c r="AD74" s="39">
        <f t="shared" si="196"/>
        <v>43850.445669821289</v>
      </c>
      <c r="AE74" s="39">
        <f t="shared" si="196"/>
        <v>39995.550000000003</v>
      </c>
      <c r="AF74" s="131">
        <f t="shared" si="196"/>
        <v>39362.509999999995</v>
      </c>
      <c r="AG74" s="68">
        <f t="shared" si="181"/>
        <v>-3854.895669821286</v>
      </c>
      <c r="AH74" s="68">
        <f t="shared" si="102"/>
        <v>-8.7910068208823215</v>
      </c>
      <c r="AI74" s="70">
        <f t="shared" ref="AI74:AQ74" si="209">SUM(AI59+AI71)</f>
        <v>7398.0413363426314</v>
      </c>
      <c r="AJ74" s="70">
        <f t="shared" si="209"/>
        <v>7081.8200000000006</v>
      </c>
      <c r="AK74" s="70">
        <f t="shared" si="209"/>
        <v>6301</v>
      </c>
      <c r="AL74" s="70">
        <f t="shared" si="209"/>
        <v>7397.1957015947946</v>
      </c>
      <c r="AM74" s="70">
        <f t="shared" si="209"/>
        <v>6792.37</v>
      </c>
      <c r="AN74" s="70">
        <f t="shared" si="209"/>
        <v>7179.93</v>
      </c>
      <c r="AO74" s="70">
        <f t="shared" si="209"/>
        <v>7824.6712935682435</v>
      </c>
      <c r="AP74" s="70">
        <f t="shared" si="209"/>
        <v>6664.42</v>
      </c>
      <c r="AQ74" s="70">
        <f t="shared" si="209"/>
        <v>6585.5</v>
      </c>
      <c r="AR74" s="39">
        <f t="shared" si="200"/>
        <v>22619.908331505671</v>
      </c>
      <c r="AS74" s="39">
        <f t="shared" si="200"/>
        <v>20538.61</v>
      </c>
      <c r="AT74" s="39">
        <f t="shared" si="200"/>
        <v>20066.43</v>
      </c>
      <c r="AU74" s="68">
        <f t="shared" si="104"/>
        <v>-2081.2983315056699</v>
      </c>
      <c r="AV74" s="68">
        <f t="shared" ref="AV74" si="210">SUM(AU74/AR74*100)</f>
        <v>-9.2011793372600756</v>
      </c>
      <c r="AW74" s="39">
        <f t="shared" si="201"/>
        <v>66470.354001326952</v>
      </c>
      <c r="AX74" s="39">
        <f t="shared" si="201"/>
        <v>60534.16</v>
      </c>
      <c r="AY74" s="39">
        <f t="shared" si="201"/>
        <v>59428.939999999995</v>
      </c>
      <c r="AZ74" s="68">
        <f t="shared" si="183"/>
        <v>-5936.1940013269486</v>
      </c>
      <c r="BA74" s="68">
        <f t="shared" ref="BA74" si="211">SUM(AZ74/AW74*100)</f>
        <v>-8.9305888173973678</v>
      </c>
      <c r="BB74" s="70">
        <f t="shared" ref="BB74:BJ74" si="212">SUM(BB59+BB71)</f>
        <v>7469.0721846456354</v>
      </c>
      <c r="BC74" s="70">
        <f t="shared" si="212"/>
        <v>0</v>
      </c>
      <c r="BD74" s="70">
        <f t="shared" si="212"/>
        <v>6043.1500000000005</v>
      </c>
      <c r="BE74" s="70">
        <f t="shared" si="212"/>
        <v>7478.6671602728484</v>
      </c>
      <c r="BF74" s="70">
        <f t="shared" si="212"/>
        <v>0</v>
      </c>
      <c r="BG74" s="70">
        <f t="shared" si="212"/>
        <v>6312.51</v>
      </c>
      <c r="BH74" s="70">
        <f t="shared" si="212"/>
        <v>7873.0885405705312</v>
      </c>
      <c r="BI74" s="70">
        <f t="shared" si="212"/>
        <v>0</v>
      </c>
      <c r="BJ74" s="70">
        <f t="shared" si="212"/>
        <v>6574.7300000000005</v>
      </c>
      <c r="BK74" s="39">
        <f t="shared" si="205"/>
        <v>22820.827885489016</v>
      </c>
      <c r="BL74" s="39">
        <f t="shared" si="205"/>
        <v>0</v>
      </c>
      <c r="BM74" s="39">
        <f t="shared" si="205"/>
        <v>18930.39</v>
      </c>
      <c r="BN74" s="68">
        <f t="shared" si="111"/>
        <v>-22820.827885489016</v>
      </c>
      <c r="BO74" s="68">
        <f t="shared" si="112"/>
        <v>-100</v>
      </c>
      <c r="BP74" s="39">
        <f>SUM(AW74+BK74)+0.01</f>
        <v>89291.191886815956</v>
      </c>
      <c r="BQ74" s="39">
        <f t="shared" si="206"/>
        <v>60534.16</v>
      </c>
      <c r="BR74" s="39">
        <f t="shared" si="206"/>
        <v>78359.329999999987</v>
      </c>
      <c r="BS74" s="68">
        <f t="shared" si="185"/>
        <v>-28757.031886815952</v>
      </c>
      <c r="BT74" s="68">
        <f t="shared" si="186"/>
        <v>-32.205899909218246</v>
      </c>
    </row>
    <row r="75" spans="1:74" ht="18.75" hidden="1" customHeight="1">
      <c r="A75" s="132"/>
      <c r="B75" s="133"/>
      <c r="C75" s="133"/>
      <c r="D75" s="133"/>
      <c r="E75" s="133"/>
      <c r="F75" s="133"/>
      <c r="G75" s="133"/>
      <c r="H75" s="133"/>
      <c r="I75" s="133"/>
      <c r="J75" s="133"/>
      <c r="K75" s="134"/>
      <c r="L75" s="134"/>
      <c r="M75" s="134"/>
      <c r="N75" s="135"/>
      <c r="O75" s="135"/>
      <c r="P75" s="133"/>
      <c r="Q75" s="133"/>
      <c r="R75" s="133"/>
      <c r="S75" s="133"/>
      <c r="T75" s="133"/>
      <c r="U75" s="133"/>
      <c r="V75" s="133"/>
      <c r="W75" s="133"/>
      <c r="X75" s="133"/>
      <c r="Y75" s="134"/>
      <c r="Z75" s="134"/>
      <c r="AA75" s="134"/>
      <c r="AB75" s="135"/>
      <c r="AC75" s="135"/>
      <c r="AD75" s="134"/>
      <c r="AE75" s="134"/>
      <c r="AF75" s="134"/>
      <c r="AG75" s="135"/>
      <c r="AH75" s="135"/>
      <c r="AI75" s="133"/>
      <c r="AJ75" s="133"/>
      <c r="AK75" s="133"/>
      <c r="AL75" s="133"/>
      <c r="AM75" s="133"/>
      <c r="AN75" s="133"/>
      <c r="AO75" s="133"/>
      <c r="AP75" s="133"/>
      <c r="AQ75" s="133"/>
      <c r="AR75" s="134"/>
      <c r="AS75" s="134"/>
      <c r="AT75" s="134"/>
      <c r="AU75" s="135"/>
      <c r="AV75" s="135"/>
      <c r="AW75" s="134"/>
      <c r="AX75" s="134"/>
      <c r="AY75" s="134"/>
      <c r="AZ75" s="135"/>
      <c r="BA75" s="135"/>
      <c r="BB75" s="133"/>
      <c r="BC75" s="133"/>
      <c r="BD75" s="133"/>
      <c r="BE75" s="133"/>
      <c r="BF75" s="133"/>
      <c r="BG75" s="133"/>
      <c r="BH75" s="133"/>
      <c r="BI75" s="133"/>
      <c r="BJ75" s="133"/>
      <c r="BK75" s="134"/>
      <c r="BL75" s="134"/>
      <c r="BM75" s="134"/>
      <c r="BN75" s="135"/>
      <c r="BO75" s="135"/>
      <c r="BP75" s="134"/>
      <c r="BQ75" s="134"/>
      <c r="BR75" s="134"/>
      <c r="BS75" s="135"/>
      <c r="BT75" s="135"/>
      <c r="BU75" s="81"/>
      <c r="BV75" s="81"/>
    </row>
    <row r="76" spans="1:74" ht="18.75" hidden="1" customHeight="1">
      <c r="A76" s="136" t="s">
        <v>98</v>
      </c>
      <c r="B76" s="137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 t="s">
        <v>99</v>
      </c>
      <c r="N76" s="138"/>
      <c r="O76" s="138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40"/>
      <c r="BL76" s="140"/>
      <c r="BM76" s="140"/>
      <c r="BN76" s="140"/>
      <c r="BO76" s="140"/>
      <c r="BP76" s="141"/>
      <c r="BQ76" s="141"/>
      <c r="BR76" s="141"/>
      <c r="BS76" s="141"/>
    </row>
    <row r="77" spans="1:74" ht="18.75" hidden="1" customHeight="1">
      <c r="A77" s="78"/>
      <c r="B77" s="137"/>
      <c r="C77" s="138"/>
      <c r="D77" s="138"/>
      <c r="E77" s="138"/>
      <c r="F77" s="138"/>
      <c r="G77" s="138" t="s">
        <v>101</v>
      </c>
      <c r="H77" s="138"/>
      <c r="I77" s="138"/>
      <c r="J77" s="138"/>
      <c r="K77" s="138"/>
      <c r="L77" s="138"/>
      <c r="M77" s="138"/>
      <c r="N77" s="138"/>
      <c r="O77" s="138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 t="s">
        <v>100</v>
      </c>
      <c r="AO77" s="139"/>
      <c r="AP77" s="139"/>
      <c r="AQ77" s="139"/>
      <c r="AR77" s="139"/>
      <c r="AS77" s="139"/>
      <c r="AT77" s="139"/>
      <c r="AU77" s="139"/>
      <c r="AV77" s="139"/>
      <c r="AW77" s="139" t="s">
        <v>100</v>
      </c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40"/>
      <c r="BL77" s="140"/>
      <c r="BM77" s="140"/>
      <c r="BN77" s="140"/>
      <c r="BO77" s="140"/>
      <c r="BP77" s="141"/>
      <c r="BQ77" s="141"/>
      <c r="BR77" s="141"/>
      <c r="BS77" s="141"/>
    </row>
    <row r="78" spans="1:74" ht="18.75" hidden="1" customHeight="1">
      <c r="A78" s="78" t="s">
        <v>102</v>
      </c>
      <c r="B78" s="137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 t="s">
        <v>101</v>
      </c>
      <c r="N78" s="138"/>
      <c r="O78" s="138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 t="s">
        <v>101</v>
      </c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40"/>
      <c r="BL78" s="140"/>
      <c r="BM78" s="140"/>
      <c r="BN78" s="140"/>
      <c r="BO78" s="140"/>
      <c r="BP78" s="141"/>
      <c r="BQ78" s="141"/>
      <c r="BR78" s="141"/>
      <c r="BS78" s="141"/>
    </row>
    <row r="79" spans="1:74" ht="18.75" customHeight="1">
      <c r="A79" s="78"/>
      <c r="B79" s="137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 t="s">
        <v>101</v>
      </c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40"/>
      <c r="BL79" s="140"/>
      <c r="BM79" s="140"/>
      <c r="BN79" s="140"/>
      <c r="BO79" s="140"/>
      <c r="BP79" s="141"/>
      <c r="BQ79" s="141"/>
      <c r="BR79" s="141"/>
      <c r="BS79" s="141"/>
    </row>
    <row r="80" spans="1:74" ht="18.75" customHeight="1">
      <c r="B80" s="142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40"/>
      <c r="BL80" s="140"/>
      <c r="BM80" s="140"/>
      <c r="BN80" s="140"/>
      <c r="BO80" s="140"/>
      <c r="BP80" s="141"/>
      <c r="BQ80" s="141"/>
      <c r="BR80" s="141"/>
      <c r="BS80" s="141"/>
    </row>
    <row r="81" spans="1:71" ht="18.75" customHeight="1">
      <c r="B81" s="142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40"/>
      <c r="BL81" s="140"/>
      <c r="BM81" s="140"/>
      <c r="BN81" s="140"/>
      <c r="BO81" s="140"/>
      <c r="BP81" s="141"/>
      <c r="BQ81" s="141"/>
      <c r="BR81" s="141"/>
      <c r="BS81" s="141"/>
    </row>
    <row r="82" spans="1:71" ht="18.75" customHeight="1">
      <c r="A82" s="144" t="s">
        <v>118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 t="s">
        <v>117</v>
      </c>
      <c r="BA82" s="145"/>
      <c r="BB82" s="139"/>
      <c r="BC82" s="139"/>
      <c r="BD82" s="139"/>
      <c r="BE82" s="139"/>
      <c r="BF82" s="139"/>
      <c r="BG82" s="139"/>
      <c r="BH82" s="139"/>
      <c r="BI82" s="139"/>
      <c r="BJ82" s="139"/>
      <c r="BK82" s="140"/>
      <c r="BL82" s="140"/>
      <c r="BM82" s="140"/>
      <c r="BN82" s="140"/>
      <c r="BO82" s="140"/>
      <c r="BP82" s="141"/>
      <c r="BQ82" s="141"/>
      <c r="BR82" s="141"/>
      <c r="BS82" s="141"/>
    </row>
    <row r="83" spans="1:71" ht="18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79"/>
      <c r="AJ83" s="79"/>
      <c r="AK83" s="79"/>
      <c r="AL83" s="79"/>
      <c r="AM83" s="79"/>
      <c r="AN83" s="79"/>
      <c r="AO83" s="79"/>
      <c r="AP83" s="79"/>
      <c r="AQ83" s="79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139"/>
      <c r="BC83" s="139"/>
      <c r="BD83" s="139"/>
      <c r="BE83" s="139"/>
      <c r="BF83" s="139"/>
      <c r="BG83" s="139"/>
      <c r="BH83" s="139"/>
      <c r="BI83" s="139"/>
      <c r="BJ83" s="139"/>
      <c r="BK83" s="140"/>
      <c r="BL83" s="140"/>
      <c r="BM83" s="140"/>
      <c r="BN83" s="140"/>
      <c r="BO83" s="140"/>
      <c r="BP83" s="141"/>
      <c r="BQ83" s="141"/>
      <c r="BR83" s="141"/>
      <c r="BS83" s="141"/>
    </row>
    <row r="84" spans="1:71" ht="18.75" customHeight="1">
      <c r="A84" s="144" t="s">
        <v>119</v>
      </c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 t="s">
        <v>120</v>
      </c>
      <c r="BA84" s="145"/>
      <c r="BB84" s="139"/>
      <c r="BC84" s="139"/>
      <c r="BD84" s="139"/>
      <c r="BE84" s="139"/>
      <c r="BF84" s="139"/>
      <c r="BG84" s="139"/>
      <c r="BH84" s="139"/>
      <c r="BI84" s="139"/>
      <c r="BJ84" s="139"/>
      <c r="BK84" s="140"/>
      <c r="BL84" s="140"/>
      <c r="BM84" s="140"/>
      <c r="BN84" s="140"/>
      <c r="BO84" s="140"/>
      <c r="BP84" s="141"/>
      <c r="BQ84" s="141"/>
      <c r="BR84" s="141"/>
      <c r="BS84" s="141"/>
    </row>
    <row r="85" spans="1:71" ht="18.75" customHeight="1">
      <c r="B85" s="142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40"/>
      <c r="BL85" s="140"/>
      <c r="BM85" s="140"/>
      <c r="BN85" s="140"/>
      <c r="BO85" s="140"/>
      <c r="BP85" s="141"/>
      <c r="BQ85" s="141"/>
      <c r="BR85" s="141"/>
      <c r="BS85" s="141"/>
    </row>
    <row r="86" spans="1:71" ht="18.75" customHeight="1">
      <c r="B86" s="142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40"/>
      <c r="BL86" s="140"/>
      <c r="BM86" s="140"/>
      <c r="BN86" s="140"/>
      <c r="BO86" s="140"/>
      <c r="BP86" s="141"/>
      <c r="BQ86" s="141"/>
      <c r="BR86" s="141"/>
      <c r="BS86" s="141"/>
    </row>
    <row r="87" spans="1:71" ht="18.75" customHeight="1">
      <c r="B87" s="142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40"/>
      <c r="BL87" s="140"/>
      <c r="BM87" s="140"/>
      <c r="BN87" s="140"/>
      <c r="BO87" s="140"/>
      <c r="BP87" s="141"/>
      <c r="BQ87" s="141"/>
      <c r="BR87" s="141"/>
      <c r="BS87" s="141"/>
    </row>
    <row r="88" spans="1:71" ht="18.75" customHeight="1">
      <c r="B88" s="142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40"/>
      <c r="BL88" s="140"/>
      <c r="BM88" s="140"/>
      <c r="BN88" s="140"/>
      <c r="BO88" s="140"/>
      <c r="BP88" s="141"/>
      <c r="BQ88" s="141"/>
      <c r="BR88" s="141"/>
      <c r="BS88" s="141"/>
    </row>
    <row r="89" spans="1:71" ht="18.75" customHeight="1">
      <c r="B89" s="142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40"/>
      <c r="BL89" s="140"/>
      <c r="BM89" s="140"/>
      <c r="BN89" s="140"/>
      <c r="BO89" s="140"/>
      <c r="BP89" s="141"/>
      <c r="BQ89" s="141"/>
      <c r="BR89" s="141"/>
      <c r="BS89" s="141"/>
    </row>
    <row r="90" spans="1:71" ht="18.75" customHeight="1">
      <c r="B90" s="142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40"/>
      <c r="BL90" s="140"/>
      <c r="BM90" s="140"/>
      <c r="BN90" s="140"/>
      <c r="BO90" s="140"/>
      <c r="BP90" s="141"/>
      <c r="BQ90" s="141"/>
      <c r="BR90" s="141"/>
      <c r="BS90" s="141"/>
    </row>
    <row r="91" spans="1:71" ht="18.75" customHeight="1"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40"/>
      <c r="BL91" s="140"/>
      <c r="BM91" s="140"/>
      <c r="BN91" s="140"/>
      <c r="BO91" s="140"/>
      <c r="BP91" s="141"/>
      <c r="BQ91" s="141"/>
      <c r="BR91" s="141"/>
      <c r="BS91" s="141"/>
    </row>
    <row r="92" spans="1:71" ht="18.75" customHeight="1"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40"/>
      <c r="BL92" s="140"/>
      <c r="BM92" s="140"/>
      <c r="BN92" s="140"/>
      <c r="BO92" s="140"/>
      <c r="BP92" s="141"/>
      <c r="BQ92" s="141"/>
      <c r="BR92" s="141"/>
      <c r="BS92" s="141"/>
    </row>
    <row r="93" spans="1:71" ht="18.75" customHeight="1"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40"/>
      <c r="BL93" s="140"/>
      <c r="BM93" s="140"/>
      <c r="BN93" s="140"/>
      <c r="BO93" s="140"/>
      <c r="BP93" s="141"/>
      <c r="BQ93" s="141"/>
      <c r="BR93" s="141"/>
      <c r="BS93" s="141"/>
    </row>
    <row r="94" spans="1:71" ht="18.75" customHeight="1"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40"/>
      <c r="BL94" s="140"/>
      <c r="BM94" s="140"/>
      <c r="BN94" s="140"/>
      <c r="BO94" s="140"/>
      <c r="BP94" s="141"/>
      <c r="BQ94" s="141"/>
      <c r="BR94" s="141"/>
      <c r="BS94" s="141"/>
    </row>
    <row r="95" spans="1:71" ht="18.75" customHeight="1"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40"/>
      <c r="BL95" s="140"/>
      <c r="BM95" s="140"/>
      <c r="BN95" s="140"/>
      <c r="BO95" s="140"/>
      <c r="BP95" s="141"/>
      <c r="BQ95" s="141"/>
      <c r="BR95" s="141"/>
      <c r="BS95" s="141"/>
    </row>
    <row r="96" spans="1:71" ht="18.75" customHeight="1"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40"/>
      <c r="BL96" s="140"/>
      <c r="BM96" s="140"/>
      <c r="BN96" s="140"/>
      <c r="BO96" s="140"/>
      <c r="BP96" s="141"/>
      <c r="BQ96" s="141"/>
      <c r="BR96" s="141"/>
      <c r="BS96" s="141"/>
    </row>
    <row r="97" spans="2:71" ht="18.75" customHeight="1"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40"/>
      <c r="BL97" s="140"/>
      <c r="BM97" s="140"/>
      <c r="BN97" s="140"/>
      <c r="BO97" s="140"/>
      <c r="BP97" s="141"/>
      <c r="BQ97" s="141"/>
      <c r="BR97" s="141"/>
      <c r="BS97" s="141"/>
    </row>
    <row r="98" spans="2:71" ht="18.75" customHeight="1"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40"/>
      <c r="BL98" s="140"/>
      <c r="BM98" s="140"/>
      <c r="BN98" s="140"/>
      <c r="BO98" s="140"/>
      <c r="BP98" s="141"/>
      <c r="BQ98" s="141"/>
      <c r="BR98" s="141"/>
      <c r="BS98" s="141"/>
    </row>
    <row r="99" spans="2:71" ht="18.75" customHeight="1"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40"/>
      <c r="BL99" s="140"/>
      <c r="BM99" s="140"/>
      <c r="BN99" s="140"/>
      <c r="BO99" s="140"/>
      <c r="BP99" s="141"/>
      <c r="BQ99" s="141"/>
      <c r="BR99" s="141"/>
      <c r="BS99" s="141"/>
    </row>
    <row r="100" spans="2:71" ht="18.75" customHeight="1"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40"/>
      <c r="BL100" s="140"/>
      <c r="BM100" s="140"/>
      <c r="BN100" s="140"/>
      <c r="BO100" s="140"/>
      <c r="BP100" s="141"/>
      <c r="BQ100" s="141"/>
      <c r="BR100" s="141"/>
      <c r="BS100" s="141"/>
    </row>
    <row r="101" spans="2:71" ht="18.75" customHeight="1"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40"/>
      <c r="BL101" s="140"/>
      <c r="BM101" s="140"/>
      <c r="BN101" s="140"/>
      <c r="BO101" s="140"/>
      <c r="BP101" s="141"/>
      <c r="BQ101" s="141"/>
      <c r="BR101" s="141"/>
      <c r="BS101" s="141"/>
    </row>
    <row r="102" spans="2:71" ht="18.75" customHeight="1"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40"/>
      <c r="BL102" s="140"/>
      <c r="BM102" s="140"/>
      <c r="BN102" s="140"/>
      <c r="BO102" s="140"/>
      <c r="BP102" s="141"/>
      <c r="BQ102" s="141"/>
      <c r="BR102" s="141"/>
      <c r="BS102" s="141"/>
    </row>
    <row r="103" spans="2:71" ht="18.75" customHeight="1"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40"/>
      <c r="BL103" s="140"/>
      <c r="BM103" s="140"/>
      <c r="BN103" s="140"/>
      <c r="BO103" s="140"/>
      <c r="BP103" s="141"/>
      <c r="BQ103" s="141"/>
      <c r="BR103" s="141"/>
      <c r="BS103" s="141"/>
    </row>
    <row r="104" spans="2:71" ht="18.75" customHeight="1"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40"/>
      <c r="BL104" s="140"/>
      <c r="BM104" s="140"/>
      <c r="BN104" s="140"/>
      <c r="BO104" s="140"/>
      <c r="BP104" s="141"/>
      <c r="BQ104" s="141"/>
      <c r="BR104" s="141"/>
      <c r="BS104" s="141"/>
    </row>
    <row r="105" spans="2:71" ht="18.75" customHeight="1"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40"/>
      <c r="BL105" s="140"/>
      <c r="BM105" s="140"/>
      <c r="BN105" s="140"/>
      <c r="BO105" s="140"/>
      <c r="BP105" s="141"/>
      <c r="BQ105" s="141"/>
      <c r="BR105" s="141"/>
      <c r="BS105" s="141"/>
    </row>
    <row r="106" spans="2:71" ht="18.75" customHeight="1"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1"/>
      <c r="BL106" s="141"/>
      <c r="BM106" s="141"/>
      <c r="BN106" s="141"/>
      <c r="BO106" s="141"/>
      <c r="BP106" s="141"/>
      <c r="BQ106" s="141"/>
      <c r="BR106" s="141"/>
      <c r="BS106" s="141"/>
    </row>
    <row r="107" spans="2:71" ht="18.75" customHeight="1"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1"/>
      <c r="BL107" s="141"/>
      <c r="BM107" s="141"/>
      <c r="BN107" s="141"/>
      <c r="BO107" s="141"/>
      <c r="BP107" s="141"/>
      <c r="BQ107" s="141"/>
      <c r="BR107" s="141"/>
      <c r="BS107" s="141"/>
    </row>
    <row r="108" spans="2:71" ht="18.75" customHeight="1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1"/>
      <c r="BL108" s="141"/>
      <c r="BM108" s="141"/>
      <c r="BN108" s="141"/>
      <c r="BO108" s="141"/>
      <c r="BP108" s="141"/>
      <c r="BQ108" s="141"/>
      <c r="BR108" s="141"/>
      <c r="BS108" s="141"/>
    </row>
    <row r="109" spans="2:71" ht="18.75" customHeight="1"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1"/>
      <c r="BL109" s="141"/>
      <c r="BM109" s="141"/>
      <c r="BN109" s="141"/>
      <c r="BO109" s="141"/>
      <c r="BP109" s="141"/>
      <c r="BQ109" s="141"/>
      <c r="BR109" s="141"/>
      <c r="BS109" s="141"/>
    </row>
    <row r="110" spans="2:71" ht="18.75" customHeight="1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1"/>
      <c r="BL110" s="141"/>
      <c r="BM110" s="141"/>
      <c r="BN110" s="141"/>
      <c r="BO110" s="141"/>
      <c r="BP110" s="141"/>
      <c r="BQ110" s="141"/>
      <c r="BR110" s="141"/>
      <c r="BS110" s="141"/>
    </row>
    <row r="111" spans="2:71" ht="18.75" customHeight="1"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1"/>
      <c r="BL111" s="141"/>
      <c r="BM111" s="141"/>
      <c r="BN111" s="141"/>
      <c r="BO111" s="141"/>
      <c r="BP111" s="141"/>
      <c r="BQ111" s="141"/>
      <c r="BR111" s="141"/>
      <c r="BS111" s="141"/>
    </row>
    <row r="112" spans="2:71" ht="18.75" customHeight="1"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1"/>
      <c r="BL112" s="141"/>
      <c r="BM112" s="141"/>
      <c r="BN112" s="141"/>
      <c r="BO112" s="141"/>
      <c r="BP112" s="141"/>
      <c r="BQ112" s="141"/>
      <c r="BR112" s="141"/>
      <c r="BS112" s="141"/>
    </row>
    <row r="113" spans="2:71" ht="18.75" customHeight="1"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1"/>
      <c r="BL113" s="141"/>
      <c r="BM113" s="141"/>
      <c r="BN113" s="141"/>
      <c r="BO113" s="141"/>
      <c r="BP113" s="141"/>
      <c r="BQ113" s="141"/>
      <c r="BR113" s="141"/>
      <c r="BS113" s="141"/>
    </row>
    <row r="114" spans="2:71" ht="18.75" customHeight="1"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1"/>
      <c r="BL114" s="141"/>
      <c r="BM114" s="141"/>
      <c r="BN114" s="141"/>
      <c r="BO114" s="141"/>
      <c r="BP114" s="141"/>
      <c r="BQ114" s="141"/>
      <c r="BR114" s="141"/>
      <c r="BS114" s="141"/>
    </row>
    <row r="115" spans="2:71" ht="18.75" customHeight="1"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1"/>
      <c r="BL115" s="141"/>
      <c r="BM115" s="141"/>
      <c r="BN115" s="141"/>
      <c r="BO115" s="141"/>
      <c r="BP115" s="141"/>
      <c r="BQ115" s="141"/>
      <c r="BR115" s="141"/>
      <c r="BS115" s="141"/>
    </row>
    <row r="116" spans="2:71" ht="18.75" customHeight="1"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1"/>
      <c r="BL116" s="141"/>
      <c r="BM116" s="141"/>
      <c r="BN116" s="141"/>
      <c r="BO116" s="141"/>
      <c r="BP116" s="141"/>
      <c r="BQ116" s="141"/>
      <c r="BR116" s="141"/>
      <c r="BS116" s="141"/>
    </row>
    <row r="117" spans="2:71" ht="18.75" customHeight="1"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1"/>
      <c r="BL117" s="141"/>
      <c r="BM117" s="141"/>
      <c r="BN117" s="141"/>
      <c r="BO117" s="141"/>
      <c r="BP117" s="141"/>
      <c r="BQ117" s="141"/>
      <c r="BR117" s="141"/>
      <c r="BS117" s="141"/>
    </row>
    <row r="118" spans="2:71" ht="18.75" customHeight="1"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1"/>
      <c r="BL118" s="141"/>
      <c r="BM118" s="141"/>
      <c r="BN118" s="141"/>
      <c r="BO118" s="141"/>
      <c r="BP118" s="141"/>
      <c r="BQ118" s="141"/>
      <c r="BR118" s="141"/>
      <c r="BS118" s="141"/>
    </row>
    <row r="119" spans="2:71" ht="18.75" customHeight="1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1"/>
      <c r="BL119" s="141"/>
      <c r="BM119" s="141"/>
      <c r="BN119" s="141"/>
      <c r="BO119" s="141"/>
      <c r="BP119" s="141"/>
      <c r="BQ119" s="141"/>
      <c r="BR119" s="141"/>
      <c r="BS119" s="141"/>
    </row>
    <row r="120" spans="2:71" ht="18.75" customHeight="1"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1"/>
      <c r="BL120" s="141"/>
      <c r="BM120" s="141"/>
      <c r="BN120" s="141"/>
      <c r="BO120" s="141"/>
      <c r="BP120" s="141"/>
      <c r="BQ120" s="141"/>
      <c r="BR120" s="141"/>
      <c r="BS120" s="141"/>
    </row>
    <row r="121" spans="2:71" ht="18.75" customHeight="1"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1"/>
      <c r="BL121" s="141"/>
      <c r="BM121" s="141"/>
      <c r="BN121" s="141"/>
      <c r="BO121" s="141"/>
      <c r="BP121" s="141"/>
      <c r="BQ121" s="141"/>
      <c r="BR121" s="141"/>
      <c r="BS121" s="141"/>
    </row>
    <row r="122" spans="2:71" ht="18.75" customHeight="1"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1"/>
      <c r="BL122" s="141"/>
      <c r="BM122" s="141"/>
      <c r="BN122" s="141"/>
      <c r="BO122" s="141"/>
      <c r="BP122" s="141"/>
      <c r="BQ122" s="141"/>
      <c r="BR122" s="141"/>
      <c r="BS122" s="141"/>
    </row>
    <row r="123" spans="2:71" ht="18.75" customHeight="1"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1"/>
      <c r="BL123" s="141"/>
      <c r="BM123" s="141"/>
      <c r="BN123" s="141"/>
      <c r="BO123" s="141"/>
      <c r="BP123" s="141"/>
      <c r="BQ123" s="141"/>
      <c r="BR123" s="141"/>
      <c r="BS123" s="141"/>
    </row>
    <row r="124" spans="2:71" ht="18.75" customHeight="1"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1"/>
      <c r="BL124" s="141"/>
      <c r="BM124" s="141"/>
      <c r="BN124" s="141"/>
      <c r="BO124" s="141"/>
      <c r="BP124" s="141"/>
      <c r="BQ124" s="141"/>
      <c r="BR124" s="141"/>
      <c r="BS124" s="141"/>
    </row>
    <row r="125" spans="2:71" ht="18.75" customHeight="1"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1"/>
      <c r="BL125" s="141"/>
      <c r="BM125" s="141"/>
      <c r="BN125" s="141"/>
      <c r="BO125" s="141"/>
      <c r="BP125" s="141"/>
      <c r="BQ125" s="141"/>
      <c r="BR125" s="141"/>
      <c r="BS125" s="141"/>
    </row>
    <row r="126" spans="2:71" ht="18.75" customHeight="1"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1"/>
      <c r="BL126" s="141"/>
      <c r="BM126" s="141"/>
      <c r="BN126" s="141"/>
      <c r="BO126" s="141"/>
      <c r="BP126" s="141"/>
      <c r="BQ126" s="141"/>
      <c r="BR126" s="141"/>
      <c r="BS126" s="141"/>
    </row>
    <row r="127" spans="2:71" ht="18.75" customHeight="1"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1"/>
      <c r="BL127" s="141"/>
      <c r="BM127" s="141"/>
      <c r="BN127" s="141"/>
      <c r="BO127" s="141"/>
      <c r="BP127" s="141"/>
      <c r="BQ127" s="141"/>
      <c r="BR127" s="141"/>
      <c r="BS127" s="141"/>
    </row>
    <row r="128" spans="2:71" ht="18.75" customHeight="1"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1"/>
      <c r="BL128" s="141"/>
      <c r="BM128" s="141"/>
      <c r="BN128" s="141"/>
      <c r="BO128" s="141"/>
      <c r="BP128" s="141"/>
      <c r="BQ128" s="141"/>
      <c r="BR128" s="141"/>
      <c r="BS128" s="141"/>
    </row>
    <row r="129" spans="2:71" ht="18.75" customHeight="1"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1"/>
      <c r="BL129" s="141"/>
      <c r="BM129" s="141"/>
      <c r="BN129" s="141"/>
      <c r="BO129" s="141"/>
      <c r="BP129" s="141"/>
      <c r="BQ129" s="141"/>
      <c r="BR129" s="141"/>
      <c r="BS129" s="141"/>
    </row>
    <row r="130" spans="2:71" ht="18.75" customHeight="1"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1"/>
      <c r="BL130" s="141"/>
      <c r="BM130" s="141"/>
      <c r="BN130" s="141"/>
      <c r="BO130" s="141"/>
      <c r="BP130" s="141"/>
      <c r="BQ130" s="141"/>
      <c r="BR130" s="141"/>
      <c r="BS130" s="141"/>
    </row>
    <row r="131" spans="2:71" ht="18.75" customHeight="1"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1"/>
      <c r="BL131" s="141"/>
      <c r="BM131" s="141"/>
      <c r="BN131" s="141"/>
      <c r="BO131" s="141"/>
      <c r="BP131" s="141"/>
      <c r="BQ131" s="141"/>
      <c r="BR131" s="141"/>
      <c r="BS131" s="141"/>
    </row>
    <row r="132" spans="2:71" ht="18.75" customHeight="1"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1"/>
      <c r="BL132" s="141"/>
      <c r="BM132" s="141"/>
      <c r="BN132" s="141"/>
      <c r="BO132" s="141"/>
      <c r="BP132" s="141"/>
      <c r="BQ132" s="141"/>
      <c r="BR132" s="141"/>
      <c r="BS132" s="141"/>
    </row>
    <row r="133" spans="2:71" ht="18.75" customHeight="1"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1"/>
      <c r="BL133" s="141"/>
      <c r="BM133" s="141"/>
      <c r="BN133" s="141"/>
      <c r="BO133" s="141"/>
      <c r="BP133" s="141"/>
      <c r="BQ133" s="141"/>
      <c r="BR133" s="141"/>
      <c r="BS133" s="141"/>
    </row>
    <row r="134" spans="2:71" ht="18.75" customHeight="1"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1"/>
      <c r="BL134" s="141"/>
      <c r="BM134" s="141"/>
      <c r="BN134" s="141"/>
      <c r="BO134" s="141"/>
      <c r="BP134" s="141"/>
      <c r="BQ134" s="141"/>
      <c r="BR134" s="141"/>
      <c r="BS134" s="141"/>
    </row>
    <row r="135" spans="2:71" ht="18.75" customHeight="1"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1"/>
      <c r="BL135" s="141"/>
      <c r="BM135" s="141"/>
      <c r="BN135" s="141"/>
      <c r="BO135" s="141"/>
      <c r="BP135" s="141"/>
      <c r="BQ135" s="141"/>
      <c r="BR135" s="141"/>
      <c r="BS135" s="141"/>
    </row>
    <row r="136" spans="2:71" ht="18.75" customHeight="1"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1"/>
      <c r="BL136" s="141"/>
      <c r="BM136" s="141"/>
      <c r="BN136" s="141"/>
      <c r="BO136" s="141"/>
      <c r="BP136" s="141"/>
      <c r="BQ136" s="141"/>
      <c r="BR136" s="141"/>
      <c r="BS136" s="141"/>
    </row>
    <row r="137" spans="2:71" ht="18.75" customHeight="1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1"/>
      <c r="BL137" s="141"/>
      <c r="BM137" s="141"/>
      <c r="BN137" s="141"/>
      <c r="BO137" s="141"/>
      <c r="BP137" s="141"/>
      <c r="BQ137" s="141"/>
      <c r="BR137" s="141"/>
      <c r="BS137" s="141"/>
    </row>
    <row r="138" spans="2:71" ht="18.75" customHeight="1"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1"/>
      <c r="BL138" s="141"/>
      <c r="BM138" s="141"/>
      <c r="BN138" s="141"/>
      <c r="BO138" s="141"/>
      <c r="BP138" s="141"/>
      <c r="BQ138" s="141"/>
      <c r="BR138" s="141"/>
      <c r="BS138" s="141"/>
    </row>
    <row r="139" spans="2:71" ht="18.75" customHeight="1"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1"/>
      <c r="BL139" s="141"/>
      <c r="BM139" s="141"/>
      <c r="BN139" s="141"/>
      <c r="BO139" s="141"/>
      <c r="BP139" s="141"/>
      <c r="BQ139" s="141"/>
      <c r="BR139" s="141"/>
      <c r="BS139" s="141"/>
    </row>
    <row r="140" spans="2:71" ht="18.75" customHeight="1"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1"/>
      <c r="BL140" s="141"/>
      <c r="BM140" s="141"/>
      <c r="BN140" s="141"/>
      <c r="BO140" s="141"/>
      <c r="BP140" s="141"/>
      <c r="BQ140" s="141"/>
      <c r="BR140" s="141"/>
      <c r="BS140" s="141"/>
    </row>
    <row r="141" spans="2:71" ht="18.75" customHeight="1"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1"/>
      <c r="BL141" s="141"/>
      <c r="BM141" s="141"/>
      <c r="BN141" s="141"/>
      <c r="BO141" s="141"/>
      <c r="BP141" s="141"/>
      <c r="BQ141" s="141"/>
      <c r="BR141" s="141"/>
      <c r="BS141" s="141"/>
    </row>
    <row r="142" spans="2:71" ht="18.75" customHeight="1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1"/>
      <c r="BL142" s="141"/>
      <c r="BM142" s="141"/>
      <c r="BN142" s="141"/>
      <c r="BO142" s="141"/>
      <c r="BP142" s="141"/>
      <c r="BQ142" s="141"/>
      <c r="BR142" s="141"/>
      <c r="BS142" s="141"/>
    </row>
    <row r="143" spans="2:71" ht="18.75" customHeight="1">
      <c r="B143" s="141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1"/>
      <c r="BL143" s="141"/>
      <c r="BM143" s="141"/>
      <c r="BN143" s="141"/>
      <c r="BO143" s="141"/>
      <c r="BP143" s="141"/>
      <c r="BQ143" s="141"/>
      <c r="BR143" s="141"/>
      <c r="BS143" s="141"/>
    </row>
    <row r="144" spans="2:71" ht="18.75" customHeight="1"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1"/>
      <c r="BL144" s="141"/>
      <c r="BM144" s="141"/>
      <c r="BN144" s="141"/>
      <c r="BO144" s="141"/>
      <c r="BP144" s="141"/>
      <c r="BQ144" s="141"/>
      <c r="BR144" s="141"/>
      <c r="BS144" s="141"/>
    </row>
    <row r="145" spans="2:71" ht="18.75" customHeight="1"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1"/>
      <c r="BL145" s="141"/>
      <c r="BM145" s="141"/>
      <c r="BN145" s="141"/>
      <c r="BO145" s="141"/>
      <c r="BP145" s="141"/>
      <c r="BQ145" s="141"/>
      <c r="BR145" s="141"/>
      <c r="BS145" s="141"/>
    </row>
    <row r="146" spans="2:71" ht="18.75" customHeight="1"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1"/>
      <c r="BL146" s="141"/>
      <c r="BM146" s="141"/>
      <c r="BN146" s="141"/>
      <c r="BO146" s="141"/>
      <c r="BP146" s="141"/>
      <c r="BQ146" s="141"/>
      <c r="BR146" s="141"/>
      <c r="BS146" s="141"/>
    </row>
    <row r="147" spans="2:71" ht="18.75" customHeight="1"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1"/>
      <c r="BL147" s="141"/>
      <c r="BM147" s="141"/>
      <c r="BN147" s="141"/>
      <c r="BO147" s="141"/>
      <c r="BP147" s="141"/>
      <c r="BQ147" s="141"/>
      <c r="BR147" s="141"/>
      <c r="BS147" s="141"/>
    </row>
    <row r="148" spans="2:71" ht="18.75" customHeight="1"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1"/>
      <c r="BL148" s="141"/>
      <c r="BM148" s="141"/>
      <c r="BN148" s="141"/>
      <c r="BO148" s="141"/>
      <c r="BP148" s="141"/>
      <c r="BQ148" s="141"/>
      <c r="BR148" s="141"/>
      <c r="BS148" s="141"/>
    </row>
    <row r="149" spans="2:71" ht="18.75" customHeight="1"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</row>
    <row r="150" spans="2:71" ht="18.75" customHeight="1"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</row>
    <row r="151" spans="2:71" ht="18.75" customHeight="1"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</row>
    <row r="152" spans="2:71" ht="18.75" customHeight="1"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</row>
    <row r="153" spans="2:71" ht="18.75" customHeight="1"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</row>
    <row r="154" spans="2:71" ht="18.75" customHeight="1"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</row>
    <row r="155" spans="2:71" ht="18.75" customHeight="1"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</row>
    <row r="156" spans="2:71" ht="18.75" customHeight="1"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</row>
    <row r="157" spans="2:71" ht="18.75" customHeight="1"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</row>
    <row r="158" spans="2:71" ht="18.75" customHeight="1"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</row>
    <row r="159" spans="2:71" ht="18.75" customHeight="1"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</row>
    <row r="160" spans="2:71" ht="18.75" customHeight="1"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</row>
    <row r="161" spans="16:62" ht="18.75" customHeight="1"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</row>
    <row r="162" spans="16:62" ht="18.75" customHeight="1"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</row>
    <row r="163" spans="16:62" ht="18.75" customHeight="1"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</row>
    <row r="164" spans="16:62" ht="18.75" customHeight="1"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</row>
    <row r="165" spans="16:62" ht="18.75" customHeight="1"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</row>
    <row r="166" spans="16:62" ht="18.75" customHeight="1"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</row>
    <row r="167" spans="16:62" ht="18.75" customHeight="1"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</row>
    <row r="168" spans="16:62" ht="18.75" customHeight="1"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</row>
    <row r="169" spans="16:62" ht="18.75" customHeight="1"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</row>
    <row r="170" spans="16:62" ht="18.75" customHeight="1"/>
    <row r="171" spans="16:62" ht="18.75" customHeight="1"/>
    <row r="172" spans="16:62" ht="18.75" customHeight="1"/>
    <row r="173" spans="16:62" ht="18.75" customHeight="1"/>
    <row r="174" spans="16:62" ht="18.75" customHeight="1"/>
    <row r="175" spans="16:62" ht="18.75" customHeight="1"/>
    <row r="176" spans="16:62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</sheetData>
  <mergeCells count="252">
    <mergeCell ref="BP30:BP31"/>
    <mergeCell ref="BQ30:BQ31"/>
    <mergeCell ref="BR30:BR31"/>
    <mergeCell ref="BS30:BT30"/>
    <mergeCell ref="BI30:BI31"/>
    <mergeCell ref="BJ30:BJ31"/>
    <mergeCell ref="BK30:BK31"/>
    <mergeCell ref="BL30:BL31"/>
    <mergeCell ref="BM30:BM31"/>
    <mergeCell ref="BN30:BO30"/>
    <mergeCell ref="BC30:BC31"/>
    <mergeCell ref="BD30:BD31"/>
    <mergeCell ref="BE30:BE31"/>
    <mergeCell ref="BF30:BF31"/>
    <mergeCell ref="BG30:BG31"/>
    <mergeCell ref="BH30:BH31"/>
    <mergeCell ref="AU30:AV30"/>
    <mergeCell ref="AW30:AW31"/>
    <mergeCell ref="AX30:AX31"/>
    <mergeCell ref="AY30:AY31"/>
    <mergeCell ref="AZ30:BA30"/>
    <mergeCell ref="BB30:BB31"/>
    <mergeCell ref="AO30:AO31"/>
    <mergeCell ref="AP30:AP31"/>
    <mergeCell ref="AQ30:AQ31"/>
    <mergeCell ref="AR30:AR31"/>
    <mergeCell ref="AS30:AS31"/>
    <mergeCell ref="AT30:AT31"/>
    <mergeCell ref="AI30:AI31"/>
    <mergeCell ref="AJ30:AJ31"/>
    <mergeCell ref="AK30:AK31"/>
    <mergeCell ref="AL30:AL31"/>
    <mergeCell ref="AM30:AM31"/>
    <mergeCell ref="AN30:AN31"/>
    <mergeCell ref="AE30:AE31"/>
    <mergeCell ref="AF30:AF31"/>
    <mergeCell ref="AG30:AH30"/>
    <mergeCell ref="U30:U31"/>
    <mergeCell ref="V30:V31"/>
    <mergeCell ref="W30:W31"/>
    <mergeCell ref="X30:X31"/>
    <mergeCell ref="Y30:Y31"/>
    <mergeCell ref="Z30:Z31"/>
    <mergeCell ref="B30:B31"/>
    <mergeCell ref="C30:C31"/>
    <mergeCell ref="D30:D31"/>
    <mergeCell ref="E30:E31"/>
    <mergeCell ref="F30:F31"/>
    <mergeCell ref="G30:G31"/>
    <mergeCell ref="AW29:BA29"/>
    <mergeCell ref="BB29:BD29"/>
    <mergeCell ref="BE29:BG29"/>
    <mergeCell ref="N30:O30"/>
    <mergeCell ref="P30:P31"/>
    <mergeCell ref="Q30:Q31"/>
    <mergeCell ref="R30:R31"/>
    <mergeCell ref="S30:S31"/>
    <mergeCell ref="T30:T31"/>
    <mergeCell ref="H30:H31"/>
    <mergeCell ref="I30:I31"/>
    <mergeCell ref="J30:J31"/>
    <mergeCell ref="K30:K31"/>
    <mergeCell ref="L30:L31"/>
    <mergeCell ref="M30:M31"/>
    <mergeCell ref="AA30:AA31"/>
    <mergeCell ref="AB30:AC30"/>
    <mergeCell ref="AD30:AD31"/>
    <mergeCell ref="BH29:BJ29"/>
    <mergeCell ref="BK29:BO29"/>
    <mergeCell ref="BP29:BT29"/>
    <mergeCell ref="Y29:AC29"/>
    <mergeCell ref="AD29:AH29"/>
    <mergeCell ref="AI29:AK29"/>
    <mergeCell ref="AL29:AN29"/>
    <mergeCell ref="AO29:AQ29"/>
    <mergeCell ref="AR29:AV29"/>
    <mergeCell ref="BR15:BR16"/>
    <mergeCell ref="BS15:BT15"/>
    <mergeCell ref="A29:A31"/>
    <mergeCell ref="B29:D29"/>
    <mergeCell ref="E29:G29"/>
    <mergeCell ref="H29:J29"/>
    <mergeCell ref="K29:O29"/>
    <mergeCell ref="P29:R29"/>
    <mergeCell ref="S29:U29"/>
    <mergeCell ref="V29:X29"/>
    <mergeCell ref="BK15:BK16"/>
    <mergeCell ref="BL15:BL16"/>
    <mergeCell ref="BM15:BM16"/>
    <mergeCell ref="BN15:BO15"/>
    <mergeCell ref="BP15:BP16"/>
    <mergeCell ref="BQ15:BQ16"/>
    <mergeCell ref="BE15:BE16"/>
    <mergeCell ref="BF15:BF16"/>
    <mergeCell ref="BG15:BG16"/>
    <mergeCell ref="BH15:BH16"/>
    <mergeCell ref="BI15:BI16"/>
    <mergeCell ref="BJ15:BJ16"/>
    <mergeCell ref="AX15:AX16"/>
    <mergeCell ref="AY15:AY16"/>
    <mergeCell ref="AZ15:BA15"/>
    <mergeCell ref="BB15:BB16"/>
    <mergeCell ref="BC15:BC16"/>
    <mergeCell ref="BD15:BD16"/>
    <mergeCell ref="AQ15:AQ16"/>
    <mergeCell ref="AR15:AR16"/>
    <mergeCell ref="AS15:AS16"/>
    <mergeCell ref="AT15:AT16"/>
    <mergeCell ref="AU15:AV15"/>
    <mergeCell ref="AW15:AW16"/>
    <mergeCell ref="AK15:AK16"/>
    <mergeCell ref="AL15:AL16"/>
    <mergeCell ref="AM15:AM16"/>
    <mergeCell ref="AN15:AN16"/>
    <mergeCell ref="AO15:AO16"/>
    <mergeCell ref="AP15:AP16"/>
    <mergeCell ref="AD15:AD16"/>
    <mergeCell ref="AE15:AE16"/>
    <mergeCell ref="AF15:AF16"/>
    <mergeCell ref="AG15:AH15"/>
    <mergeCell ref="AI15:AI16"/>
    <mergeCell ref="AJ15:AJ16"/>
    <mergeCell ref="W15:W16"/>
    <mergeCell ref="X15:X16"/>
    <mergeCell ref="Y15:Y16"/>
    <mergeCell ref="Z15:Z16"/>
    <mergeCell ref="AA15:AA16"/>
    <mergeCell ref="AB15:AC15"/>
    <mergeCell ref="Q15:Q16"/>
    <mergeCell ref="R15:R16"/>
    <mergeCell ref="S15:S16"/>
    <mergeCell ref="T15:T16"/>
    <mergeCell ref="U15:U16"/>
    <mergeCell ref="V15:V16"/>
    <mergeCell ref="J15:J16"/>
    <mergeCell ref="K15:K16"/>
    <mergeCell ref="L15:L16"/>
    <mergeCell ref="M15:M16"/>
    <mergeCell ref="N15:O15"/>
    <mergeCell ref="P15:P16"/>
    <mergeCell ref="BK14:BO14"/>
    <mergeCell ref="BP14:BT14"/>
    <mergeCell ref="B15:B16"/>
    <mergeCell ref="C15:C16"/>
    <mergeCell ref="D15:D16"/>
    <mergeCell ref="E15:E16"/>
    <mergeCell ref="F15:F16"/>
    <mergeCell ref="G15:G16"/>
    <mergeCell ref="H15:H16"/>
    <mergeCell ref="I15:I16"/>
    <mergeCell ref="AO14:AQ14"/>
    <mergeCell ref="AR14:AV14"/>
    <mergeCell ref="AW14:BA14"/>
    <mergeCell ref="BB14:BD14"/>
    <mergeCell ref="BE14:BG14"/>
    <mergeCell ref="BH14:BJ14"/>
    <mergeCell ref="S14:U14"/>
    <mergeCell ref="V14:X14"/>
    <mergeCell ref="Y14:AC14"/>
    <mergeCell ref="AD14:AH14"/>
    <mergeCell ref="AI14:AK14"/>
    <mergeCell ref="AL14:AN14"/>
    <mergeCell ref="BP6:BP7"/>
    <mergeCell ref="BQ6:BQ7"/>
    <mergeCell ref="BR6:BR7"/>
    <mergeCell ref="BS6:BT6"/>
    <mergeCell ref="A14:A16"/>
    <mergeCell ref="B14:D14"/>
    <mergeCell ref="E14:G14"/>
    <mergeCell ref="H14:J14"/>
    <mergeCell ref="K14:O14"/>
    <mergeCell ref="P14:R14"/>
    <mergeCell ref="BI6:BI7"/>
    <mergeCell ref="BJ6:BJ7"/>
    <mergeCell ref="BK6:BK7"/>
    <mergeCell ref="BL6:BL7"/>
    <mergeCell ref="BM6:BM7"/>
    <mergeCell ref="BN6:BO6"/>
    <mergeCell ref="BC6:BC7"/>
    <mergeCell ref="BD6:BD7"/>
    <mergeCell ref="BE6:BE7"/>
    <mergeCell ref="BF6:BF7"/>
    <mergeCell ref="BG6:BG7"/>
    <mergeCell ref="BH6:BH7"/>
    <mergeCell ref="AU6:AV6"/>
    <mergeCell ref="AW6:AW7"/>
    <mergeCell ref="AX6:AX7"/>
    <mergeCell ref="AY6:AY7"/>
    <mergeCell ref="AZ6:BA6"/>
    <mergeCell ref="BB6:BB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A6:AA7"/>
    <mergeCell ref="AB6:AC6"/>
    <mergeCell ref="AD6:AD7"/>
    <mergeCell ref="AE6:AE7"/>
    <mergeCell ref="AF6:AF7"/>
    <mergeCell ref="AG6:AH6"/>
    <mergeCell ref="W6:W7"/>
    <mergeCell ref="X6:X7"/>
    <mergeCell ref="Y6:Y7"/>
    <mergeCell ref="Z6:Z7"/>
    <mergeCell ref="N6:O6"/>
    <mergeCell ref="P6:P7"/>
    <mergeCell ref="Q6:Q7"/>
    <mergeCell ref="R6:R7"/>
    <mergeCell ref="S6:S7"/>
    <mergeCell ref="T6:T7"/>
    <mergeCell ref="BK5:BO5"/>
    <mergeCell ref="BP5:BT5"/>
    <mergeCell ref="B6:B7"/>
    <mergeCell ref="C6:C7"/>
    <mergeCell ref="D6:D7"/>
    <mergeCell ref="E6:E7"/>
    <mergeCell ref="F6:F7"/>
    <mergeCell ref="G6:G7"/>
    <mergeCell ref="H6:H7"/>
    <mergeCell ref="I6:I7"/>
    <mergeCell ref="AO5:AQ5"/>
    <mergeCell ref="AR5:AV5"/>
    <mergeCell ref="AW5:BA5"/>
    <mergeCell ref="BB5:BD5"/>
    <mergeCell ref="BE5:BG5"/>
    <mergeCell ref="BH5:BJ5"/>
    <mergeCell ref="S5:U5"/>
    <mergeCell ref="V5:X5"/>
    <mergeCell ref="Y5:AC5"/>
    <mergeCell ref="AD5:AH5"/>
    <mergeCell ref="AI5:AK5"/>
    <mergeCell ref="AL5:AN5"/>
    <mergeCell ref="U6:U7"/>
    <mergeCell ref="V6:V7"/>
    <mergeCell ref="A5:A7"/>
    <mergeCell ref="B5:D5"/>
    <mergeCell ref="E5:G5"/>
    <mergeCell ref="H5:J5"/>
    <mergeCell ref="K5:O5"/>
    <mergeCell ref="P5:R5"/>
    <mergeCell ref="J6:J7"/>
    <mergeCell ref="K6:K7"/>
    <mergeCell ref="L6:L7"/>
    <mergeCell ref="M6:M7"/>
  </mergeCells>
  <printOptions horizontalCentered="1"/>
  <pageMargins left="0.39370078740157483" right="0.39370078740157483" top="0.59055118110236227" bottom="0.59055118110236227" header="0.11811023622047245" footer="0.11811023622047245"/>
  <pageSetup paperSize="9" scale="8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BX97"/>
  <sheetViews>
    <sheetView zoomScaleNormal="100" workbookViewId="0">
      <pane xSplit="1" ySplit="7" topLeftCell="AW89" activePane="bottomRight" state="frozen"/>
      <selection pane="topRight" activeCell="B1" sqref="B1"/>
      <selection pane="bottomLeft" activeCell="A8" sqref="A8"/>
      <selection pane="bottomRight" activeCell="A100" sqref="A100"/>
    </sheetView>
  </sheetViews>
  <sheetFormatPr defaultRowHeight="12.75"/>
  <cols>
    <col min="1" max="1" width="52.5703125" style="2" customWidth="1"/>
    <col min="2" max="13" width="12.7109375" style="2" hidden="1" customWidth="1"/>
    <col min="14" max="14" width="13.140625" style="2" hidden="1" customWidth="1"/>
    <col min="15" max="15" width="13.28515625" style="2" hidden="1" customWidth="1"/>
    <col min="16" max="27" width="12.7109375" style="2" hidden="1" customWidth="1"/>
    <col min="28" max="28" width="11.85546875" style="2" hidden="1" customWidth="1"/>
    <col min="29" max="29" width="10.7109375" style="2" hidden="1" customWidth="1"/>
    <col min="30" max="32" width="12.7109375" style="2" hidden="1" customWidth="1"/>
    <col min="33" max="33" width="12.85546875" style="2" hidden="1" customWidth="1"/>
    <col min="34" max="34" width="13.140625" style="2" hidden="1" customWidth="1"/>
    <col min="35" max="46" width="12.7109375" style="2" hidden="1" customWidth="1"/>
    <col min="47" max="48" width="10.7109375" style="2" hidden="1" customWidth="1"/>
    <col min="49" max="49" width="12.7109375" style="2" customWidth="1"/>
    <col min="50" max="50" width="15" style="2" customWidth="1"/>
    <col min="51" max="51" width="12.7109375" style="2" customWidth="1"/>
    <col min="52" max="53" width="10.7109375" style="2" customWidth="1"/>
    <col min="54" max="55" width="12.7109375" style="2" hidden="1" customWidth="1"/>
    <col min="56" max="56" width="12.5703125" style="2" hidden="1" customWidth="1"/>
    <col min="57" max="57" width="12.7109375" style="2" hidden="1" customWidth="1"/>
    <col min="58" max="59" width="12.5703125" style="2" hidden="1" customWidth="1"/>
    <col min="60" max="61" width="12.7109375" style="2" hidden="1" customWidth="1"/>
    <col min="62" max="62" width="12.5703125" style="2" hidden="1" customWidth="1"/>
    <col min="63" max="65" width="12.7109375" style="2" hidden="1" customWidth="1"/>
    <col min="66" max="66" width="11.28515625" style="2" hidden="1" customWidth="1"/>
    <col min="67" max="67" width="10.7109375" style="2" hidden="1" customWidth="1"/>
    <col min="68" max="70" width="14.28515625" style="2" hidden="1" customWidth="1"/>
    <col min="71" max="71" width="12.5703125" style="2" hidden="1" customWidth="1"/>
    <col min="72" max="72" width="10.7109375" style="2" hidden="1" customWidth="1"/>
    <col min="73" max="16384" width="9.140625" style="2"/>
  </cols>
  <sheetData>
    <row r="1" spans="1:76" ht="20.25">
      <c r="A1" s="1" t="s">
        <v>0</v>
      </c>
    </row>
    <row r="2" spans="1:76" ht="20.25">
      <c r="A2" s="1" t="s">
        <v>1</v>
      </c>
    </row>
    <row r="3" spans="1:76" ht="2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</row>
    <row r="4" spans="1:76" ht="18.7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7"/>
      <c r="BU4" s="4"/>
      <c r="BV4" s="4"/>
      <c r="BW4" s="4"/>
      <c r="BX4" s="4"/>
    </row>
    <row r="5" spans="1:76" ht="19.5" customHeight="1">
      <c r="A5" s="146" t="s">
        <v>3</v>
      </c>
      <c r="B5" s="147" t="s">
        <v>4</v>
      </c>
      <c r="C5" s="148"/>
      <c r="D5" s="148"/>
      <c r="E5" s="147" t="s">
        <v>5</v>
      </c>
      <c r="F5" s="148"/>
      <c r="G5" s="148"/>
      <c r="H5" s="147" t="s">
        <v>6</v>
      </c>
      <c r="I5" s="148"/>
      <c r="J5" s="148"/>
      <c r="K5" s="149" t="s">
        <v>7</v>
      </c>
      <c r="L5" s="150"/>
      <c r="M5" s="150"/>
      <c r="N5" s="151"/>
      <c r="O5" s="152"/>
      <c r="P5" s="147" t="s">
        <v>8</v>
      </c>
      <c r="Q5" s="148"/>
      <c r="R5" s="148"/>
      <c r="S5" s="147" t="s">
        <v>9</v>
      </c>
      <c r="T5" s="148"/>
      <c r="U5" s="148"/>
      <c r="V5" s="147" t="s">
        <v>10</v>
      </c>
      <c r="W5" s="148"/>
      <c r="X5" s="148"/>
      <c r="Y5" s="149" t="s">
        <v>11</v>
      </c>
      <c r="Z5" s="150"/>
      <c r="AA5" s="150"/>
      <c r="AB5" s="151"/>
      <c r="AC5" s="152"/>
      <c r="AD5" s="149" t="s">
        <v>12</v>
      </c>
      <c r="AE5" s="150"/>
      <c r="AF5" s="150"/>
      <c r="AG5" s="151"/>
      <c r="AH5" s="152"/>
      <c r="AI5" s="147" t="s">
        <v>13</v>
      </c>
      <c r="AJ5" s="148"/>
      <c r="AK5" s="148"/>
      <c r="AL5" s="147" t="s">
        <v>14</v>
      </c>
      <c r="AM5" s="148"/>
      <c r="AN5" s="148"/>
      <c r="AO5" s="147" t="s">
        <v>15</v>
      </c>
      <c r="AP5" s="148"/>
      <c r="AQ5" s="148"/>
      <c r="AR5" s="149" t="s">
        <v>16</v>
      </c>
      <c r="AS5" s="150"/>
      <c r="AT5" s="150"/>
      <c r="AU5" s="151"/>
      <c r="AV5" s="152"/>
      <c r="AW5" s="149" t="s">
        <v>17</v>
      </c>
      <c r="AX5" s="150"/>
      <c r="AY5" s="150"/>
      <c r="AZ5" s="151"/>
      <c r="BA5" s="152"/>
      <c r="BB5" s="147" t="s">
        <v>18</v>
      </c>
      <c r="BC5" s="148"/>
      <c r="BD5" s="148"/>
      <c r="BE5" s="147" t="s">
        <v>19</v>
      </c>
      <c r="BF5" s="148"/>
      <c r="BG5" s="148"/>
      <c r="BH5" s="147" t="s">
        <v>20</v>
      </c>
      <c r="BI5" s="148"/>
      <c r="BJ5" s="148"/>
      <c r="BK5" s="149" t="s">
        <v>21</v>
      </c>
      <c r="BL5" s="150"/>
      <c r="BM5" s="150"/>
      <c r="BN5" s="151"/>
      <c r="BO5" s="152"/>
      <c r="BP5" s="156" t="s">
        <v>22</v>
      </c>
      <c r="BQ5" s="157"/>
      <c r="BR5" s="157"/>
      <c r="BS5" s="158"/>
      <c r="BT5" s="158"/>
      <c r="BU5" s="4"/>
      <c r="BV5" s="4"/>
      <c r="BW5" s="4"/>
      <c r="BX5" s="4"/>
    </row>
    <row r="6" spans="1:76" ht="20.25" customHeight="1">
      <c r="A6" s="146"/>
      <c r="B6" s="153" t="s">
        <v>23</v>
      </c>
      <c r="C6" s="153" t="s">
        <v>24</v>
      </c>
      <c r="D6" s="153" t="s">
        <v>25</v>
      </c>
      <c r="E6" s="153" t="s">
        <v>23</v>
      </c>
      <c r="F6" s="153" t="s">
        <v>24</v>
      </c>
      <c r="G6" s="153" t="s">
        <v>25</v>
      </c>
      <c r="H6" s="153" t="s">
        <v>23</v>
      </c>
      <c r="I6" s="153" t="s">
        <v>24</v>
      </c>
      <c r="J6" s="153" t="s">
        <v>25</v>
      </c>
      <c r="K6" s="155" t="s">
        <v>23</v>
      </c>
      <c r="L6" s="155" t="s">
        <v>24</v>
      </c>
      <c r="M6" s="155" t="s">
        <v>25</v>
      </c>
      <c r="N6" s="159" t="s">
        <v>26</v>
      </c>
      <c r="O6" s="159"/>
      <c r="P6" s="153" t="s">
        <v>23</v>
      </c>
      <c r="Q6" s="153" t="s">
        <v>24</v>
      </c>
      <c r="R6" s="153" t="s">
        <v>25</v>
      </c>
      <c r="S6" s="153" t="s">
        <v>23</v>
      </c>
      <c r="T6" s="153" t="s">
        <v>24</v>
      </c>
      <c r="U6" s="153" t="s">
        <v>25</v>
      </c>
      <c r="V6" s="153" t="s">
        <v>23</v>
      </c>
      <c r="W6" s="153" t="s">
        <v>24</v>
      </c>
      <c r="X6" s="153" t="s">
        <v>25</v>
      </c>
      <c r="Y6" s="155" t="s">
        <v>23</v>
      </c>
      <c r="Z6" s="155" t="s">
        <v>24</v>
      </c>
      <c r="AA6" s="155" t="s">
        <v>25</v>
      </c>
      <c r="AB6" s="159" t="s">
        <v>26</v>
      </c>
      <c r="AC6" s="159"/>
      <c r="AD6" s="155" t="s">
        <v>23</v>
      </c>
      <c r="AE6" s="155" t="s">
        <v>24</v>
      </c>
      <c r="AF6" s="155" t="s">
        <v>25</v>
      </c>
      <c r="AG6" s="159" t="s">
        <v>26</v>
      </c>
      <c r="AH6" s="159"/>
      <c r="AI6" s="153" t="s">
        <v>23</v>
      </c>
      <c r="AJ6" s="153" t="s">
        <v>24</v>
      </c>
      <c r="AK6" s="153" t="s">
        <v>25</v>
      </c>
      <c r="AL6" s="153" t="s">
        <v>23</v>
      </c>
      <c r="AM6" s="153" t="s">
        <v>24</v>
      </c>
      <c r="AN6" s="153" t="s">
        <v>25</v>
      </c>
      <c r="AO6" s="153" t="s">
        <v>23</v>
      </c>
      <c r="AP6" s="153" t="s">
        <v>24</v>
      </c>
      <c r="AQ6" s="153" t="s">
        <v>25</v>
      </c>
      <c r="AR6" s="155" t="s">
        <v>23</v>
      </c>
      <c r="AS6" s="155" t="s">
        <v>24</v>
      </c>
      <c r="AT6" s="155" t="s">
        <v>25</v>
      </c>
      <c r="AU6" s="159" t="s">
        <v>26</v>
      </c>
      <c r="AV6" s="159"/>
      <c r="AW6" s="155" t="s">
        <v>23</v>
      </c>
      <c r="AX6" s="155" t="s">
        <v>24</v>
      </c>
      <c r="AY6" s="155" t="s">
        <v>25</v>
      </c>
      <c r="AZ6" s="159" t="s">
        <v>26</v>
      </c>
      <c r="BA6" s="159"/>
      <c r="BB6" s="153" t="s">
        <v>23</v>
      </c>
      <c r="BC6" s="153" t="s">
        <v>24</v>
      </c>
      <c r="BD6" s="153" t="s">
        <v>25</v>
      </c>
      <c r="BE6" s="153" t="s">
        <v>23</v>
      </c>
      <c r="BF6" s="153" t="s">
        <v>24</v>
      </c>
      <c r="BG6" s="153" t="s">
        <v>25</v>
      </c>
      <c r="BH6" s="153" t="s">
        <v>23</v>
      </c>
      <c r="BI6" s="153" t="s">
        <v>24</v>
      </c>
      <c r="BJ6" s="153" t="s">
        <v>25</v>
      </c>
      <c r="BK6" s="155" t="s">
        <v>23</v>
      </c>
      <c r="BL6" s="155" t="s">
        <v>24</v>
      </c>
      <c r="BM6" s="155" t="s">
        <v>25</v>
      </c>
      <c r="BN6" s="159" t="s">
        <v>26</v>
      </c>
      <c r="BO6" s="159"/>
      <c r="BP6" s="162" t="s">
        <v>23</v>
      </c>
      <c r="BQ6" s="162" t="s">
        <v>24</v>
      </c>
      <c r="BR6" s="162" t="s">
        <v>25</v>
      </c>
      <c r="BS6" s="159" t="s">
        <v>26</v>
      </c>
      <c r="BT6" s="159"/>
      <c r="BU6" s="4"/>
      <c r="BV6" s="4"/>
      <c r="BW6" s="4"/>
      <c r="BX6" s="4"/>
    </row>
    <row r="7" spans="1:76" ht="25.5" customHeight="1">
      <c r="A7" s="146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8" t="s">
        <v>27</v>
      </c>
      <c r="O7" s="8" t="s">
        <v>28</v>
      </c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8" t="s">
        <v>27</v>
      </c>
      <c r="AC7" s="8" t="s">
        <v>28</v>
      </c>
      <c r="AD7" s="154"/>
      <c r="AE7" s="154"/>
      <c r="AF7" s="154"/>
      <c r="AG7" s="8" t="s">
        <v>27</v>
      </c>
      <c r="AH7" s="8" t="s">
        <v>28</v>
      </c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8" t="s">
        <v>27</v>
      </c>
      <c r="AV7" s="8" t="s">
        <v>28</v>
      </c>
      <c r="AW7" s="154"/>
      <c r="AX7" s="154"/>
      <c r="AY7" s="154"/>
      <c r="AZ7" s="8" t="s">
        <v>27</v>
      </c>
      <c r="BA7" s="8" t="s">
        <v>28</v>
      </c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8" t="s">
        <v>27</v>
      </c>
      <c r="BO7" s="8" t="s">
        <v>28</v>
      </c>
      <c r="BP7" s="154"/>
      <c r="BQ7" s="154"/>
      <c r="BR7" s="154"/>
      <c r="BS7" s="8" t="s">
        <v>27</v>
      </c>
      <c r="BT7" s="8" t="s">
        <v>28</v>
      </c>
      <c r="BU7" s="4"/>
      <c r="BV7" s="4"/>
      <c r="BW7" s="4"/>
      <c r="BX7" s="4"/>
    </row>
    <row r="8" spans="1:76" ht="18.75">
      <c r="A8" s="9" t="s">
        <v>29</v>
      </c>
      <c r="B8" s="10">
        <f>SUM('[19]Произв. прогр. Вода (СВОД)'!E12)</f>
        <v>455.3970255000001</v>
      </c>
      <c r="C8" s="10">
        <f>SUM('[19]ПОЛНАЯ СЕБЕСТОИМОСТЬ ВОДА 2018'!C8)</f>
        <v>653.08500000000004</v>
      </c>
      <c r="D8" s="11">
        <v>508.25</v>
      </c>
      <c r="E8" s="10">
        <f>SUM('[19]Произв. прогр. Вода (СВОД)'!F12)</f>
        <v>452.73388500000004</v>
      </c>
      <c r="F8" s="10">
        <f>SUM('[19]ПОЛНАЯ СЕБЕСТОИМОСТЬ ВОДА 2018'!D8)</f>
        <v>497.262</v>
      </c>
      <c r="G8" s="11">
        <v>454.69</v>
      </c>
      <c r="H8" s="10">
        <f>SUM('[19]Произв. прогр. Вода (СВОД)'!G12)</f>
        <v>452.73388500000004</v>
      </c>
      <c r="I8" s="10">
        <f>SUM('[19]ПОЛНАЯ СЕБЕСТОИМОСТЬ ВОДА 2018'!E8)</f>
        <v>514.80899999999997</v>
      </c>
      <c r="J8" s="11">
        <v>498.41199999999998</v>
      </c>
      <c r="K8" s="12">
        <f t="shared" ref="K8:M9" si="0">SUM(B8+E8+H8)</f>
        <v>1360.8647955000001</v>
      </c>
      <c r="L8" s="12">
        <f t="shared" si="0"/>
        <v>1665.1559999999999</v>
      </c>
      <c r="M8" s="12">
        <f t="shared" si="0"/>
        <v>1461.3520000000001</v>
      </c>
      <c r="N8" s="13">
        <f>SUM(L8-K8)</f>
        <v>304.29120449999982</v>
      </c>
      <c r="O8" s="13">
        <f>SUM(N8/K8*100)</f>
        <v>22.360134930832647</v>
      </c>
      <c r="P8" s="10">
        <f>SUM('[19]Произв. прогр. Вода (СВОД)'!I12)</f>
        <v>450.07074450000005</v>
      </c>
      <c r="Q8" s="10">
        <f>SUM('[19]ПОЛНАЯ СЕБЕСТОИМОСТЬ ВОДА 2018'!H8)</f>
        <v>597.01900000000001</v>
      </c>
      <c r="R8" s="11">
        <v>538.62</v>
      </c>
      <c r="S8" s="10">
        <f>SUM('[19]Произв. прогр. Вода (СВОД)'!J12)</f>
        <v>426.10248000000007</v>
      </c>
      <c r="T8" s="10">
        <f>SUM('[19]ПОЛНАЯ СЕБЕСТОИМОСТЬ ВОДА 2018'!I8)</f>
        <v>658.07100000000003</v>
      </c>
      <c r="U8" s="11">
        <v>593.98299999999995</v>
      </c>
      <c r="V8" s="10">
        <f>SUM('[19]Произв. прогр. Вода (СВОД)'!K12)</f>
        <v>426.10248000000007</v>
      </c>
      <c r="W8" s="10">
        <f>SUM('[19]ПОЛНАЯ СЕБЕСТОИМОСТЬ ВОДА 2018'!J8)</f>
        <v>642.82100000000003</v>
      </c>
      <c r="X8" s="11">
        <v>608.50800000000004</v>
      </c>
      <c r="Y8" s="12">
        <f t="shared" ref="Y8:AA9" si="1">SUM(P8+S8+V8)</f>
        <v>1302.2757045000001</v>
      </c>
      <c r="Z8" s="12">
        <f t="shared" si="1"/>
        <v>1897.9110000000001</v>
      </c>
      <c r="AA8" s="12">
        <f t="shared" si="1"/>
        <v>1741.1110000000001</v>
      </c>
      <c r="AB8" s="13">
        <f>SUM(Z8-Y8)</f>
        <v>595.63529549999998</v>
      </c>
      <c r="AC8" s="13">
        <f>SUM(AB8/Y8*100)</f>
        <v>45.738033309059553</v>
      </c>
      <c r="AD8" s="12">
        <f t="shared" ref="AD8:AF9" si="2">SUM(K8+Y8)</f>
        <v>2663.1405000000004</v>
      </c>
      <c r="AE8" s="12">
        <f t="shared" si="2"/>
        <v>3563.067</v>
      </c>
      <c r="AF8" s="12">
        <f t="shared" si="2"/>
        <v>3202.4630000000002</v>
      </c>
      <c r="AG8" s="13">
        <f>SUM(AE8-AD8)</f>
        <v>899.92649999999958</v>
      </c>
      <c r="AH8" s="13">
        <f>SUM(AG8/AD8*100)</f>
        <v>33.791927237785593</v>
      </c>
      <c r="AI8" s="10">
        <f>SUM('[19]Произв. прогр. Вода (СВОД)'!N12)</f>
        <v>426.10248000000007</v>
      </c>
      <c r="AJ8" s="10">
        <f>SUM('[19]ПОЛНАЯ СЕБЕСТОИМОСТЬ ВОДА 2018'!P8)</f>
        <v>661.48800000000006</v>
      </c>
      <c r="AK8" s="11">
        <v>612.81299999999999</v>
      </c>
      <c r="AL8" s="10">
        <f>SUM('[19]Произв. прогр. Вода (СВОД)'!O12)</f>
        <v>426.10248000000007</v>
      </c>
      <c r="AM8" s="10">
        <f>SUM('[19]ПОЛНАЯ СЕБЕСТОИМОСТЬ ВОДА 2018'!Q8)</f>
        <v>511.32600000000002</v>
      </c>
      <c r="AN8" s="11">
        <v>615.16999999999996</v>
      </c>
      <c r="AO8" s="10">
        <f>SUM('[19]Произв. прогр. Вода (СВОД)'!P12)</f>
        <v>450.07074450000005</v>
      </c>
      <c r="AP8" s="10">
        <f>SUM('[19]ПОЛНАЯ СЕБЕСТОИМОСТЬ ВОДА 2018'!R8)</f>
        <v>518.64</v>
      </c>
      <c r="AQ8" s="11">
        <v>603.98</v>
      </c>
      <c r="AR8" s="12">
        <f t="shared" ref="AR8:AT9" si="3">SUM(AI8+AL8+AO8)</f>
        <v>1302.2757045000003</v>
      </c>
      <c r="AS8" s="12">
        <f t="shared" si="3"/>
        <v>1691.4540000000002</v>
      </c>
      <c r="AT8" s="12">
        <f t="shared" si="3"/>
        <v>1831.963</v>
      </c>
      <c r="AU8" s="13">
        <f>SUM(AS8-AR8)</f>
        <v>389.17829549999988</v>
      </c>
      <c r="AV8" s="13">
        <f>SUM(AU8/AR8*100)</f>
        <v>29.884477930072585</v>
      </c>
      <c r="AW8" s="12">
        <f t="shared" ref="AW8:AY9" si="4">SUM(AD8+AR8)</f>
        <v>3965.4162045000007</v>
      </c>
      <c r="AX8" s="12">
        <f t="shared" si="4"/>
        <v>5254.5210000000006</v>
      </c>
      <c r="AY8" s="12">
        <f t="shared" si="4"/>
        <v>5034.4260000000004</v>
      </c>
      <c r="AZ8" s="13">
        <f>SUM(AX8-AW8)</f>
        <v>1289.1047954999999</v>
      </c>
      <c r="BA8" s="13">
        <f>SUM(AZ8/AW8*100)</f>
        <v>32.508688344923506</v>
      </c>
      <c r="BB8" s="10">
        <f>SUM('[19]Произв. прогр. Вода (СВОД)'!S12)</f>
        <v>452.73388500000004</v>
      </c>
      <c r="BC8" s="10">
        <f>SUM('[19]ПОЛНАЯ СЕБЕСТОИМОСТЬ ВОДА 2018'!X8)</f>
        <v>0</v>
      </c>
      <c r="BD8" s="11">
        <v>610.54499999999996</v>
      </c>
      <c r="BE8" s="10">
        <f>SUM('[19]Произв. прогр. Вода (СВОД)'!T12)</f>
        <v>452.73388500000004</v>
      </c>
      <c r="BF8" s="10">
        <f>SUM('[19]ПОЛНАЯ СЕБЕСТОИМОСТЬ ВОДА 2018'!Y8)</f>
        <v>0</v>
      </c>
      <c r="BG8" s="11">
        <v>531.03</v>
      </c>
      <c r="BH8" s="10">
        <f>SUM('[19]Произв. прогр. Вода (СВОД)'!U12)</f>
        <v>455.3970255000001</v>
      </c>
      <c r="BI8" s="10">
        <f>SUM('[19]ПОЛНАЯ СЕБЕСТОИМОСТЬ ВОДА 2018'!Z8)</f>
        <v>0</v>
      </c>
      <c r="BJ8" s="11">
        <v>591.77200000000005</v>
      </c>
      <c r="BK8" s="12">
        <f t="shared" ref="BK8:BM9" si="5">SUM(BB8+BE8+BH8)</f>
        <v>1360.8647955000001</v>
      </c>
      <c r="BL8" s="12">
        <f t="shared" si="5"/>
        <v>0</v>
      </c>
      <c r="BM8" s="12">
        <f t="shared" si="5"/>
        <v>1733.3469999999998</v>
      </c>
      <c r="BN8" s="13">
        <f>SUM(BL8-BK8)</f>
        <v>-1360.8647955000001</v>
      </c>
      <c r="BO8" s="13">
        <f>SUM(BN8/BK8*100)</f>
        <v>-100</v>
      </c>
      <c r="BP8" s="12">
        <f t="shared" ref="BP8:BR9" si="6">SUM(AW8+BK8)</f>
        <v>5326.2810000000009</v>
      </c>
      <c r="BQ8" s="12">
        <f t="shared" si="6"/>
        <v>5254.5210000000006</v>
      </c>
      <c r="BR8" s="12">
        <f t="shared" si="6"/>
        <v>6767.7730000000001</v>
      </c>
      <c r="BS8" s="13">
        <f>SUM(BQ8-BP8)</f>
        <v>-71.760000000000218</v>
      </c>
      <c r="BT8" s="13">
        <f>SUM(BS8/BP8*100)</f>
        <v>-1.3472815272044454</v>
      </c>
      <c r="BU8" s="4"/>
      <c r="BV8" s="4"/>
      <c r="BW8" s="4"/>
      <c r="BX8" s="4"/>
    </row>
    <row r="9" spans="1:76" ht="18.75">
      <c r="A9" s="14" t="s">
        <v>30</v>
      </c>
      <c r="B9" s="15">
        <f>SUM('[19]Произв. прогр. Вода (СВОД)'!E13)</f>
        <v>68.034833333333339</v>
      </c>
      <c r="C9" s="15">
        <f>SUM('[19]ПОЛНАЯ СЕБЕСТОИМОСТЬ ВОДА 2018'!C9)</f>
        <v>153.15100000000001</v>
      </c>
      <c r="D9" s="16">
        <v>37.540999999999997</v>
      </c>
      <c r="E9" s="15">
        <f>SUM('[19]Произв. прогр. Вода (СВОД)'!F13)</f>
        <v>68.034833333333339</v>
      </c>
      <c r="F9" s="15">
        <f>SUM('[19]ПОЛНАЯ СЕБЕСТОИМОСТЬ ВОДА 2018'!D9)</f>
        <v>75.460999999999999</v>
      </c>
      <c r="G9" s="16">
        <v>38.46</v>
      </c>
      <c r="H9" s="15">
        <f>SUM('[19]Произв. прогр. Вода (СВОД)'!G13)</f>
        <v>68.034833333333339</v>
      </c>
      <c r="I9" s="15">
        <f>SUM('[19]ПОЛНАЯ СЕБЕСТОИМОСТЬ ВОДА 2018'!E9)</f>
        <v>37.656999999999996</v>
      </c>
      <c r="J9" s="16">
        <v>38.691000000000003</v>
      </c>
      <c r="K9" s="17">
        <f t="shared" si="0"/>
        <v>204.10450000000003</v>
      </c>
      <c r="L9" s="17">
        <f t="shared" si="0"/>
        <v>266.26900000000001</v>
      </c>
      <c r="M9" s="17">
        <f t="shared" si="0"/>
        <v>114.69200000000001</v>
      </c>
      <c r="N9" s="18">
        <f t="shared" ref="N9:N20" si="7">SUM(L9-K9)</f>
        <v>62.164499999999975</v>
      </c>
      <c r="O9" s="18">
        <f t="shared" ref="O9:O20" si="8">SUM(N9/K9*100)</f>
        <v>30.457192271605948</v>
      </c>
      <c r="P9" s="15">
        <f>SUM('[19]Произв. прогр. Вода (СВОД)'!I13)</f>
        <v>68.034833333333339</v>
      </c>
      <c r="Q9" s="15">
        <f>SUM('[19]ПОЛНАЯ СЕБЕСТОИМОСТЬ ВОДА 2018'!H9)</f>
        <v>91.515000000000001</v>
      </c>
      <c r="R9" s="16">
        <v>87.93</v>
      </c>
      <c r="S9" s="15">
        <f>SUM('[19]Произв. прогр. Вода (СВОД)'!J13)</f>
        <v>68.034833333333339</v>
      </c>
      <c r="T9" s="15">
        <f>SUM('[19]ПОЛНАЯ СЕБЕСТОИМОСТЬ ВОДА 2018'!I9)</f>
        <v>162.489</v>
      </c>
      <c r="U9" s="16">
        <v>120.30800000000001</v>
      </c>
      <c r="V9" s="15">
        <f>SUM('[19]Произв. прогр. Вода (СВОД)'!K13)</f>
        <v>68.034833333333339</v>
      </c>
      <c r="W9" s="15">
        <f>SUM('[19]ПОЛНАЯ СЕБЕСТОИМОСТЬ ВОДА 2018'!J9)</f>
        <v>152.56200000000001</v>
      </c>
      <c r="X9" s="16">
        <v>150.96799999999999</v>
      </c>
      <c r="Y9" s="17">
        <f t="shared" si="1"/>
        <v>204.10450000000003</v>
      </c>
      <c r="Z9" s="17">
        <f t="shared" si="1"/>
        <v>406.56600000000003</v>
      </c>
      <c r="AA9" s="17">
        <f t="shared" si="1"/>
        <v>359.20600000000002</v>
      </c>
      <c r="AB9" s="18">
        <f t="shared" ref="AB9:AB20" si="9">SUM(Z9-Y9)</f>
        <v>202.4615</v>
      </c>
      <c r="AC9" s="18">
        <f t="shared" ref="AC9:AC20" si="10">SUM(AB9/Y9*100)</f>
        <v>99.195020197986807</v>
      </c>
      <c r="AD9" s="17">
        <f t="shared" si="2"/>
        <v>408.20900000000006</v>
      </c>
      <c r="AE9" s="17">
        <f t="shared" si="2"/>
        <v>672.83500000000004</v>
      </c>
      <c r="AF9" s="17">
        <f t="shared" si="2"/>
        <v>473.89800000000002</v>
      </c>
      <c r="AG9" s="18">
        <f t="shared" ref="AG9:AG20" si="11">SUM(AE9-AD9)</f>
        <v>264.62599999999998</v>
      </c>
      <c r="AH9" s="18">
        <f t="shared" ref="AH9:AH20" si="12">SUM(AG9/AD9*100)</f>
        <v>64.82610623479637</v>
      </c>
      <c r="AI9" s="15">
        <f>SUM('[19]Произв. прогр. Вода (СВОД)'!N13)</f>
        <v>68.034833333333339</v>
      </c>
      <c r="AJ9" s="15">
        <f>SUM('[19]ПОЛНАЯ СЕБЕСТОИМОСТЬ ВОДА 2018'!P9)</f>
        <v>126.378</v>
      </c>
      <c r="AK9" s="16">
        <v>152.94800000000001</v>
      </c>
      <c r="AL9" s="15">
        <f>SUM('[19]Произв. прогр. Вода (СВОД)'!O13)</f>
        <v>68.034833333333339</v>
      </c>
      <c r="AM9" s="15">
        <f>SUM('[19]ПОЛНАЯ СЕБЕСТОИМОСТЬ ВОДА 2018'!Q9)</f>
        <v>48.91</v>
      </c>
      <c r="AN9" s="16">
        <v>138.33000000000001</v>
      </c>
      <c r="AO9" s="15">
        <f>SUM('[19]Произв. прогр. Вода (СВОД)'!P13)</f>
        <v>68.034833333333339</v>
      </c>
      <c r="AP9" s="15">
        <f>SUM('[19]ПОЛНАЯ СЕБЕСТОИМОСТЬ ВОДА 2018'!R9)</f>
        <v>47.6</v>
      </c>
      <c r="AQ9" s="16">
        <v>137.273</v>
      </c>
      <c r="AR9" s="17">
        <f t="shared" si="3"/>
        <v>204.10450000000003</v>
      </c>
      <c r="AS9" s="17">
        <f t="shared" si="3"/>
        <v>222.88800000000001</v>
      </c>
      <c r="AT9" s="17">
        <f t="shared" si="3"/>
        <v>428.55100000000004</v>
      </c>
      <c r="AU9" s="18">
        <f t="shared" ref="AU9:AU20" si="13">SUM(AS9-AR9)</f>
        <v>18.783499999999975</v>
      </c>
      <c r="AV9" s="18">
        <f t="shared" ref="AV9:AV20" si="14">SUM(AU9/AR9*100)</f>
        <v>9.2028838168683063</v>
      </c>
      <c r="AW9" s="17">
        <f t="shared" si="4"/>
        <v>612.31350000000009</v>
      </c>
      <c r="AX9" s="17">
        <f t="shared" si="4"/>
        <v>895.72300000000007</v>
      </c>
      <c r="AY9" s="17">
        <f t="shared" si="4"/>
        <v>902.44900000000007</v>
      </c>
      <c r="AZ9" s="18">
        <f t="shared" ref="AZ9:AZ20" si="15">SUM(AX9-AW9)</f>
        <v>283.40949999999998</v>
      </c>
      <c r="BA9" s="18">
        <f t="shared" ref="BA9:BA20" si="16">SUM(AZ9/AW9*100)</f>
        <v>46.285032095487026</v>
      </c>
      <c r="BB9" s="15">
        <f>SUM('[19]Произв. прогр. Вода (СВОД)'!S13)</f>
        <v>68.034833333333339</v>
      </c>
      <c r="BC9" s="15">
        <f>SUM('[19]ПОЛНАЯ СЕБЕСТОИМОСТЬ ВОДА 2018'!X9)</f>
        <v>0</v>
      </c>
      <c r="BD9" s="16">
        <v>157.90199999999999</v>
      </c>
      <c r="BE9" s="15">
        <f>SUM('[19]Произв. прогр. Вода (СВОД)'!T13)</f>
        <v>68.034833333333339</v>
      </c>
      <c r="BF9" s="15">
        <f>SUM('[19]ПОЛНАЯ СЕБЕСТОИМОСТЬ ВОДА 2018'!Y9)</f>
        <v>0</v>
      </c>
      <c r="BG9" s="16">
        <v>163.95500000000001</v>
      </c>
      <c r="BH9" s="15">
        <f>SUM('[19]Произв. прогр. Вода (СВОД)'!U13)</f>
        <v>68.034833333333339</v>
      </c>
      <c r="BI9" s="15">
        <f>SUM('[19]ПОЛНАЯ СЕБЕСТОИМОСТЬ ВОДА 2018'!Z9)</f>
        <v>0</v>
      </c>
      <c r="BJ9" s="16">
        <v>178.762</v>
      </c>
      <c r="BK9" s="17">
        <f t="shared" si="5"/>
        <v>204.10450000000003</v>
      </c>
      <c r="BL9" s="17">
        <f t="shared" si="5"/>
        <v>0</v>
      </c>
      <c r="BM9" s="17">
        <f t="shared" si="5"/>
        <v>500.61899999999997</v>
      </c>
      <c r="BN9" s="18">
        <f t="shared" ref="BN9:BN20" si="17">SUM(BL9-BK9)</f>
        <v>-204.10450000000003</v>
      </c>
      <c r="BO9" s="18">
        <f t="shared" ref="BO9:BO20" si="18">SUM(BN9/BK9*100)</f>
        <v>-100</v>
      </c>
      <c r="BP9" s="17">
        <f t="shared" si="6"/>
        <v>816.41800000000012</v>
      </c>
      <c r="BQ9" s="17">
        <f t="shared" si="6"/>
        <v>895.72300000000007</v>
      </c>
      <c r="BR9" s="17">
        <f t="shared" si="6"/>
        <v>1403.068</v>
      </c>
      <c r="BS9" s="18">
        <f t="shared" ref="BS9:BS20" si="19">SUM(BQ9-BP9)</f>
        <v>79.30499999999995</v>
      </c>
      <c r="BT9" s="18">
        <f t="shared" ref="BT9:BT20" si="20">SUM(BS9/BP9*100)</f>
        <v>9.7137740716152674</v>
      </c>
      <c r="BU9" s="4"/>
      <c r="BV9" s="4"/>
      <c r="BW9" s="4"/>
      <c r="BX9" s="4"/>
    </row>
    <row r="10" spans="1:76" ht="18.75">
      <c r="A10" s="19" t="s">
        <v>31</v>
      </c>
      <c r="B10" s="20">
        <f>SUM('[19]Произв. прогр. Вода (СВОД)'!E14)</f>
        <v>0.14939674508992445</v>
      </c>
      <c r="C10" s="20">
        <f>SUM('[19]ПОЛНАЯ СЕБЕСТОИМОСТЬ ВОДА 2018'!C10)</f>
        <v>0.23450393134124961</v>
      </c>
      <c r="D10" s="20">
        <f t="shared" ref="D10:G10" si="21">SUM(D9/D8)</f>
        <v>7.386325627151992E-2</v>
      </c>
      <c r="E10" s="20">
        <f>SUM('[19]Произв. прогр. Вода (СВОД)'!F14)</f>
        <v>0.15027554947280639</v>
      </c>
      <c r="F10" s="20">
        <f>SUM('[19]ПОЛНАЯ СЕБЕСТОИМОСТЬ ВОДА 2018'!D10)</f>
        <v>0.15175299942485049</v>
      </c>
      <c r="G10" s="20">
        <f t="shared" si="21"/>
        <v>8.4585101937583854E-2</v>
      </c>
      <c r="H10" s="20">
        <f>SUM('[19]Произв. прогр. Вода (СВОД)'!G14)</f>
        <v>0.15027554947280639</v>
      </c>
      <c r="I10" s="20">
        <f>SUM('[19]ПОЛНАЯ СЕБЕСТОИМОСТЬ ВОДА 2018'!E10)</f>
        <v>7.3147516846053584E-2</v>
      </c>
      <c r="J10" s="20">
        <f>SUM(J9/J8)</f>
        <v>7.7628548269303321E-2</v>
      </c>
      <c r="K10" s="21">
        <f t="shared" ref="K10:M10" si="22">SUM(K9/K8)</f>
        <v>0.14998146816268348</v>
      </c>
      <c r="L10" s="21">
        <f t="shared" si="22"/>
        <v>0.15990633910576546</v>
      </c>
      <c r="M10" s="21">
        <f t="shared" si="22"/>
        <v>7.8483486524807161E-2</v>
      </c>
      <c r="N10" s="22">
        <f t="shared" si="7"/>
        <v>9.9248709430819759E-3</v>
      </c>
      <c r="O10" s="22">
        <f>SUM(N10/K10*100)</f>
        <v>6.6173981790314</v>
      </c>
      <c r="P10" s="20">
        <f>SUM('[19]Произв. прогр. Вода (СВОД)'!I14)</f>
        <v>0.15116475390755671</v>
      </c>
      <c r="Q10" s="20">
        <f>SUM('[19]ПОЛНАЯ СЕБЕСТОИМОСТЬ ВОДА 2018'!H10)</f>
        <v>0.15328657881909957</v>
      </c>
      <c r="R10" s="20">
        <f t="shared" ref="R10:AA10" si="23">SUM(R9/R8)</f>
        <v>0.16325052912999891</v>
      </c>
      <c r="S10" s="20">
        <f>SUM('[19]Произв. прогр. Вода (СВОД)'!J14)</f>
        <v>0.15966777131485677</v>
      </c>
      <c r="T10" s="20">
        <f>SUM('[19]ПОЛНАЯ СЕБЕСТОИМОСТЬ ВОДА 2018'!I10)</f>
        <v>0.24691712596361182</v>
      </c>
      <c r="U10" s="20">
        <f t="shared" si="23"/>
        <v>0.20254451726732922</v>
      </c>
      <c r="V10" s="20">
        <f>SUM('[19]Произв. прогр. Вода (СВОД)'!K14)</f>
        <v>0.15966777131485677</v>
      </c>
      <c r="W10" s="20">
        <f>SUM('[19]ПОЛНАЯ СЕБЕСТОИМОСТЬ ВОДА 2018'!J10)</f>
        <v>0.23733200999967333</v>
      </c>
      <c r="X10" s="20">
        <f t="shared" si="23"/>
        <v>0.24809534139238923</v>
      </c>
      <c r="Y10" s="21">
        <f t="shared" si="23"/>
        <v>0.15672910067716003</v>
      </c>
      <c r="Z10" s="21">
        <f t="shared" si="23"/>
        <v>0.21421763191213919</v>
      </c>
      <c r="AA10" s="21">
        <f t="shared" si="23"/>
        <v>0.20630850072166565</v>
      </c>
      <c r="AB10" s="22">
        <f t="shared" si="9"/>
        <v>5.7488531234979157E-2</v>
      </c>
      <c r="AC10" s="22">
        <f t="shared" si="10"/>
        <v>36.680189566963364</v>
      </c>
      <c r="AD10" s="21">
        <f t="shared" ref="AD10:AF10" si="24">SUM(AD9/AD8)</f>
        <v>0.1532810604622625</v>
      </c>
      <c r="AE10" s="21">
        <f t="shared" si="24"/>
        <v>0.18883591018636472</v>
      </c>
      <c r="AF10" s="21">
        <f t="shared" si="24"/>
        <v>0.14797922723853485</v>
      </c>
      <c r="AG10" s="22">
        <f t="shared" si="11"/>
        <v>3.5554849724102222E-2</v>
      </c>
      <c r="AH10" s="22">
        <f>SUM(AG10/AD10)</f>
        <v>0.23195853171211428</v>
      </c>
      <c r="AI10" s="20">
        <f>SUM('[19]Произв. прогр. Вода (СВОД)'!N14)</f>
        <v>0.15966777131485677</v>
      </c>
      <c r="AJ10" s="20">
        <f>SUM('[19]ПОЛНАЯ СЕБЕСТОИМОСТЬ ВОДА 2018'!P10)</f>
        <v>0.19105108482693561</v>
      </c>
      <c r="AK10" s="20">
        <f t="shared" ref="AK10:AT10" si="25">SUM(AK9/AK8)</f>
        <v>0.24958347815728454</v>
      </c>
      <c r="AL10" s="20">
        <f>SUM('[19]Произв. прогр. Вода (СВОД)'!O14)</f>
        <v>0.15966777131485677</v>
      </c>
      <c r="AM10" s="20">
        <f>SUM('[19]ПОЛНАЯ СЕБЕСТОИМОСТЬ ВОДА 2018'!Q10)</f>
        <v>9.5653262302327666E-2</v>
      </c>
      <c r="AN10" s="20">
        <f t="shared" si="25"/>
        <v>0.22486467155420456</v>
      </c>
      <c r="AO10" s="20">
        <f>SUM('[19]Произв. прогр. Вода (СВОД)'!P14)</f>
        <v>0.15116475390755671</v>
      </c>
      <c r="AP10" s="20">
        <f>SUM('[19]ПОЛНАЯ СЕБЕСТОИМОСТЬ ВОДА 2018'!R10)</f>
        <v>9.1778497609131579E-2</v>
      </c>
      <c r="AQ10" s="20">
        <f t="shared" si="25"/>
        <v>0.22728070465909467</v>
      </c>
      <c r="AR10" s="21">
        <f t="shared" si="25"/>
        <v>0.15672910067716</v>
      </c>
      <c r="AS10" s="21">
        <f t="shared" si="25"/>
        <v>0.13177301895292451</v>
      </c>
      <c r="AT10" s="21">
        <f t="shared" si="25"/>
        <v>0.23392994290823563</v>
      </c>
      <c r="AU10" s="22">
        <f t="shared" si="13"/>
        <v>-2.4956081724235496E-2</v>
      </c>
      <c r="AV10" s="22">
        <f>SUM(AU10/AR10)</f>
        <v>-0.15923068285602895</v>
      </c>
      <c r="AW10" s="21">
        <f t="shared" ref="AW10:AY10" si="26">SUM(AW9/AW8)</f>
        <v>0.154413425583206</v>
      </c>
      <c r="AX10" s="21">
        <f t="shared" si="26"/>
        <v>0.17046710822927533</v>
      </c>
      <c r="AY10" s="21">
        <f t="shared" si="26"/>
        <v>0.17925558941575465</v>
      </c>
      <c r="AZ10" s="22">
        <f t="shared" si="15"/>
        <v>1.6053682646069323E-2</v>
      </c>
      <c r="BA10" s="22">
        <f t="shared" si="16"/>
        <v>10.396558838997301</v>
      </c>
      <c r="BB10" s="20">
        <f>SUM('[19]Произв. прогр. Вода (СВОД)'!S14)</f>
        <v>0.15027554947280639</v>
      </c>
      <c r="BC10" s="20" t="e">
        <f>SUM('[19]ПОЛНАЯ СЕБЕСТОИМОСТЬ ВОДА 2018'!X10)</f>
        <v>#DIV/0!</v>
      </c>
      <c r="BD10" s="20">
        <f t="shared" ref="BD10:BM10" si="27">SUM(BD9/BD8)</f>
        <v>0.2586246714001425</v>
      </c>
      <c r="BE10" s="20">
        <f>SUM('[19]Произв. прогр. Вода (СВОД)'!T14)</f>
        <v>0.15027554947280639</v>
      </c>
      <c r="BF10" s="20" t="e">
        <f>SUM('[19]ПОЛНАЯ СЕБЕСТОИМОСТЬ ВОДА 2018'!Y10)</f>
        <v>#DIV/0!</v>
      </c>
      <c r="BG10" s="20">
        <f t="shared" si="27"/>
        <v>0.30874903489445044</v>
      </c>
      <c r="BH10" s="20">
        <f>SUM('[19]Произв. прогр. Вода (СВОД)'!U14)</f>
        <v>0.14939674508992445</v>
      </c>
      <c r="BI10" s="20" t="e">
        <f>SUM('[19]ПОЛНАЯ СЕБЕСТОИМОСТЬ ВОДА 2018'!Z10)</f>
        <v>#DIV/0!</v>
      </c>
      <c r="BJ10" s="20">
        <f t="shared" si="27"/>
        <v>0.30207917914331867</v>
      </c>
      <c r="BK10" s="21">
        <f t="shared" si="27"/>
        <v>0.14998146816268348</v>
      </c>
      <c r="BL10" s="21" t="e">
        <f t="shared" si="27"/>
        <v>#DIV/0!</v>
      </c>
      <c r="BM10" s="21">
        <f t="shared" si="27"/>
        <v>0.28881637664010729</v>
      </c>
      <c r="BN10" s="22" t="e">
        <f t="shared" si="17"/>
        <v>#DIV/0!</v>
      </c>
      <c r="BO10" s="22" t="e">
        <f t="shared" si="18"/>
        <v>#DIV/0!</v>
      </c>
      <c r="BP10" s="21">
        <f t="shared" ref="BP10:BR10" si="28">SUM(BP9/BP8)</f>
        <v>0.1532810604622625</v>
      </c>
      <c r="BQ10" s="21">
        <f t="shared" si="28"/>
        <v>0.17046710822927533</v>
      </c>
      <c r="BR10" s="21">
        <f t="shared" si="28"/>
        <v>0.20731605507454223</v>
      </c>
      <c r="BS10" s="22">
        <f t="shared" si="19"/>
        <v>1.7186047767012824E-2</v>
      </c>
      <c r="BT10" s="22">
        <f t="shared" si="20"/>
        <v>11.212114344188006</v>
      </c>
      <c r="BU10" s="4"/>
      <c r="BV10" s="4"/>
      <c r="BW10" s="4"/>
      <c r="BX10" s="4"/>
    </row>
    <row r="11" spans="1:76" ht="18.75">
      <c r="A11" s="9" t="s">
        <v>32</v>
      </c>
      <c r="B11" s="10">
        <f>SUM('[19]Произв. прогр. Вода (СВОД)'!E15)</f>
        <v>387.36219216666677</v>
      </c>
      <c r="C11" s="10">
        <f>SUM('[19]ПОЛНАЯ СЕБЕСТОИМОСТЬ ВОДА 2018'!C11)</f>
        <v>499.93400000000003</v>
      </c>
      <c r="D11" s="10">
        <f t="shared" ref="D11:BR11" si="29">SUM(D8-D9)</f>
        <v>470.709</v>
      </c>
      <c r="E11" s="10">
        <f>SUM('[19]Произв. прогр. Вода (СВОД)'!F15)</f>
        <v>384.69905166666672</v>
      </c>
      <c r="F11" s="10">
        <f>SUM('[19]ПОЛНАЯ СЕБЕСТОИМОСТЬ ВОДА 2018'!D11)</f>
        <v>421.80099999999999</v>
      </c>
      <c r="G11" s="10">
        <f t="shared" si="29"/>
        <v>416.23</v>
      </c>
      <c r="H11" s="10">
        <f>SUM('[19]Произв. прогр. Вода (СВОД)'!G15)</f>
        <v>384.69905166666672</v>
      </c>
      <c r="I11" s="10">
        <f>SUM('[19]ПОЛНАЯ СЕБЕСТОИМОСТЬ ВОДА 2018'!E11)</f>
        <v>477.15199999999999</v>
      </c>
      <c r="J11" s="10">
        <f t="shared" si="29"/>
        <v>459.721</v>
      </c>
      <c r="K11" s="12">
        <f t="shared" si="29"/>
        <v>1156.7602955000002</v>
      </c>
      <c r="L11" s="12">
        <f t="shared" si="29"/>
        <v>1398.8869999999999</v>
      </c>
      <c r="M11" s="12">
        <f t="shared" si="29"/>
        <v>1346.66</v>
      </c>
      <c r="N11" s="13">
        <f t="shared" si="7"/>
        <v>242.12670449999973</v>
      </c>
      <c r="O11" s="13">
        <f t="shared" si="8"/>
        <v>20.931450140700278</v>
      </c>
      <c r="P11" s="10">
        <f>SUM('[19]Произв. прогр. Вода (СВОД)'!I15)</f>
        <v>382.03591116666672</v>
      </c>
      <c r="Q11" s="10">
        <f>SUM('[19]ПОЛНАЯ СЕБЕСТОИМОСТЬ ВОДА 2018'!H11)</f>
        <v>505.50400000000002</v>
      </c>
      <c r="R11" s="10">
        <f t="shared" si="29"/>
        <v>450.69</v>
      </c>
      <c r="S11" s="10">
        <f>SUM('[19]Произв. прогр. Вода (СВОД)'!J15)</f>
        <v>358.06764666666675</v>
      </c>
      <c r="T11" s="10">
        <f>SUM('[19]ПОЛНАЯ СЕБЕСТОИМОСТЬ ВОДА 2018'!I11)</f>
        <v>495.58199999999999</v>
      </c>
      <c r="U11" s="10">
        <f t="shared" si="29"/>
        <v>473.67499999999995</v>
      </c>
      <c r="V11" s="10">
        <f>SUM('[19]Произв. прогр. Вода (СВОД)'!K15)</f>
        <v>358.06764666666675</v>
      </c>
      <c r="W11" s="10">
        <f>SUM('[19]ПОЛНАЯ СЕБЕСТОИМОСТЬ ВОДА 2018'!J11)</f>
        <v>490.25900000000001</v>
      </c>
      <c r="X11" s="10">
        <f t="shared" si="29"/>
        <v>457.54000000000008</v>
      </c>
      <c r="Y11" s="12">
        <f t="shared" si="29"/>
        <v>1098.1712044999999</v>
      </c>
      <c r="Z11" s="12">
        <f t="shared" si="29"/>
        <v>1491.345</v>
      </c>
      <c r="AA11" s="12">
        <f t="shared" si="29"/>
        <v>1381.9050000000002</v>
      </c>
      <c r="AB11" s="13">
        <f t="shared" si="9"/>
        <v>393.1737955000001</v>
      </c>
      <c r="AC11" s="13">
        <f t="shared" si="10"/>
        <v>35.802595614316175</v>
      </c>
      <c r="AD11" s="12">
        <f t="shared" si="29"/>
        <v>2254.9315000000006</v>
      </c>
      <c r="AE11" s="12">
        <f t="shared" si="29"/>
        <v>2890.232</v>
      </c>
      <c r="AF11" s="12">
        <f t="shared" si="29"/>
        <v>2728.5650000000001</v>
      </c>
      <c r="AG11" s="13">
        <f t="shared" si="11"/>
        <v>635.30049999999937</v>
      </c>
      <c r="AH11" s="13">
        <f t="shared" si="12"/>
        <v>28.173827009822656</v>
      </c>
      <c r="AI11" s="10">
        <f>SUM('[19]Произв. прогр. Вода (СВОД)'!N15)</f>
        <v>358.06764666666675</v>
      </c>
      <c r="AJ11" s="10">
        <f>SUM('[19]ПОЛНАЯ СЕБЕСТОИМОСТЬ ВОДА 2018'!P11)</f>
        <v>535.11</v>
      </c>
      <c r="AK11" s="10">
        <f t="shared" si="29"/>
        <v>459.86500000000001</v>
      </c>
      <c r="AL11" s="10">
        <f>SUM('[19]Произв. прогр. Вода (СВОД)'!O15)</f>
        <v>358.06764666666675</v>
      </c>
      <c r="AM11" s="10">
        <f>SUM('[19]ПОЛНАЯ СЕБЕСТОИМОСТЬ ВОДА 2018'!Q11)</f>
        <v>462.41600000000005</v>
      </c>
      <c r="AN11" s="10">
        <f t="shared" si="29"/>
        <v>476.83999999999992</v>
      </c>
      <c r="AO11" s="10">
        <f>SUM('[19]Произв. прогр. Вода (СВОД)'!P15)</f>
        <v>382.03591116666672</v>
      </c>
      <c r="AP11" s="10">
        <f>SUM('[19]ПОЛНАЯ СЕБЕСТОИМОСТЬ ВОДА 2018'!R11)</f>
        <v>471.03999999999996</v>
      </c>
      <c r="AQ11" s="10">
        <f t="shared" si="29"/>
        <v>466.70699999999999</v>
      </c>
      <c r="AR11" s="12">
        <f t="shared" si="29"/>
        <v>1098.1712045000004</v>
      </c>
      <c r="AS11" s="12">
        <f t="shared" si="29"/>
        <v>1468.5660000000003</v>
      </c>
      <c r="AT11" s="12">
        <f t="shared" si="29"/>
        <v>1403.4119999999998</v>
      </c>
      <c r="AU11" s="13">
        <f t="shared" si="13"/>
        <v>370.39479549999987</v>
      </c>
      <c r="AV11" s="13">
        <f t="shared" si="14"/>
        <v>33.728328878250039</v>
      </c>
      <c r="AW11" s="12">
        <f t="shared" si="29"/>
        <v>3353.1027045000005</v>
      </c>
      <c r="AX11" s="12">
        <f t="shared" si="29"/>
        <v>4358.7980000000007</v>
      </c>
      <c r="AY11" s="12">
        <f t="shared" si="29"/>
        <v>4131.9770000000008</v>
      </c>
      <c r="AZ11" s="13">
        <f t="shared" si="15"/>
        <v>1005.6952955000002</v>
      </c>
      <c r="BA11" s="13">
        <f t="shared" si="16"/>
        <v>29.99297618144282</v>
      </c>
      <c r="BB11" s="10">
        <f>SUM('[19]Произв. прогр. Вода (СВОД)'!S15)</f>
        <v>384.69905166666672</v>
      </c>
      <c r="BC11" s="10">
        <f>SUM('[19]ПОЛНАЯ СЕБЕСТОИМОСТЬ ВОДА 2018'!X11)</f>
        <v>0</v>
      </c>
      <c r="BD11" s="10">
        <f t="shared" si="29"/>
        <v>452.64299999999997</v>
      </c>
      <c r="BE11" s="10">
        <f>SUM('[19]Произв. прогр. Вода (СВОД)'!T15)</f>
        <v>384.69905166666672</v>
      </c>
      <c r="BF11" s="10">
        <f>SUM('[19]ПОЛНАЯ СЕБЕСТОИМОСТЬ ВОДА 2018'!Y11)</f>
        <v>0</v>
      </c>
      <c r="BG11" s="10">
        <f t="shared" si="29"/>
        <v>367.07499999999993</v>
      </c>
      <c r="BH11" s="10">
        <f>SUM('[19]Произв. прогр. Вода (СВОД)'!U15)</f>
        <v>387.36219216666677</v>
      </c>
      <c r="BI11" s="10">
        <f>SUM('[19]ПОЛНАЯ СЕБЕСТОИМОСТЬ ВОДА 2018'!Z11)</f>
        <v>0</v>
      </c>
      <c r="BJ11" s="10">
        <f t="shared" si="29"/>
        <v>413.01000000000005</v>
      </c>
      <c r="BK11" s="12">
        <f t="shared" si="29"/>
        <v>1156.7602955000002</v>
      </c>
      <c r="BL11" s="12">
        <f t="shared" si="29"/>
        <v>0</v>
      </c>
      <c r="BM11" s="12">
        <f t="shared" si="29"/>
        <v>1232.7279999999998</v>
      </c>
      <c r="BN11" s="13">
        <f t="shared" si="17"/>
        <v>-1156.7602955000002</v>
      </c>
      <c r="BO11" s="13">
        <f t="shared" si="18"/>
        <v>-100</v>
      </c>
      <c r="BP11" s="12">
        <f t="shared" si="29"/>
        <v>4509.8630000000012</v>
      </c>
      <c r="BQ11" s="12">
        <f t="shared" si="29"/>
        <v>4358.7980000000007</v>
      </c>
      <c r="BR11" s="12">
        <f t="shared" si="29"/>
        <v>5364.7049999999999</v>
      </c>
      <c r="BS11" s="13">
        <f t="shared" si="19"/>
        <v>-151.06500000000051</v>
      </c>
      <c r="BT11" s="13">
        <f t="shared" si="20"/>
        <v>-3.3496582933894103</v>
      </c>
      <c r="BU11" s="4"/>
      <c r="BV11" s="4"/>
      <c r="BW11" s="4"/>
      <c r="BX11" s="4"/>
    </row>
    <row r="12" spans="1:76" ht="18.75">
      <c r="A12" s="14" t="s">
        <v>33</v>
      </c>
      <c r="B12" s="15">
        <f>SUM('[19]Произв. прогр. Вода (СВОД)'!E16)</f>
        <v>77.7307821666667</v>
      </c>
      <c r="C12" s="15">
        <f>SUM('[19]ПОЛНАЯ СЕБЕСТОИМОСТЬ ВОДА 2018'!C12)</f>
        <v>180.60400000000004</v>
      </c>
      <c r="D12" s="15">
        <f t="shared" ref="D12:BR12" si="30">SUM(D11-D14)</f>
        <v>172.99900000000002</v>
      </c>
      <c r="E12" s="15">
        <f>SUM('[19]Произв. прогр. Вода (СВОД)'!F16)</f>
        <v>76.878351666666674</v>
      </c>
      <c r="F12" s="15">
        <f>SUM('[19]ПОЛНАЯ СЕБЕСТОИМОСТЬ ВОДА 2018'!D12)</f>
        <v>106.23099999999999</v>
      </c>
      <c r="G12" s="15">
        <f t="shared" si="30"/>
        <v>102.49000000000007</v>
      </c>
      <c r="H12" s="15">
        <f>SUM('[19]Произв. прогр. Вода (СВОД)'!G16)</f>
        <v>76.878351666666674</v>
      </c>
      <c r="I12" s="15">
        <f>SUM('[19]ПОЛНАЯ СЕБЕСТОИМОСТЬ ВОДА 2018'!E12)</f>
        <v>179.77199999999993</v>
      </c>
      <c r="J12" s="15">
        <f t="shared" si="30"/>
        <v>158.81100000000004</v>
      </c>
      <c r="K12" s="17">
        <f t="shared" si="30"/>
        <v>231.48748550000016</v>
      </c>
      <c r="L12" s="17">
        <f t="shared" si="30"/>
        <v>466.60699999999997</v>
      </c>
      <c r="M12" s="17">
        <f t="shared" si="30"/>
        <v>434.30000000000018</v>
      </c>
      <c r="N12" s="18">
        <f t="shared" si="7"/>
        <v>235.11951449999981</v>
      </c>
      <c r="O12" s="18">
        <f t="shared" si="8"/>
        <v>101.5689958323901</v>
      </c>
      <c r="P12" s="15">
        <f>SUM('[19]Произв. прогр. Вода (СВОД)'!I16)</f>
        <v>76.025921166666706</v>
      </c>
      <c r="Q12" s="15">
        <f>SUM('[19]ПОЛНАЯ СЕБЕСТОИМОСТЬ ВОДА 2018'!H12)</f>
        <v>184.98400000000004</v>
      </c>
      <c r="R12" s="15">
        <f t="shared" si="30"/>
        <v>118.62</v>
      </c>
      <c r="S12" s="15">
        <f>SUM('[19]Произв. прогр. Вода (СВОД)'!J16)</f>
        <v>68.354046666666704</v>
      </c>
      <c r="T12" s="15">
        <f>SUM('[19]ПОЛНАЯ СЕБЕСТОИМОСТЬ ВОДА 2018'!I12)</f>
        <v>190.49200000000002</v>
      </c>
      <c r="U12" s="15">
        <f t="shared" si="30"/>
        <v>165.1049999999999</v>
      </c>
      <c r="V12" s="15">
        <f>SUM('[19]Произв. прогр. Вода (СВОД)'!K16)</f>
        <v>68.354046666666704</v>
      </c>
      <c r="W12" s="15">
        <f>SUM('[19]ПОЛНАЯ СЕБЕСТОИМОСТЬ ВОДА 2018'!J12)</f>
        <v>165.279</v>
      </c>
      <c r="X12" s="15">
        <f t="shared" si="30"/>
        <v>158.38000000000005</v>
      </c>
      <c r="Y12" s="17">
        <f t="shared" si="30"/>
        <v>212.73401449999994</v>
      </c>
      <c r="Z12" s="17">
        <f t="shared" si="30"/>
        <v>540.75499999999988</v>
      </c>
      <c r="AA12" s="17">
        <f t="shared" si="30"/>
        <v>442.10500000000025</v>
      </c>
      <c r="AB12" s="18">
        <f t="shared" si="9"/>
        <v>328.02098549999994</v>
      </c>
      <c r="AC12" s="18">
        <f t="shared" si="10"/>
        <v>154.19301246721881</v>
      </c>
      <c r="AD12" s="17">
        <f t="shared" si="30"/>
        <v>444.22150000000056</v>
      </c>
      <c r="AE12" s="17">
        <f t="shared" si="30"/>
        <v>1007.3620000000001</v>
      </c>
      <c r="AF12" s="17">
        <f t="shared" si="30"/>
        <v>876.40500000000043</v>
      </c>
      <c r="AG12" s="18">
        <f t="shared" si="11"/>
        <v>563.14049999999952</v>
      </c>
      <c r="AH12" s="18">
        <f t="shared" si="12"/>
        <v>126.77020360338227</v>
      </c>
      <c r="AI12" s="15">
        <f>SUM('[19]Произв. прогр. Вода (СВОД)'!N16)</f>
        <v>68.354046666666704</v>
      </c>
      <c r="AJ12" s="15">
        <f>SUM('[19]ПОЛНАЯ СЕБЕСТОИМОСТЬ ВОДА 2018'!P12)</f>
        <v>250.97000000000003</v>
      </c>
      <c r="AK12" s="15">
        <f t="shared" si="30"/>
        <v>194.23500000000001</v>
      </c>
      <c r="AL12" s="15">
        <f>SUM('[19]Произв. прогр. Вода (СВОД)'!O16)</f>
        <v>68.354046666666704</v>
      </c>
      <c r="AM12" s="15">
        <f>SUM('[19]ПОЛНАЯ СЕБЕСТОИМОСТЬ ВОДА 2018'!Q12)</f>
        <v>166.61600000000004</v>
      </c>
      <c r="AN12" s="15">
        <v>197.90334999999999</v>
      </c>
      <c r="AO12" s="15">
        <f>SUM('[19]Произв. прогр. Вода (СВОД)'!P16)</f>
        <v>76.025921166666706</v>
      </c>
      <c r="AP12" s="15">
        <f>SUM('[19]ПОЛНАЯ СЕБЕСТОИМОСТЬ ВОДА 2018'!R12)</f>
        <v>165.78999999999996</v>
      </c>
      <c r="AQ12" s="15">
        <f t="shared" si="30"/>
        <v>155.05699999999996</v>
      </c>
      <c r="AR12" s="17">
        <f t="shared" si="30"/>
        <v>212.7340145000004</v>
      </c>
      <c r="AS12" s="17">
        <f t="shared" si="30"/>
        <v>583.3760000000002</v>
      </c>
      <c r="AT12" s="17">
        <f t="shared" si="30"/>
        <v>547.19534999999996</v>
      </c>
      <c r="AU12" s="18">
        <f t="shared" si="13"/>
        <v>370.64198549999981</v>
      </c>
      <c r="AV12" s="18">
        <f t="shared" si="14"/>
        <v>174.22789034049799</v>
      </c>
      <c r="AW12" s="17">
        <f t="shared" si="30"/>
        <v>656.95551450000085</v>
      </c>
      <c r="AX12" s="17">
        <f t="shared" si="30"/>
        <v>1590.7380000000003</v>
      </c>
      <c r="AY12" s="17">
        <f t="shared" si="30"/>
        <v>1423.6003500000011</v>
      </c>
      <c r="AZ12" s="18">
        <f t="shared" si="15"/>
        <v>933.78248549999944</v>
      </c>
      <c r="BA12" s="18">
        <f t="shared" si="16"/>
        <v>142.13785635252449</v>
      </c>
      <c r="BB12" s="15">
        <f>SUM('[19]Произв. прогр. Вода (СВОД)'!S16)</f>
        <v>76.878351666666674</v>
      </c>
      <c r="BC12" s="15">
        <f>SUM('[19]ПОЛНАЯ СЕБЕСТОИМОСТЬ ВОДА 2018'!X12)</f>
        <v>0</v>
      </c>
      <c r="BD12" s="15">
        <f t="shared" si="30"/>
        <v>122.14300000000003</v>
      </c>
      <c r="BE12" s="15">
        <f>SUM('[19]Произв. прогр. Вода (СВОД)'!T16)</f>
        <v>76.878351666666674</v>
      </c>
      <c r="BF12" s="15">
        <f>SUM('[19]ПОЛНАЯ СЕБЕСТОИМОСТЬ ВОДА 2018'!Y12)</f>
        <v>0</v>
      </c>
      <c r="BG12" s="15">
        <f t="shared" si="30"/>
        <v>43.954999999999927</v>
      </c>
      <c r="BH12" s="15">
        <f>SUM('[19]Произв. прогр. Вода (СВОД)'!U16)</f>
        <v>77.7307821666667</v>
      </c>
      <c r="BI12" s="15">
        <f>SUM('[19]ПОЛНАЯ СЕБЕСТОИМОСТЬ ВОДА 2018'!Z12)</f>
        <v>0</v>
      </c>
      <c r="BJ12" s="15">
        <f t="shared" si="30"/>
        <v>117.44000000000005</v>
      </c>
      <c r="BK12" s="17">
        <f t="shared" si="30"/>
        <v>231.48748550000016</v>
      </c>
      <c r="BL12" s="17">
        <f t="shared" si="30"/>
        <v>0</v>
      </c>
      <c r="BM12" s="17">
        <f t="shared" si="30"/>
        <v>283.5379999999999</v>
      </c>
      <c r="BN12" s="18">
        <f t="shared" si="17"/>
        <v>-231.48748550000016</v>
      </c>
      <c r="BO12" s="18">
        <f t="shared" si="18"/>
        <v>-100</v>
      </c>
      <c r="BP12" s="17">
        <f t="shared" si="30"/>
        <v>888.44300000000112</v>
      </c>
      <c r="BQ12" s="17">
        <f t="shared" si="30"/>
        <v>1590.7380000000003</v>
      </c>
      <c r="BR12" s="17">
        <f t="shared" si="30"/>
        <v>1707.1383500000002</v>
      </c>
      <c r="BS12" s="18">
        <f t="shared" si="19"/>
        <v>702.29499999999916</v>
      </c>
      <c r="BT12" s="18">
        <f t="shared" si="20"/>
        <v>79.047839872675937</v>
      </c>
      <c r="BU12" s="4"/>
      <c r="BV12" s="4"/>
      <c r="BW12" s="4"/>
      <c r="BX12" s="4"/>
    </row>
    <row r="13" spans="1:76" ht="18.75">
      <c r="A13" s="19" t="s">
        <v>34</v>
      </c>
      <c r="B13" s="20">
        <f>SUM('[19]Произв. прогр. Вода (СВОД)'!E17)</f>
        <v>0.20066693068801664</v>
      </c>
      <c r="C13" s="20">
        <f>SUM('[19]ПОЛНАЯ СЕБЕСТОИМОСТЬ ВОДА 2018'!C13)</f>
        <v>0.36125568575051914</v>
      </c>
      <c r="D13" s="20">
        <f t="shared" ref="D13:BR13" si="31">SUM(D12/D11)</f>
        <v>0.36752855798380746</v>
      </c>
      <c r="E13" s="20">
        <f>SUM('[19]Произв. прогр. Вода (СВОД)'!F17)</f>
        <v>0.19984024221946894</v>
      </c>
      <c r="F13" s="20">
        <f>SUM('[19]ПОЛНАЯ СЕБЕСТОИМОСТЬ ВОДА 2018'!D13)</f>
        <v>0.25185099134425948</v>
      </c>
      <c r="G13" s="20">
        <f t="shared" si="31"/>
        <v>0.24623405328784581</v>
      </c>
      <c r="H13" s="20">
        <f>SUM('[19]Произв. прогр. Вода (СВОД)'!G17)</f>
        <v>0.19984024221946894</v>
      </c>
      <c r="I13" s="20">
        <f>SUM('[19]ПОЛНАЯ СЕБЕСТОИМОСТЬ ВОДА 2018'!E13)</f>
        <v>0.37676044530883229</v>
      </c>
      <c r="J13" s="20">
        <f t="shared" si="31"/>
        <v>0.34545082778467817</v>
      </c>
      <c r="K13" s="21">
        <f t="shared" si="31"/>
        <v>0.20011707386614752</v>
      </c>
      <c r="L13" s="21">
        <f t="shared" si="31"/>
        <v>0.33355589121923357</v>
      </c>
      <c r="M13" s="21">
        <f t="shared" si="31"/>
        <v>0.32250159654255728</v>
      </c>
      <c r="N13" s="22">
        <f t="shared" si="7"/>
        <v>0.13343881735308605</v>
      </c>
      <c r="O13" s="22">
        <f t="shared" si="8"/>
        <v>66.680376029453328</v>
      </c>
      <c r="P13" s="20">
        <f>SUM('[19]Произв. прогр. Вода (СВОД)'!I17)</f>
        <v>0.19900202819807611</v>
      </c>
      <c r="Q13" s="20">
        <f>SUM('[19]ПОЛНАЯ СЕБЕСТОИМОСТЬ ВОДА 2018'!H13)</f>
        <v>0.36593973539279617</v>
      </c>
      <c r="R13" s="20">
        <f t="shared" si="31"/>
        <v>0.26319643213738936</v>
      </c>
      <c r="S13" s="20">
        <f>SUM('[19]Произв. прогр. Вода (СВОД)'!J17)</f>
        <v>0.19089701988713609</v>
      </c>
      <c r="T13" s="20">
        <f>SUM('[19]ПОЛНАЯ СЕБЕСТОИМОСТЬ ВОДА 2018'!I13)</f>
        <v>0.38438038508258981</v>
      </c>
      <c r="U13" s="20">
        <f t="shared" si="31"/>
        <v>0.34856177759011964</v>
      </c>
      <c r="V13" s="20">
        <f>SUM('[19]Произв. прогр. Вода (СВОД)'!K17)</f>
        <v>0.19089701988713609</v>
      </c>
      <c r="W13" s="20">
        <f>SUM('[19]ПОЛНАЯ СЕБЕСТОИМОСТЬ ВОДА 2018'!J13)</f>
        <v>0.33712588652120612</v>
      </c>
      <c r="X13" s="20">
        <f t="shared" si="31"/>
        <v>0.34615552738558381</v>
      </c>
      <c r="Y13" s="21">
        <f t="shared" si="31"/>
        <v>0.19371662053081992</v>
      </c>
      <c r="Z13" s="21">
        <f t="shared" si="31"/>
        <v>0.36259550942270224</v>
      </c>
      <c r="AA13" s="21">
        <f t="shared" si="31"/>
        <v>0.31992430738726624</v>
      </c>
      <c r="AB13" s="22">
        <f t="shared" si="9"/>
        <v>0.16887888889188232</v>
      </c>
      <c r="AC13" s="22">
        <f t="shared" si="10"/>
        <v>87.178316671601252</v>
      </c>
      <c r="AD13" s="21">
        <f t="shared" si="31"/>
        <v>0.19699999756090172</v>
      </c>
      <c r="AE13" s="21">
        <f t="shared" si="31"/>
        <v>0.34854018639334144</v>
      </c>
      <c r="AF13" s="21">
        <f t="shared" si="31"/>
        <v>0.32119630648344477</v>
      </c>
      <c r="AG13" s="22">
        <f t="shared" si="11"/>
        <v>0.15154018883243972</v>
      </c>
      <c r="AH13" s="22">
        <f>SUM(AG13/AD13)</f>
        <v>0.76923954674462225</v>
      </c>
      <c r="AI13" s="20">
        <f>SUM('[19]Произв. прогр. Вода (СВОД)'!N17)</f>
        <v>0.19089701988713609</v>
      </c>
      <c r="AJ13" s="20">
        <f>SUM('[19]ПОЛНАЯ СЕБЕСТОИМОСТЬ ВОДА 2018'!P13)</f>
        <v>0.46900637252153765</v>
      </c>
      <c r="AK13" s="20">
        <f t="shared" si="31"/>
        <v>0.42237395757450558</v>
      </c>
      <c r="AL13" s="20">
        <f>SUM('[19]Произв. прогр. Вода (СВОД)'!O17)</f>
        <v>0.19089701988713609</v>
      </c>
      <c r="AM13" s="20">
        <f>SUM('[19]ПОЛНАЯ СЕБЕСТОИМОСТЬ ВОДА 2018'!Q13)</f>
        <v>0.36031625203280171</v>
      </c>
      <c r="AN13" s="20">
        <f t="shared" si="31"/>
        <v>0.41503093280765041</v>
      </c>
      <c r="AO13" s="20">
        <f>SUM('[19]Произв. прогр. Вода (СВОД)'!P17)</f>
        <v>0.19900202819807611</v>
      </c>
      <c r="AP13" s="20">
        <f>SUM('[19]ПОЛНАЯ СЕБЕСТОИМОСТЬ ВОДА 2018'!R13)</f>
        <v>0.35196586277173908</v>
      </c>
      <c r="AQ13" s="20">
        <f t="shared" si="31"/>
        <v>0.33223628529248533</v>
      </c>
      <c r="AR13" s="21">
        <f t="shared" si="31"/>
        <v>0.19371662053082025</v>
      </c>
      <c r="AS13" s="21">
        <f t="shared" si="31"/>
        <v>0.39724193533011121</v>
      </c>
      <c r="AT13" s="21">
        <f t="shared" si="31"/>
        <v>0.38990357072620158</v>
      </c>
      <c r="AU13" s="22">
        <f t="shared" si="13"/>
        <v>0.20352531479929095</v>
      </c>
      <c r="AV13" s="22">
        <f>SUM(AU13/AR13)</f>
        <v>1.0506342421295241</v>
      </c>
      <c r="AW13" s="21">
        <f t="shared" si="31"/>
        <v>0.19592466214003518</v>
      </c>
      <c r="AX13" s="21">
        <f t="shared" si="31"/>
        <v>0.36494877716287838</v>
      </c>
      <c r="AY13" s="21">
        <f t="shared" si="31"/>
        <v>0.34453249618766046</v>
      </c>
      <c r="AZ13" s="22">
        <f t="shared" si="15"/>
        <v>0.1690241150228432</v>
      </c>
      <c r="BA13" s="22">
        <f t="shared" si="16"/>
        <v>86.269953550837272</v>
      </c>
      <c r="BB13" s="20">
        <f>SUM('[19]Произв. прогр. Вода (СВОД)'!S17)</f>
        <v>0.19984024221946894</v>
      </c>
      <c r="BC13" s="20" t="e">
        <f>SUM('[19]ПОЛНАЯ СЕБЕСТОИМОСТЬ ВОДА 2018'!X13)</f>
        <v>#DIV/0!</v>
      </c>
      <c r="BD13" s="20">
        <f t="shared" si="31"/>
        <v>0.26984400509894119</v>
      </c>
      <c r="BE13" s="20">
        <f>SUM('[19]Произв. прогр. Вода (СВОД)'!T17)</f>
        <v>0.19984024221946894</v>
      </c>
      <c r="BF13" s="20" t="e">
        <f>SUM('[19]ПОЛНАЯ СЕБЕСТОИМОСТЬ ВОДА 2018'!Y13)</f>
        <v>#DIV/0!</v>
      </c>
      <c r="BG13" s="20">
        <f t="shared" si="31"/>
        <v>0.11974392154191905</v>
      </c>
      <c r="BH13" s="20">
        <f>SUM('[19]Произв. прогр. Вода (СВОД)'!U17)</f>
        <v>0.20066693068801664</v>
      </c>
      <c r="BI13" s="20" t="e">
        <f>SUM('[19]ПОЛНАЯ СЕБЕСТОИМОСТЬ ВОДА 2018'!Z13)</f>
        <v>#DIV/0!</v>
      </c>
      <c r="BJ13" s="20">
        <f t="shared" si="31"/>
        <v>0.28435146848744591</v>
      </c>
      <c r="BK13" s="21">
        <f t="shared" si="31"/>
        <v>0.20011707386614752</v>
      </c>
      <c r="BL13" s="21" t="e">
        <f t="shared" si="31"/>
        <v>#DIV/0!</v>
      </c>
      <c r="BM13" s="21">
        <f t="shared" si="31"/>
        <v>0.23000856636662745</v>
      </c>
      <c r="BN13" s="22" t="e">
        <f t="shared" si="17"/>
        <v>#DIV/0!</v>
      </c>
      <c r="BO13" s="22" t="e">
        <f t="shared" si="18"/>
        <v>#DIV/0!</v>
      </c>
      <c r="BP13" s="21">
        <f t="shared" si="31"/>
        <v>0.19699999756090172</v>
      </c>
      <c r="BQ13" s="21">
        <f t="shared" si="31"/>
        <v>0.36494877716287838</v>
      </c>
      <c r="BR13" s="21">
        <f t="shared" si="31"/>
        <v>0.31821663073738449</v>
      </c>
      <c r="BS13" s="22">
        <f t="shared" si="19"/>
        <v>0.16794877960197666</v>
      </c>
      <c r="BT13" s="22">
        <f t="shared" si="20"/>
        <v>85.25318867075417</v>
      </c>
      <c r="BU13" s="4"/>
      <c r="BV13" s="4"/>
      <c r="BW13" s="4"/>
      <c r="BX13" s="4"/>
    </row>
    <row r="14" spans="1:76" ht="18.75">
      <c r="A14" s="9" t="s">
        <v>35</v>
      </c>
      <c r="B14" s="10">
        <f>SUM('[19]Произв. прогр. Вода (СВОД)'!E18)</f>
        <v>309.63141000000007</v>
      </c>
      <c r="C14" s="10">
        <f>SUM('[19]ПОЛНАЯ СЕБЕСТОИМОСТЬ ВОДА 2018'!C14)</f>
        <v>319.33</v>
      </c>
      <c r="D14" s="10">
        <f t="shared" ref="D14:BR14" si="32">SUM(D15+D16+D18)</f>
        <v>297.70999999999998</v>
      </c>
      <c r="E14" s="10">
        <f>SUM('[19]Произв. прогр. Вода (СВОД)'!F18)</f>
        <v>307.82070000000004</v>
      </c>
      <c r="F14" s="10">
        <f>SUM('[19]ПОЛНАЯ СЕБЕСТОИМОСТЬ ВОДА 2018'!D14)</f>
        <v>315.57</v>
      </c>
      <c r="G14" s="10">
        <f t="shared" si="32"/>
        <v>313.73999999999995</v>
      </c>
      <c r="H14" s="10">
        <f>SUM('[19]Произв. прогр. Вода (СВОД)'!G18)</f>
        <v>307.82070000000004</v>
      </c>
      <c r="I14" s="10">
        <f>SUM('[19]ПОЛНАЯ СЕБЕСТОИМОСТЬ ВОДА 2018'!E14)</f>
        <v>297.38000000000005</v>
      </c>
      <c r="J14" s="10">
        <f t="shared" si="32"/>
        <v>300.90999999999997</v>
      </c>
      <c r="K14" s="12">
        <f t="shared" si="32"/>
        <v>925.27281000000005</v>
      </c>
      <c r="L14" s="12">
        <f t="shared" si="32"/>
        <v>932.28</v>
      </c>
      <c r="M14" s="12">
        <f t="shared" si="32"/>
        <v>912.3599999999999</v>
      </c>
      <c r="N14" s="13">
        <f t="shared" si="7"/>
        <v>7.0071899999999232</v>
      </c>
      <c r="O14" s="13">
        <f t="shared" si="8"/>
        <v>0.75731070061379224</v>
      </c>
      <c r="P14" s="10">
        <f>SUM('[19]Произв. прогр. Вода (СВОД)'!I18)</f>
        <v>306.00999000000002</v>
      </c>
      <c r="Q14" s="10">
        <f>SUM('[19]ПОЛНАЯ СЕБЕСТОИМОСТЬ ВОДА 2018'!H14)</f>
        <v>320.52</v>
      </c>
      <c r="R14" s="10">
        <f t="shared" si="32"/>
        <v>332.07</v>
      </c>
      <c r="S14" s="10">
        <f>SUM('[19]Произв. прогр. Вода (СВОД)'!J18)</f>
        <v>289.71360000000004</v>
      </c>
      <c r="T14" s="10">
        <f>SUM('[19]ПОЛНАЯ СЕБЕСТОИМОСТЬ ВОДА 2018'!I14)</f>
        <v>305.08999999999997</v>
      </c>
      <c r="U14" s="10">
        <f t="shared" si="32"/>
        <v>308.57000000000005</v>
      </c>
      <c r="V14" s="10">
        <f>SUM('[19]Произв. прогр. Вода (СВОД)'!K18)</f>
        <v>289.71360000000004</v>
      </c>
      <c r="W14" s="10">
        <f>SUM('[19]ПОЛНАЯ СЕБЕСТОИМОСТЬ ВОДА 2018'!J14)</f>
        <v>324.98</v>
      </c>
      <c r="X14" s="10">
        <f t="shared" si="32"/>
        <v>299.16000000000003</v>
      </c>
      <c r="Y14" s="12">
        <f t="shared" si="32"/>
        <v>885.43718999999999</v>
      </c>
      <c r="Z14" s="12">
        <f t="shared" si="32"/>
        <v>950.59000000000015</v>
      </c>
      <c r="AA14" s="12">
        <f t="shared" si="32"/>
        <v>939.8</v>
      </c>
      <c r="AB14" s="13">
        <f t="shared" si="9"/>
        <v>65.152810000000159</v>
      </c>
      <c r="AC14" s="13">
        <f t="shared" si="10"/>
        <v>7.358264452388787</v>
      </c>
      <c r="AD14" s="12">
        <f t="shared" si="32"/>
        <v>1810.71</v>
      </c>
      <c r="AE14" s="12">
        <f t="shared" si="32"/>
        <v>1882.87</v>
      </c>
      <c r="AF14" s="12">
        <f t="shared" si="32"/>
        <v>1852.1599999999996</v>
      </c>
      <c r="AG14" s="13">
        <f t="shared" si="11"/>
        <v>72.159999999999854</v>
      </c>
      <c r="AH14" s="13">
        <f t="shared" si="12"/>
        <v>3.9851770852317516</v>
      </c>
      <c r="AI14" s="10">
        <f>SUM('[19]Произв. прогр. Вода (СВОД)'!N18)</f>
        <v>289.71360000000004</v>
      </c>
      <c r="AJ14" s="10">
        <f>SUM('[19]ПОЛНАЯ СЕБЕСТОИМОСТЬ ВОДА 2018'!P14)</f>
        <v>284.14</v>
      </c>
      <c r="AK14" s="10">
        <f t="shared" si="32"/>
        <v>265.63</v>
      </c>
      <c r="AL14" s="10">
        <f>SUM('[19]Произв. прогр. Вода (СВОД)'!O18)</f>
        <v>289.71360000000004</v>
      </c>
      <c r="AM14" s="10">
        <f>SUM('[19]ПОЛНАЯ СЕБЕСТОИМОСТЬ ВОДА 2018'!Q14)</f>
        <v>295.8</v>
      </c>
      <c r="AN14" s="10">
        <f t="shared" si="32"/>
        <v>278.93665000000004</v>
      </c>
      <c r="AO14" s="10">
        <f>SUM('[19]Произв. прогр. Вода (СВОД)'!P18)</f>
        <v>306.00999000000002</v>
      </c>
      <c r="AP14" s="10">
        <f>SUM('[19]ПОЛНАЯ СЕБЕСТОИМОСТЬ ВОДА 2018'!R14)</f>
        <v>305.25</v>
      </c>
      <c r="AQ14" s="10">
        <f t="shared" si="32"/>
        <v>311.65000000000003</v>
      </c>
      <c r="AR14" s="12">
        <f t="shared" si="32"/>
        <v>885.43718999999999</v>
      </c>
      <c r="AS14" s="12">
        <f t="shared" si="32"/>
        <v>885.19</v>
      </c>
      <c r="AT14" s="12">
        <f t="shared" si="32"/>
        <v>856.21664999999985</v>
      </c>
      <c r="AU14" s="13">
        <f t="shared" si="13"/>
        <v>-0.2471899999999323</v>
      </c>
      <c r="AV14" s="13">
        <f t="shared" si="14"/>
        <v>-2.7917282308859457E-2</v>
      </c>
      <c r="AW14" s="12">
        <f t="shared" si="32"/>
        <v>2696.1471899999997</v>
      </c>
      <c r="AX14" s="12">
        <f t="shared" si="32"/>
        <v>2768.0600000000004</v>
      </c>
      <c r="AY14" s="12">
        <f t="shared" si="32"/>
        <v>2708.3766499999997</v>
      </c>
      <c r="AZ14" s="13">
        <f t="shared" si="15"/>
        <v>71.912810000000718</v>
      </c>
      <c r="BA14" s="13">
        <f t="shared" si="16"/>
        <v>2.6672434749380551</v>
      </c>
      <c r="BB14" s="10">
        <f>SUM('[19]Произв. прогр. Вода (СВОД)'!S18)</f>
        <v>307.82070000000004</v>
      </c>
      <c r="BC14" s="10">
        <f>SUM('[19]ПОЛНАЯ СЕБЕСТОИМОСТЬ ВОДА 2018'!X14)</f>
        <v>0</v>
      </c>
      <c r="BD14" s="10">
        <f t="shared" si="32"/>
        <v>330.49999999999994</v>
      </c>
      <c r="BE14" s="10">
        <f>SUM('[19]Произв. прогр. Вода (СВОД)'!T18)</f>
        <v>307.82070000000004</v>
      </c>
      <c r="BF14" s="10">
        <f>SUM('[19]ПОЛНАЯ СЕБЕСТОИМОСТЬ ВОДА 2018'!Y14)</f>
        <v>0</v>
      </c>
      <c r="BG14" s="10">
        <f t="shared" si="32"/>
        <v>323.12</v>
      </c>
      <c r="BH14" s="10">
        <f>SUM('[19]Произв. прогр. Вода (СВОД)'!U18)</f>
        <v>309.63141000000007</v>
      </c>
      <c r="BI14" s="10">
        <f>SUM('[19]ПОЛНАЯ СЕБЕСТОИМОСТЬ ВОДА 2018'!Z14)</f>
        <v>0</v>
      </c>
      <c r="BJ14" s="10">
        <f t="shared" si="32"/>
        <v>295.57</v>
      </c>
      <c r="BK14" s="12">
        <f t="shared" si="32"/>
        <v>925.27281000000005</v>
      </c>
      <c r="BL14" s="12">
        <f t="shared" si="32"/>
        <v>0</v>
      </c>
      <c r="BM14" s="12">
        <f t="shared" si="32"/>
        <v>949.18999999999994</v>
      </c>
      <c r="BN14" s="13">
        <f t="shared" si="17"/>
        <v>-925.27281000000005</v>
      </c>
      <c r="BO14" s="13">
        <f t="shared" si="18"/>
        <v>-100</v>
      </c>
      <c r="BP14" s="12">
        <f t="shared" si="32"/>
        <v>3621.42</v>
      </c>
      <c r="BQ14" s="12">
        <f>SUM(BQ15+BQ16+BQ18)</f>
        <v>2768.0600000000004</v>
      </c>
      <c r="BR14" s="12">
        <f t="shared" si="32"/>
        <v>3657.5666499999998</v>
      </c>
      <c r="BS14" s="13">
        <f t="shared" si="19"/>
        <v>-853.35999999999967</v>
      </c>
      <c r="BT14" s="13">
        <f t="shared" si="20"/>
        <v>-23.564237232908628</v>
      </c>
      <c r="BU14" s="4"/>
      <c r="BV14" s="4"/>
      <c r="BW14" s="4"/>
      <c r="BX14" s="4"/>
    </row>
    <row r="15" spans="1:76" ht="18.75">
      <c r="A15" s="14" t="s">
        <v>36</v>
      </c>
      <c r="B15" s="15">
        <f>SUM('[19]Произв. прогр. Вода (СВОД)'!E19)</f>
        <v>201.78000000000003</v>
      </c>
      <c r="C15" s="15">
        <f>SUM('[19]ПОЛНАЯ СЕБЕСТОИМОСТЬ ВОДА 2018'!C15)</f>
        <v>213.77</v>
      </c>
      <c r="D15" s="16">
        <v>191.23</v>
      </c>
      <c r="E15" s="15">
        <f>SUM('[19]Произв. прогр. Вода (СВОД)'!F19)</f>
        <v>200.60000000000002</v>
      </c>
      <c r="F15" s="15">
        <f>SUM('[19]ПОЛНАЯ СЕБЕСТОИМОСТЬ ВОДА 2018'!D15)</f>
        <v>207.75</v>
      </c>
      <c r="G15" s="16">
        <v>200.57</v>
      </c>
      <c r="H15" s="15">
        <f>SUM('[19]Произв. прогр. Вода (СВОД)'!G19)</f>
        <v>200.60000000000002</v>
      </c>
      <c r="I15" s="15">
        <f>SUM('[19]ПОЛНАЯ СЕБЕСТОИМОСТЬ ВОДА 2018'!E15)</f>
        <v>196.9</v>
      </c>
      <c r="J15" s="16">
        <v>200.87</v>
      </c>
      <c r="K15" s="17">
        <f t="shared" ref="K15:M17" si="33">SUM(B15+E15+H15)</f>
        <v>602.98</v>
      </c>
      <c r="L15" s="17">
        <f t="shared" si="33"/>
        <v>618.41999999999996</v>
      </c>
      <c r="M15" s="17">
        <f t="shared" si="33"/>
        <v>592.66999999999996</v>
      </c>
      <c r="N15" s="18">
        <f t="shared" si="7"/>
        <v>15.439999999999941</v>
      </c>
      <c r="O15" s="18">
        <f t="shared" si="8"/>
        <v>2.5606156091412551</v>
      </c>
      <c r="P15" s="15">
        <f>SUM('[19]Произв. прогр. Вода (СВОД)'!I19)</f>
        <v>199.42</v>
      </c>
      <c r="Q15" s="15">
        <f>SUM('[19]ПОЛНАЯ СЕБЕСТОИМОСТЬ ВОДА 2018'!H15)</f>
        <v>209.84</v>
      </c>
      <c r="R15" s="16">
        <v>226.93</v>
      </c>
      <c r="S15" s="15">
        <f>SUM('[19]Произв. прогр. Вода (СВОД)'!J19)</f>
        <v>188.8</v>
      </c>
      <c r="T15" s="15">
        <f>SUM('[19]ПОЛНАЯ СЕБЕСТОИМОСТЬ ВОДА 2018'!I15)</f>
        <v>200.96</v>
      </c>
      <c r="U15" s="16">
        <v>207.3</v>
      </c>
      <c r="V15" s="15">
        <f>SUM('[19]Произв. прогр. Вода (СВОД)'!K19)</f>
        <v>188.8</v>
      </c>
      <c r="W15" s="15">
        <f>SUM('[19]ПОЛНАЯ СЕБЕСТОИМОСТЬ ВОДА 2018'!J15)</f>
        <v>217.77</v>
      </c>
      <c r="X15" s="16">
        <v>196.74</v>
      </c>
      <c r="Y15" s="17">
        <f t="shared" ref="Y15:AA17" si="34">SUM(P15+S15+V15)</f>
        <v>577.02</v>
      </c>
      <c r="Z15" s="17">
        <f t="shared" si="34"/>
        <v>628.57000000000005</v>
      </c>
      <c r="AA15" s="17">
        <f t="shared" si="34"/>
        <v>630.97</v>
      </c>
      <c r="AB15" s="18">
        <f t="shared" si="9"/>
        <v>51.550000000000068</v>
      </c>
      <c r="AC15" s="18">
        <f t="shared" si="10"/>
        <v>8.933832449481832</v>
      </c>
      <c r="AD15" s="17">
        <f t="shared" ref="AD15:AF17" si="35">SUM(K15+Y15)</f>
        <v>1180</v>
      </c>
      <c r="AE15" s="17">
        <f t="shared" si="35"/>
        <v>1246.99</v>
      </c>
      <c r="AF15" s="17">
        <f t="shared" si="35"/>
        <v>1223.6399999999999</v>
      </c>
      <c r="AG15" s="18">
        <f t="shared" si="11"/>
        <v>66.990000000000009</v>
      </c>
      <c r="AH15" s="18">
        <f t="shared" si="12"/>
        <v>5.6771186440677974</v>
      </c>
      <c r="AI15" s="15">
        <f>SUM('[19]Произв. прогр. Вода (СВОД)'!N19)</f>
        <v>188.8</v>
      </c>
      <c r="AJ15" s="15">
        <f>SUM('[19]ПОЛНАЯ СЕБЕСТОИМОСТЬ ВОДА 2018'!P15)</f>
        <v>191.27</v>
      </c>
      <c r="AK15" s="16">
        <v>181.39</v>
      </c>
      <c r="AL15" s="15">
        <f>SUM('[19]Произв. прогр. Вода (СВОД)'!O19)</f>
        <v>188.8</v>
      </c>
      <c r="AM15" s="15">
        <f>SUM('[19]ПОЛНАЯ СЕБЕСТОИМОСТЬ ВОДА 2018'!Q15)</f>
        <v>210.21</v>
      </c>
      <c r="AN15" s="16">
        <v>193.56</v>
      </c>
      <c r="AO15" s="15">
        <f>SUM('[19]Произв. прогр. Вода (СВОД)'!P19)</f>
        <v>199.42</v>
      </c>
      <c r="AP15" s="15">
        <f>SUM('[19]ПОЛНАЯ СЕБЕСТОИМОСТЬ ВОДА 2018'!R15)</f>
        <v>196.96</v>
      </c>
      <c r="AQ15" s="16">
        <v>201.08</v>
      </c>
      <c r="AR15" s="17">
        <f t="shared" ref="AR15:AT17" si="36">SUM(AI15+AL15+AO15)</f>
        <v>577.02</v>
      </c>
      <c r="AS15" s="17">
        <f t="shared" si="36"/>
        <v>598.44000000000005</v>
      </c>
      <c r="AT15" s="17">
        <f t="shared" si="36"/>
        <v>576.03</v>
      </c>
      <c r="AU15" s="18">
        <f t="shared" si="13"/>
        <v>21.420000000000073</v>
      </c>
      <c r="AV15" s="18">
        <f t="shared" si="14"/>
        <v>3.7121763543724784</v>
      </c>
      <c r="AW15" s="17">
        <f t="shared" ref="AW15:AY17" si="37">SUM(AD15+AR15)</f>
        <v>1757.02</v>
      </c>
      <c r="AX15" s="17">
        <f t="shared" si="37"/>
        <v>1845.43</v>
      </c>
      <c r="AY15" s="17">
        <f t="shared" si="37"/>
        <v>1799.6699999999998</v>
      </c>
      <c r="AZ15" s="18">
        <f t="shared" si="15"/>
        <v>88.410000000000082</v>
      </c>
      <c r="BA15" s="18">
        <f t="shared" si="16"/>
        <v>5.0318152326097643</v>
      </c>
      <c r="BB15" s="15">
        <f>SUM('[19]Произв. прогр. Вода (СВОД)'!S19)</f>
        <v>200.60000000000002</v>
      </c>
      <c r="BC15" s="15">
        <f>SUM('[19]ПОЛНАЯ СЕБЕСТОИМОСТЬ ВОДА 2018'!X15)</f>
        <v>0</v>
      </c>
      <c r="BD15" s="16">
        <v>233.14</v>
      </c>
      <c r="BE15" s="15">
        <f>SUM('[19]Произв. прогр. Вода (СВОД)'!T19)</f>
        <v>200.60000000000002</v>
      </c>
      <c r="BF15" s="15">
        <f>SUM('[19]ПОЛНАЯ СЕБЕСТОИМОСТЬ ВОДА 2018'!Y15)</f>
        <v>0</v>
      </c>
      <c r="BG15" s="16">
        <v>222.82</v>
      </c>
      <c r="BH15" s="15">
        <f>SUM('[19]Произв. прогр. Вода (СВОД)'!U19)</f>
        <v>201.78000000000003</v>
      </c>
      <c r="BI15" s="15">
        <f>SUM('[19]ПОЛНАЯ СЕБЕСТОИМОСТЬ ВОДА 2018'!Z15)</f>
        <v>0</v>
      </c>
      <c r="BJ15" s="16">
        <v>192.14</v>
      </c>
      <c r="BK15" s="17">
        <f t="shared" ref="BK15:BM17" si="38">SUM(BB15+BE15+BH15)</f>
        <v>602.98</v>
      </c>
      <c r="BL15" s="17">
        <f t="shared" si="38"/>
        <v>0</v>
      </c>
      <c r="BM15" s="17">
        <f t="shared" si="38"/>
        <v>648.09999999999991</v>
      </c>
      <c r="BN15" s="18">
        <f t="shared" si="17"/>
        <v>-602.98</v>
      </c>
      <c r="BO15" s="18">
        <f t="shared" si="18"/>
        <v>-100</v>
      </c>
      <c r="BP15" s="17">
        <f t="shared" ref="BP15:BR17" si="39">SUM(AW15+BK15)</f>
        <v>2360</v>
      </c>
      <c r="BQ15" s="17">
        <f t="shared" si="39"/>
        <v>1845.43</v>
      </c>
      <c r="BR15" s="17">
        <f t="shared" si="39"/>
        <v>2447.7699999999995</v>
      </c>
      <c r="BS15" s="18">
        <f t="shared" si="19"/>
        <v>-514.56999999999994</v>
      </c>
      <c r="BT15" s="18">
        <f t="shared" si="20"/>
        <v>-21.80381355932203</v>
      </c>
      <c r="BU15" s="4"/>
      <c r="BV15" s="4"/>
      <c r="BW15" s="4"/>
      <c r="BX15" s="4"/>
    </row>
    <row r="16" spans="1:76" ht="18.75">
      <c r="A16" s="14" t="s">
        <v>37</v>
      </c>
      <c r="B16" s="15">
        <f>SUM('[19]Произв. прогр. Вода (СВОД)'!E20)</f>
        <v>80.491410000000002</v>
      </c>
      <c r="C16" s="15">
        <f>SUM('[19]ПОЛНАЯ СЕБЕСТОИМОСТЬ ВОДА 2018'!C16)</f>
        <v>77.41</v>
      </c>
      <c r="D16" s="16">
        <v>77.11</v>
      </c>
      <c r="E16" s="15">
        <f>SUM('[19]Произв. прогр. Вода (СВОД)'!F20)</f>
        <v>80.020700000000005</v>
      </c>
      <c r="F16" s="15">
        <f>SUM('[19]ПОЛНАЯ СЕБЕСТОИМОСТЬ ВОДА 2018'!D16)</f>
        <v>79.62</v>
      </c>
      <c r="G16" s="16">
        <v>83.58</v>
      </c>
      <c r="H16" s="15">
        <f>SUM('[19]Произв. прогр. Вода (СВОД)'!G20)</f>
        <v>80.020700000000005</v>
      </c>
      <c r="I16" s="15">
        <f>SUM('[19]ПОЛНАЯ СЕБЕСТОИМОСТЬ ВОДА 2018'!E16)</f>
        <v>75.680000000000007</v>
      </c>
      <c r="J16" s="16">
        <v>73.459999999999994</v>
      </c>
      <c r="K16" s="17">
        <f t="shared" si="33"/>
        <v>240.53281000000001</v>
      </c>
      <c r="L16" s="17">
        <f t="shared" si="33"/>
        <v>232.71</v>
      </c>
      <c r="M16" s="17">
        <f t="shared" si="33"/>
        <v>234.14999999999998</v>
      </c>
      <c r="N16" s="18">
        <f t="shared" si="7"/>
        <v>-7.822810000000004</v>
      </c>
      <c r="O16" s="18">
        <f t="shared" si="8"/>
        <v>-3.2522839607619454</v>
      </c>
      <c r="P16" s="15">
        <f>SUM('[19]Произв. прогр. Вода (СВОД)'!I20)</f>
        <v>79.549989999999994</v>
      </c>
      <c r="Q16" s="15">
        <f>SUM('[19]ПОЛНАЯ СЕБЕСТОИМОСТЬ ВОДА 2018'!H16)</f>
        <v>84.91</v>
      </c>
      <c r="R16" s="16">
        <v>76.84</v>
      </c>
      <c r="S16" s="15">
        <f>SUM('[19]Произв. прогр. Вода (СВОД)'!J20)</f>
        <v>75.313599999999994</v>
      </c>
      <c r="T16" s="15">
        <f>SUM('[19]ПОЛНАЯ СЕБЕСТОИМОСТЬ ВОДА 2018'!I16)</f>
        <v>78.23</v>
      </c>
      <c r="U16" s="16">
        <v>75.739999999999995</v>
      </c>
      <c r="V16" s="15">
        <f>SUM('[19]Произв. прогр. Вода (СВОД)'!K20)</f>
        <v>75.313599999999994</v>
      </c>
      <c r="W16" s="15">
        <f>SUM('[19]ПОЛНАЯ СЕБЕСТОИМОСТЬ ВОДА 2018'!J16)</f>
        <v>80.42</v>
      </c>
      <c r="X16" s="16">
        <v>75.680000000000007</v>
      </c>
      <c r="Y16" s="17">
        <f t="shared" si="34"/>
        <v>230.17719</v>
      </c>
      <c r="Z16" s="17">
        <f t="shared" si="34"/>
        <v>243.56</v>
      </c>
      <c r="AA16" s="17">
        <f t="shared" si="34"/>
        <v>228.26</v>
      </c>
      <c r="AB16" s="18">
        <f t="shared" si="9"/>
        <v>13.382810000000006</v>
      </c>
      <c r="AC16" s="18">
        <f t="shared" si="10"/>
        <v>5.8141338852907216</v>
      </c>
      <c r="AD16" s="17">
        <f t="shared" si="35"/>
        <v>470.71000000000004</v>
      </c>
      <c r="AE16" s="17">
        <f t="shared" si="35"/>
        <v>476.27</v>
      </c>
      <c r="AF16" s="17">
        <f t="shared" si="35"/>
        <v>462.40999999999997</v>
      </c>
      <c r="AG16" s="18">
        <f t="shared" si="11"/>
        <v>5.5599999999999454</v>
      </c>
      <c r="AH16" s="18">
        <f t="shared" si="12"/>
        <v>1.1811943659577966</v>
      </c>
      <c r="AI16" s="15">
        <f>SUM('[19]Произв. прогр. Вода (СВОД)'!N20)</f>
        <v>75.313599999999994</v>
      </c>
      <c r="AJ16" s="15">
        <f>SUM('[19]ПОЛНАЯ СЕБЕСТОИМОСТЬ ВОДА 2018'!P16)</f>
        <v>70.3</v>
      </c>
      <c r="AK16" s="16">
        <v>65.81</v>
      </c>
      <c r="AL16" s="15">
        <f>SUM('[19]Произв. прогр. Вода (СВОД)'!O20)</f>
        <v>75.313599999999994</v>
      </c>
      <c r="AM16" s="15">
        <f>SUM('[19]ПОЛНАЯ СЕБЕСТОИМОСТЬ ВОДА 2018'!Q16)</f>
        <v>66.209999999999994</v>
      </c>
      <c r="AN16" s="16">
        <v>63.026649999999997</v>
      </c>
      <c r="AO16" s="15">
        <f>SUM('[19]Произв. прогр. Вода (СВОД)'!P20)</f>
        <v>79.549989999999994</v>
      </c>
      <c r="AP16" s="15">
        <f>SUM('[19]ПОЛНАЯ СЕБЕСТОИМОСТЬ ВОДА 2018'!R16)</f>
        <v>81.05</v>
      </c>
      <c r="AQ16" s="16">
        <v>83.78</v>
      </c>
      <c r="AR16" s="17">
        <f t="shared" si="36"/>
        <v>230.17719</v>
      </c>
      <c r="AS16" s="17">
        <f t="shared" si="36"/>
        <v>217.56</v>
      </c>
      <c r="AT16" s="17">
        <f t="shared" si="36"/>
        <v>212.61664999999999</v>
      </c>
      <c r="AU16" s="18">
        <f t="shared" si="13"/>
        <v>-12.617189999999994</v>
      </c>
      <c r="AV16" s="18">
        <f t="shared" si="14"/>
        <v>-5.4815118735266486</v>
      </c>
      <c r="AW16" s="17">
        <f t="shared" si="37"/>
        <v>700.88719000000003</v>
      </c>
      <c r="AX16" s="17">
        <f t="shared" si="37"/>
        <v>693.82999999999993</v>
      </c>
      <c r="AY16" s="17">
        <f t="shared" si="37"/>
        <v>675.02665000000002</v>
      </c>
      <c r="AZ16" s="18">
        <f t="shared" si="15"/>
        <v>-7.0571900000001051</v>
      </c>
      <c r="BA16" s="18">
        <f t="shared" si="16"/>
        <v>-1.0068938483524152</v>
      </c>
      <c r="BB16" s="15">
        <f>SUM('[19]Произв. прогр. Вода (СВОД)'!S20)</f>
        <v>80.020700000000005</v>
      </c>
      <c r="BC16" s="15">
        <f>SUM('[19]ПОЛНАЯ СЕБЕСТОИМОСТЬ ВОДА 2018'!X16)</f>
        <v>0</v>
      </c>
      <c r="BD16" s="16">
        <v>70.02</v>
      </c>
      <c r="BE16" s="15">
        <f>SUM('[19]Произв. прогр. Вода (СВОД)'!T20)</f>
        <v>80.020700000000005</v>
      </c>
      <c r="BF16" s="15">
        <f>SUM('[19]ПОЛНАЯ СЕБЕСТОИМОСТЬ ВОДА 2018'!Y16)</f>
        <v>0</v>
      </c>
      <c r="BG16" s="16">
        <v>73.19</v>
      </c>
      <c r="BH16" s="15">
        <f>SUM('[19]Произв. прогр. Вода (СВОД)'!U20)</f>
        <v>80.491410000000002</v>
      </c>
      <c r="BI16" s="15">
        <f>SUM('[19]ПОЛНАЯ СЕБЕСТОИМОСТЬ ВОДА 2018'!Z16)</f>
        <v>0</v>
      </c>
      <c r="BJ16" s="16">
        <v>78.81</v>
      </c>
      <c r="BK16" s="17">
        <f t="shared" si="38"/>
        <v>240.53281000000001</v>
      </c>
      <c r="BL16" s="17">
        <f t="shared" si="38"/>
        <v>0</v>
      </c>
      <c r="BM16" s="17">
        <f t="shared" si="38"/>
        <v>222.01999999999998</v>
      </c>
      <c r="BN16" s="18">
        <f t="shared" si="17"/>
        <v>-240.53281000000001</v>
      </c>
      <c r="BO16" s="18">
        <f t="shared" si="18"/>
        <v>-100</v>
      </c>
      <c r="BP16" s="17">
        <f t="shared" si="39"/>
        <v>941.42000000000007</v>
      </c>
      <c r="BQ16" s="17">
        <f t="shared" si="39"/>
        <v>693.82999999999993</v>
      </c>
      <c r="BR16" s="17">
        <f t="shared" si="39"/>
        <v>897.04665</v>
      </c>
      <c r="BS16" s="18">
        <f t="shared" si="19"/>
        <v>-247.59000000000015</v>
      </c>
      <c r="BT16" s="18">
        <f t="shared" si="20"/>
        <v>-26.299632470098377</v>
      </c>
      <c r="BU16" s="4"/>
      <c r="BV16" s="4"/>
      <c r="BW16" s="4"/>
      <c r="BX16" s="4"/>
    </row>
    <row r="17" spans="1:76" ht="18.75">
      <c r="A17" s="19" t="s">
        <v>38</v>
      </c>
      <c r="B17" s="23">
        <f>SUM('[19]Произв. прогр. Вода (СВОД)'!E21)</f>
        <v>1.7850000000000001</v>
      </c>
      <c r="C17" s="23">
        <f>SUM('[19]ПОЛНАЯ СЕБЕСТОИМОСТЬ ВОДА 2018'!C17)</f>
        <v>0.14000000000000001</v>
      </c>
      <c r="D17" s="24">
        <v>0.27</v>
      </c>
      <c r="E17" s="23">
        <f>SUM('[19]Произв. прогр. Вода (СВОД)'!F21)</f>
        <v>1.7850000000000001</v>
      </c>
      <c r="F17" s="23">
        <f>SUM('[19]ПОЛНАЯ СЕБЕСТОИМОСТЬ ВОДА 2018'!D17)</f>
        <v>0.18</v>
      </c>
      <c r="G17" s="24">
        <v>0.25</v>
      </c>
      <c r="H17" s="23">
        <f>SUM('[19]Произв. прогр. Вода (СВОД)'!G21)</f>
        <v>1.7850000000000001</v>
      </c>
      <c r="I17" s="23">
        <f>SUM('[19]ПОЛНАЯ СЕБЕСТОИМОСТЬ ВОДА 2018'!E17)</f>
        <v>0.12</v>
      </c>
      <c r="J17" s="24">
        <v>0.15</v>
      </c>
      <c r="K17" s="25">
        <f t="shared" si="33"/>
        <v>5.3550000000000004</v>
      </c>
      <c r="L17" s="25">
        <f t="shared" si="33"/>
        <v>0.44</v>
      </c>
      <c r="M17" s="25">
        <f t="shared" si="33"/>
        <v>0.67</v>
      </c>
      <c r="N17" s="26">
        <f t="shared" si="7"/>
        <v>-4.915</v>
      </c>
      <c r="O17" s="26">
        <f t="shared" si="8"/>
        <v>-91.783380018674137</v>
      </c>
      <c r="P17" s="23">
        <f>SUM('[19]Произв. прогр. Вода (СВОД)'!I21)</f>
        <v>1.7850000000000001</v>
      </c>
      <c r="Q17" s="23">
        <f>SUM('[19]ПОЛНАЯ СЕБЕСТОИМОСТЬ ВОДА 2018'!H17)</f>
        <v>0.32</v>
      </c>
      <c r="R17" s="24">
        <v>0.18</v>
      </c>
      <c r="S17" s="23">
        <f>SUM('[19]Произв. прогр. Вода (СВОД)'!J21)</f>
        <v>1.7850000000000001</v>
      </c>
      <c r="T17" s="23">
        <f>SUM('[19]ПОЛНАЯ СЕБЕСТОИМОСТЬ ВОДА 2018'!I17)</f>
        <v>0.1</v>
      </c>
      <c r="U17" s="24">
        <v>0.1</v>
      </c>
      <c r="V17" s="23">
        <f>SUM('[19]Произв. прогр. Вода (СВОД)'!K21)</f>
        <v>1.7850000000000001</v>
      </c>
      <c r="W17" s="23">
        <f>SUM('[19]ПОЛНАЯ СЕБЕСТОИМОСТЬ ВОДА 2018'!J17)</f>
        <v>0.09</v>
      </c>
      <c r="X17" s="24">
        <v>0.13</v>
      </c>
      <c r="Y17" s="25">
        <f t="shared" si="34"/>
        <v>5.3550000000000004</v>
      </c>
      <c r="Z17" s="25">
        <f t="shared" si="34"/>
        <v>0.51</v>
      </c>
      <c r="AA17" s="25">
        <f t="shared" si="34"/>
        <v>0.41000000000000003</v>
      </c>
      <c r="AB17" s="26">
        <f t="shared" si="9"/>
        <v>-4.8450000000000006</v>
      </c>
      <c r="AC17" s="26">
        <f t="shared" si="10"/>
        <v>-90.476190476190482</v>
      </c>
      <c r="AD17" s="25">
        <f t="shared" si="35"/>
        <v>10.71</v>
      </c>
      <c r="AE17" s="25">
        <f t="shared" si="35"/>
        <v>0.95</v>
      </c>
      <c r="AF17" s="25">
        <f t="shared" si="35"/>
        <v>1.08</v>
      </c>
      <c r="AG17" s="26">
        <f t="shared" si="11"/>
        <v>-9.7600000000000016</v>
      </c>
      <c r="AH17" s="26">
        <f t="shared" si="12"/>
        <v>-91.129785247432309</v>
      </c>
      <c r="AI17" s="23">
        <f>SUM('[19]Произв. прогр. Вода (СВОД)'!N21)</f>
        <v>1.7850000000000001</v>
      </c>
      <c r="AJ17" s="23">
        <f>SUM('[19]ПОЛНАЯ СЕБЕСТОИМОСТЬ ВОДА 2018'!P17)</f>
        <v>7.0000000000000007E-2</v>
      </c>
      <c r="AK17" s="24">
        <v>0.14000000000000001</v>
      </c>
      <c r="AL17" s="23">
        <f>SUM('[19]Произв. прогр. Вода (СВОД)'!O21)</f>
        <v>1.7850000000000001</v>
      </c>
      <c r="AM17" s="23">
        <f>SUM('[19]ПОЛНАЯ СЕБЕСТОИМОСТЬ ВОДА 2018'!Q17)</f>
        <v>7.0000000000000007E-2</v>
      </c>
      <c r="AN17" s="24">
        <v>0.17</v>
      </c>
      <c r="AO17" s="23">
        <f>SUM('[19]Произв. прогр. Вода (СВОД)'!P21)</f>
        <v>1.7850000000000001</v>
      </c>
      <c r="AP17" s="23">
        <f>SUM('[19]ПОЛНАЯ СЕБЕСТОИМОСТЬ ВОДА 2018'!R17)</f>
        <v>8.1000000000000003E-2</v>
      </c>
      <c r="AQ17" s="24">
        <v>0</v>
      </c>
      <c r="AR17" s="25">
        <f t="shared" si="36"/>
        <v>5.3550000000000004</v>
      </c>
      <c r="AS17" s="25">
        <f t="shared" si="36"/>
        <v>0.22100000000000003</v>
      </c>
      <c r="AT17" s="25">
        <f t="shared" si="36"/>
        <v>0.31000000000000005</v>
      </c>
      <c r="AU17" s="26">
        <f t="shared" si="13"/>
        <v>-5.1340000000000003</v>
      </c>
      <c r="AV17" s="26">
        <f t="shared" si="14"/>
        <v>-95.873015873015873</v>
      </c>
      <c r="AW17" s="25">
        <f t="shared" si="37"/>
        <v>16.065000000000001</v>
      </c>
      <c r="AX17" s="25">
        <f t="shared" si="37"/>
        <v>1.171</v>
      </c>
      <c r="AY17" s="25">
        <f t="shared" si="37"/>
        <v>1.3900000000000001</v>
      </c>
      <c r="AZ17" s="26">
        <f t="shared" si="15"/>
        <v>-14.894000000000002</v>
      </c>
      <c r="BA17" s="26">
        <f t="shared" si="16"/>
        <v>-92.710862122626835</v>
      </c>
      <c r="BB17" s="23">
        <f>SUM('[19]Произв. прогр. Вода (СВОД)'!S21)</f>
        <v>1.7850000000000001</v>
      </c>
      <c r="BC17" s="23">
        <f>SUM('[19]ПОЛНАЯ СЕБЕСТОИМОСТЬ ВОДА 2018'!X17)</f>
        <v>0</v>
      </c>
      <c r="BD17" s="24">
        <v>0.06</v>
      </c>
      <c r="BE17" s="23">
        <f>SUM('[19]Произв. прогр. Вода (СВОД)'!T21)</f>
        <v>1.7850000000000001</v>
      </c>
      <c r="BF17" s="23">
        <f>SUM('[19]ПОЛНАЯ СЕБЕСТОИМОСТЬ ВОДА 2018'!Y17)</f>
        <v>0</v>
      </c>
      <c r="BG17" s="24">
        <v>0.18</v>
      </c>
      <c r="BH17" s="23">
        <f>SUM('[19]Произв. прогр. Вода (СВОД)'!U21)</f>
        <v>1.7850000000000001</v>
      </c>
      <c r="BI17" s="23">
        <f>SUM('[19]ПОЛНАЯ СЕБЕСТОИМОСТЬ ВОДА 2018'!Z17)</f>
        <v>0</v>
      </c>
      <c r="BJ17" s="24">
        <v>0.14000000000000001</v>
      </c>
      <c r="BK17" s="25">
        <f t="shared" si="38"/>
        <v>5.3550000000000004</v>
      </c>
      <c r="BL17" s="25">
        <f t="shared" si="38"/>
        <v>0</v>
      </c>
      <c r="BM17" s="25">
        <f t="shared" si="38"/>
        <v>0.38</v>
      </c>
      <c r="BN17" s="26">
        <f t="shared" si="17"/>
        <v>-5.3550000000000004</v>
      </c>
      <c r="BO17" s="26">
        <f t="shared" si="18"/>
        <v>-100</v>
      </c>
      <c r="BP17" s="25">
        <f t="shared" si="39"/>
        <v>21.42</v>
      </c>
      <c r="BQ17" s="25">
        <f t="shared" si="39"/>
        <v>1.171</v>
      </c>
      <c r="BR17" s="25">
        <f t="shared" si="39"/>
        <v>1.77</v>
      </c>
      <c r="BS17" s="26">
        <f t="shared" si="19"/>
        <v>-20.249000000000002</v>
      </c>
      <c r="BT17" s="26">
        <f t="shared" si="20"/>
        <v>-94.533146591970123</v>
      </c>
      <c r="BU17" s="4"/>
      <c r="BV17" s="4"/>
      <c r="BW17" s="4"/>
      <c r="BX17" s="4"/>
    </row>
    <row r="18" spans="1:76" ht="18.75">
      <c r="A18" s="9" t="s">
        <v>39</v>
      </c>
      <c r="B18" s="10">
        <f>SUM('[19]Произв. прогр. Вода (СВОД)'!E22)</f>
        <v>27.360000000000003</v>
      </c>
      <c r="C18" s="10">
        <f>SUM('[19]ПОЛНАЯ СЕБЕСТОИМОСТЬ ВОДА 2018'!C18)</f>
        <v>28.15</v>
      </c>
      <c r="D18" s="10">
        <f t="shared" ref="D18:BR18" si="40">SUM(D19:D20)</f>
        <v>29.37</v>
      </c>
      <c r="E18" s="10">
        <f>SUM('[19]Произв. прогр. Вода (СВОД)'!F22)</f>
        <v>27.200000000000003</v>
      </c>
      <c r="F18" s="10">
        <f>SUM('[19]ПОЛНАЯ СЕБЕСТОИМОСТЬ ВОДА 2018'!D18)</f>
        <v>28.2</v>
      </c>
      <c r="G18" s="10">
        <f t="shared" si="40"/>
        <v>29.59</v>
      </c>
      <c r="H18" s="10">
        <f>SUM('[19]Произв. прогр. Вода (СВОД)'!G22)</f>
        <v>27.200000000000003</v>
      </c>
      <c r="I18" s="10">
        <f>SUM('[19]ПОЛНАЯ СЕБЕСТОИМОСТЬ ВОДА 2018'!E18)</f>
        <v>24.8</v>
      </c>
      <c r="J18" s="10">
        <f t="shared" si="40"/>
        <v>26.58</v>
      </c>
      <c r="K18" s="12">
        <f t="shared" si="40"/>
        <v>81.760000000000005</v>
      </c>
      <c r="L18" s="12">
        <f t="shared" si="40"/>
        <v>81.149999999999991</v>
      </c>
      <c r="M18" s="12">
        <f t="shared" si="40"/>
        <v>85.539999999999992</v>
      </c>
      <c r="N18" s="13">
        <f t="shared" si="7"/>
        <v>-0.61000000000001364</v>
      </c>
      <c r="O18" s="13">
        <f t="shared" si="8"/>
        <v>-0.74608610567516342</v>
      </c>
      <c r="P18" s="10">
        <f>SUM('[19]Произв. прогр. Вода (СВОД)'!I22)</f>
        <v>27.04</v>
      </c>
      <c r="Q18" s="10">
        <f>SUM('[19]ПОЛНАЯ СЕБЕСТОИМОСТЬ ВОДА 2018'!H18)</f>
        <v>25.77</v>
      </c>
      <c r="R18" s="10">
        <f t="shared" si="40"/>
        <v>28.3</v>
      </c>
      <c r="S18" s="10">
        <f>SUM('[19]Произв. прогр. Вода (СВОД)'!J22)</f>
        <v>25.6</v>
      </c>
      <c r="T18" s="10">
        <f>SUM('[19]ПОЛНАЯ СЕБЕСТОИМОСТЬ ВОДА 2018'!I18)</f>
        <v>25.9</v>
      </c>
      <c r="U18" s="10">
        <f t="shared" si="40"/>
        <v>25.53</v>
      </c>
      <c r="V18" s="10">
        <f>SUM('[19]Произв. прогр. Вода (СВОД)'!K22)</f>
        <v>25.6</v>
      </c>
      <c r="W18" s="10">
        <f>SUM('[19]ПОЛНАЯ СЕБЕСТОИМОСТЬ ВОДА 2018'!J18)</f>
        <v>26.79</v>
      </c>
      <c r="X18" s="10">
        <f t="shared" si="40"/>
        <v>26.74</v>
      </c>
      <c r="Y18" s="12">
        <f t="shared" si="40"/>
        <v>78.240000000000009</v>
      </c>
      <c r="Z18" s="12">
        <f t="shared" si="40"/>
        <v>78.460000000000008</v>
      </c>
      <c r="AA18" s="12">
        <f t="shared" si="40"/>
        <v>80.569999999999993</v>
      </c>
      <c r="AB18" s="13">
        <f t="shared" si="9"/>
        <v>0.21999999999999886</v>
      </c>
      <c r="AC18" s="13">
        <f t="shared" si="10"/>
        <v>0.28118609406952821</v>
      </c>
      <c r="AD18" s="12">
        <f t="shared" si="40"/>
        <v>160</v>
      </c>
      <c r="AE18" s="12">
        <f t="shared" si="40"/>
        <v>159.61000000000001</v>
      </c>
      <c r="AF18" s="12">
        <f t="shared" si="40"/>
        <v>166.10999999999999</v>
      </c>
      <c r="AG18" s="13">
        <f t="shared" si="11"/>
        <v>-0.38999999999998636</v>
      </c>
      <c r="AH18" s="13">
        <f t="shared" si="12"/>
        <v>-0.24374999999999145</v>
      </c>
      <c r="AI18" s="10">
        <f>SUM('[19]Произв. прогр. Вода (СВОД)'!N22)</f>
        <v>25.6</v>
      </c>
      <c r="AJ18" s="10">
        <f>SUM('[19]ПОЛНАЯ СЕБЕСТОИМОСТЬ ВОДА 2018'!P18)</f>
        <v>22.57</v>
      </c>
      <c r="AK18" s="10">
        <f t="shared" si="40"/>
        <v>18.43</v>
      </c>
      <c r="AL18" s="10">
        <f>SUM('[19]Произв. прогр. Вода (СВОД)'!O22)</f>
        <v>25.6</v>
      </c>
      <c r="AM18" s="10">
        <f>SUM('[19]ПОЛНАЯ СЕБЕСТОИМОСТЬ ВОДА 2018'!Q18)</f>
        <v>19.38</v>
      </c>
      <c r="AN18" s="10">
        <f t="shared" si="40"/>
        <v>22.35</v>
      </c>
      <c r="AO18" s="10">
        <f>SUM('[19]Произв. прогр. Вода (СВОД)'!P22)</f>
        <v>27.04</v>
      </c>
      <c r="AP18" s="10">
        <f>SUM('[19]ПОЛНАЯ СЕБЕСТОИМОСТЬ ВОДА 2018'!R18)</f>
        <v>27.24</v>
      </c>
      <c r="AQ18" s="10">
        <f t="shared" si="40"/>
        <v>26.79</v>
      </c>
      <c r="AR18" s="12">
        <f t="shared" si="40"/>
        <v>78.240000000000009</v>
      </c>
      <c r="AS18" s="12">
        <f t="shared" si="40"/>
        <v>69.19</v>
      </c>
      <c r="AT18" s="12">
        <f t="shared" si="40"/>
        <v>67.569999999999993</v>
      </c>
      <c r="AU18" s="13">
        <f t="shared" si="13"/>
        <v>-9.0500000000000114</v>
      </c>
      <c r="AV18" s="13">
        <f t="shared" si="14"/>
        <v>-11.566973415132937</v>
      </c>
      <c r="AW18" s="12">
        <f t="shared" si="40"/>
        <v>238.24</v>
      </c>
      <c r="AX18" s="12">
        <f t="shared" si="40"/>
        <v>228.8</v>
      </c>
      <c r="AY18" s="12">
        <f t="shared" si="40"/>
        <v>233.67999999999998</v>
      </c>
      <c r="AZ18" s="13">
        <f t="shared" si="15"/>
        <v>-9.4399999999999977</v>
      </c>
      <c r="BA18" s="13">
        <f t="shared" si="16"/>
        <v>-3.9623908663532563</v>
      </c>
      <c r="BB18" s="10">
        <f>SUM('[19]Произв. прогр. Вода (СВОД)'!S22)</f>
        <v>27.200000000000003</v>
      </c>
      <c r="BC18" s="10">
        <f>SUM('[19]ПОЛНАЯ СЕБЕСТОИМОСТЬ ВОДА 2018'!X18)</f>
        <v>0</v>
      </c>
      <c r="BD18" s="10">
        <f t="shared" si="40"/>
        <v>27.34</v>
      </c>
      <c r="BE18" s="10">
        <f>SUM('[19]Произв. прогр. Вода (СВОД)'!T22)</f>
        <v>27.200000000000003</v>
      </c>
      <c r="BF18" s="10">
        <f>SUM('[19]ПОЛНАЯ СЕБЕСТОИМОСТЬ ВОДА 2018'!Y18)</f>
        <v>0</v>
      </c>
      <c r="BG18" s="10">
        <f t="shared" si="40"/>
        <v>27.11</v>
      </c>
      <c r="BH18" s="10">
        <f>SUM('[19]Произв. прогр. Вода (СВОД)'!U22)</f>
        <v>27.360000000000003</v>
      </c>
      <c r="BI18" s="10">
        <f>SUM('[19]ПОЛНАЯ СЕБЕСТОИМОСТЬ ВОДА 2018'!Z18)</f>
        <v>0</v>
      </c>
      <c r="BJ18" s="10">
        <f t="shared" si="40"/>
        <v>24.62</v>
      </c>
      <c r="BK18" s="12">
        <f t="shared" si="40"/>
        <v>81.760000000000005</v>
      </c>
      <c r="BL18" s="12">
        <f t="shared" si="40"/>
        <v>0</v>
      </c>
      <c r="BM18" s="12">
        <f t="shared" si="40"/>
        <v>79.070000000000007</v>
      </c>
      <c r="BN18" s="13">
        <f t="shared" si="17"/>
        <v>-81.760000000000005</v>
      </c>
      <c r="BO18" s="13">
        <f t="shared" si="18"/>
        <v>-100</v>
      </c>
      <c r="BP18" s="12">
        <f t="shared" si="40"/>
        <v>320</v>
      </c>
      <c r="BQ18" s="12">
        <f>SUM(BQ19:BQ20)</f>
        <v>228.8</v>
      </c>
      <c r="BR18" s="12">
        <f t="shared" si="40"/>
        <v>312.75</v>
      </c>
      <c r="BS18" s="13">
        <f t="shared" si="19"/>
        <v>-91.199999999999989</v>
      </c>
      <c r="BT18" s="13">
        <f t="shared" si="20"/>
        <v>-28.499999999999996</v>
      </c>
      <c r="BU18" s="4"/>
      <c r="BV18" s="4"/>
      <c r="BW18" s="4"/>
      <c r="BX18" s="4"/>
    </row>
    <row r="19" spans="1:76" ht="18.75">
      <c r="A19" s="19" t="s">
        <v>40</v>
      </c>
      <c r="B19" s="23">
        <f>SUM('[19]Произв. прогр. Вода (СВОД)'!E23)</f>
        <v>27.360000000000003</v>
      </c>
      <c r="C19" s="23">
        <f>SUM('[19]ПОЛНАЯ СЕБЕСТОИМОСТЬ ВОДА 2018'!C19)</f>
        <v>28.15</v>
      </c>
      <c r="D19" s="24">
        <v>29.37</v>
      </c>
      <c r="E19" s="23">
        <f>SUM('[19]Произв. прогр. Вода (СВОД)'!F23)</f>
        <v>27.200000000000003</v>
      </c>
      <c r="F19" s="23">
        <f>SUM('[19]ПОЛНАЯ СЕБЕСТОИМОСТЬ ВОДА 2018'!D19)</f>
        <v>28.2</v>
      </c>
      <c r="G19" s="24">
        <v>29.59</v>
      </c>
      <c r="H19" s="23">
        <f>SUM('[19]Произв. прогр. Вода (СВОД)'!G23)</f>
        <v>27.200000000000003</v>
      </c>
      <c r="I19" s="23">
        <f>SUM('[19]ПОЛНАЯ СЕБЕСТОИМОСТЬ ВОДА 2018'!E19)</f>
        <v>24.8</v>
      </c>
      <c r="J19" s="24">
        <v>26.58</v>
      </c>
      <c r="K19" s="25">
        <f t="shared" ref="K19:M20" si="41">SUM(B19+E19+H19)</f>
        <v>81.760000000000005</v>
      </c>
      <c r="L19" s="25">
        <f t="shared" si="41"/>
        <v>81.149999999999991</v>
      </c>
      <c r="M19" s="25">
        <f t="shared" si="41"/>
        <v>85.539999999999992</v>
      </c>
      <c r="N19" s="26">
        <f t="shared" si="7"/>
        <v>-0.61000000000001364</v>
      </c>
      <c r="O19" s="26">
        <f t="shared" si="8"/>
        <v>-0.74608610567516342</v>
      </c>
      <c r="P19" s="23">
        <f>SUM('[19]Произв. прогр. Вода (СВОД)'!I23)</f>
        <v>27.04</v>
      </c>
      <c r="Q19" s="23">
        <f>SUM('[19]ПОЛНАЯ СЕБЕСТОИМОСТЬ ВОДА 2018'!H19)</f>
        <v>25.77</v>
      </c>
      <c r="R19" s="24">
        <v>28.3</v>
      </c>
      <c r="S19" s="23">
        <f>SUM('[19]Произв. прогр. Вода (СВОД)'!J23)</f>
        <v>25.6</v>
      </c>
      <c r="T19" s="23">
        <f>SUM('[19]ПОЛНАЯ СЕБЕСТОИМОСТЬ ВОДА 2018'!I19)</f>
        <v>25.9</v>
      </c>
      <c r="U19" s="24">
        <v>25.53</v>
      </c>
      <c r="V19" s="23">
        <f>SUM('[19]Произв. прогр. Вода (СВОД)'!K23)</f>
        <v>25.6</v>
      </c>
      <c r="W19" s="23">
        <f>SUM('[19]ПОЛНАЯ СЕБЕСТОИМОСТЬ ВОДА 2018'!J19)</f>
        <v>26.79</v>
      </c>
      <c r="X19" s="24">
        <v>26.74</v>
      </c>
      <c r="Y19" s="25">
        <f t="shared" ref="Y19:AA20" si="42">SUM(P19+S19+V19)</f>
        <v>78.240000000000009</v>
      </c>
      <c r="Z19" s="25">
        <f t="shared" si="42"/>
        <v>78.460000000000008</v>
      </c>
      <c r="AA19" s="25">
        <f t="shared" si="42"/>
        <v>80.569999999999993</v>
      </c>
      <c r="AB19" s="26">
        <f t="shared" si="9"/>
        <v>0.21999999999999886</v>
      </c>
      <c r="AC19" s="26">
        <f t="shared" si="10"/>
        <v>0.28118609406952821</v>
      </c>
      <c r="AD19" s="25">
        <f t="shared" ref="AD19:AF20" si="43">SUM(K19+Y19)</f>
        <v>160</v>
      </c>
      <c r="AE19" s="25">
        <f t="shared" si="43"/>
        <v>159.61000000000001</v>
      </c>
      <c r="AF19" s="25">
        <f t="shared" si="43"/>
        <v>166.10999999999999</v>
      </c>
      <c r="AG19" s="26">
        <f t="shared" si="11"/>
        <v>-0.38999999999998636</v>
      </c>
      <c r="AH19" s="26">
        <f t="shared" si="12"/>
        <v>-0.24374999999999145</v>
      </c>
      <c r="AI19" s="23">
        <f>SUM('[19]Произв. прогр. Вода (СВОД)'!N23)</f>
        <v>25.6</v>
      </c>
      <c r="AJ19" s="23">
        <f>SUM('[19]ПОЛНАЯ СЕБЕСТОИМОСТЬ ВОДА 2018'!P19)</f>
        <v>22.57</v>
      </c>
      <c r="AK19" s="24">
        <v>18.43</v>
      </c>
      <c r="AL19" s="23">
        <f>SUM('[19]Произв. прогр. Вода (СВОД)'!O23)</f>
        <v>25.6</v>
      </c>
      <c r="AM19" s="23">
        <f>SUM('[19]ПОЛНАЯ СЕБЕСТОИМОСТЬ ВОДА 2018'!Q19)</f>
        <v>19.38</v>
      </c>
      <c r="AN19" s="24">
        <v>22.35</v>
      </c>
      <c r="AO19" s="23">
        <f>SUM('[19]Произв. прогр. Вода (СВОД)'!P23)</f>
        <v>27.04</v>
      </c>
      <c r="AP19" s="23">
        <f>SUM('[19]ПОЛНАЯ СЕБЕСТОИМОСТЬ ВОДА 2018'!R19)</f>
        <v>27.24</v>
      </c>
      <c r="AQ19" s="24">
        <v>26.79</v>
      </c>
      <c r="AR19" s="25">
        <f t="shared" ref="AR19:AT20" si="44">SUM(AI19+AL19+AO19)</f>
        <v>78.240000000000009</v>
      </c>
      <c r="AS19" s="25">
        <f t="shared" si="44"/>
        <v>69.19</v>
      </c>
      <c r="AT19" s="25">
        <f t="shared" si="44"/>
        <v>67.569999999999993</v>
      </c>
      <c r="AU19" s="26">
        <f t="shared" si="13"/>
        <v>-9.0500000000000114</v>
      </c>
      <c r="AV19" s="26">
        <f t="shared" si="14"/>
        <v>-11.566973415132937</v>
      </c>
      <c r="AW19" s="25">
        <f t="shared" ref="AW19:AY20" si="45">SUM(AD19+AR19)</f>
        <v>238.24</v>
      </c>
      <c r="AX19" s="25">
        <f t="shared" si="45"/>
        <v>228.8</v>
      </c>
      <c r="AY19" s="25">
        <f t="shared" si="45"/>
        <v>233.67999999999998</v>
      </c>
      <c r="AZ19" s="26">
        <f t="shared" si="15"/>
        <v>-9.4399999999999977</v>
      </c>
      <c r="BA19" s="26">
        <f t="shared" si="16"/>
        <v>-3.9623908663532563</v>
      </c>
      <c r="BB19" s="23">
        <f>SUM('[19]Произв. прогр. Вода (СВОД)'!S23)</f>
        <v>27.200000000000003</v>
      </c>
      <c r="BC19" s="23">
        <f>SUM('[19]ПОЛНАЯ СЕБЕСТОИМОСТЬ ВОДА 2018'!X19)</f>
        <v>0</v>
      </c>
      <c r="BD19" s="24">
        <v>27.34</v>
      </c>
      <c r="BE19" s="23">
        <f>SUM('[19]Произв. прогр. Вода (СВОД)'!T23)</f>
        <v>27.200000000000003</v>
      </c>
      <c r="BF19" s="23">
        <f>SUM('[19]ПОЛНАЯ СЕБЕСТОИМОСТЬ ВОДА 2018'!Y19)</f>
        <v>0</v>
      </c>
      <c r="BG19" s="24">
        <v>27.11</v>
      </c>
      <c r="BH19" s="23">
        <f>SUM('[19]Произв. прогр. Вода (СВОД)'!U23)</f>
        <v>27.360000000000003</v>
      </c>
      <c r="BI19" s="23">
        <f>SUM('[19]ПОЛНАЯ СЕБЕСТОИМОСТЬ ВОДА 2018'!Z19)</f>
        <v>0</v>
      </c>
      <c r="BJ19" s="24">
        <v>24.62</v>
      </c>
      <c r="BK19" s="25">
        <f t="shared" ref="BK19:BM20" si="46">SUM(BB19+BE19+BH19)</f>
        <v>81.760000000000005</v>
      </c>
      <c r="BL19" s="25">
        <f t="shared" si="46"/>
        <v>0</v>
      </c>
      <c r="BM19" s="25">
        <f t="shared" si="46"/>
        <v>79.070000000000007</v>
      </c>
      <c r="BN19" s="26">
        <f t="shared" si="17"/>
        <v>-81.760000000000005</v>
      </c>
      <c r="BO19" s="26">
        <f t="shared" si="18"/>
        <v>-100</v>
      </c>
      <c r="BP19" s="25">
        <f t="shared" ref="BP19:BR20" si="47">SUM(AW19+BK19)</f>
        <v>320</v>
      </c>
      <c r="BQ19" s="25">
        <f t="shared" si="47"/>
        <v>228.8</v>
      </c>
      <c r="BR19" s="25">
        <f t="shared" si="47"/>
        <v>312.75</v>
      </c>
      <c r="BS19" s="26">
        <f t="shared" si="19"/>
        <v>-91.199999999999989</v>
      </c>
      <c r="BT19" s="26">
        <f t="shared" si="20"/>
        <v>-28.499999999999996</v>
      </c>
      <c r="BU19" s="4"/>
      <c r="BV19" s="4"/>
      <c r="BW19" s="4"/>
      <c r="BX19" s="4"/>
    </row>
    <row r="20" spans="1:76" ht="18.75">
      <c r="A20" s="19" t="s">
        <v>41</v>
      </c>
      <c r="B20" s="23">
        <f>SUM('[19]Произв. прогр. Вода (СВОД)'!E24)</f>
        <v>0</v>
      </c>
      <c r="C20" s="23">
        <f>SUM('[19]ПОЛНАЯ СЕБЕСТОИМОСТЬ ВОДА 2018'!C20)</f>
        <v>0</v>
      </c>
      <c r="D20" s="24">
        <v>0</v>
      </c>
      <c r="E20" s="23">
        <f>SUM('[19]Произв. прогр. Вода (СВОД)'!F24)</f>
        <v>0</v>
      </c>
      <c r="F20" s="23">
        <f>SUM('[19]ПОЛНАЯ СЕБЕСТОИМОСТЬ ВОДА 2018'!D20)</f>
        <v>0</v>
      </c>
      <c r="G20" s="24">
        <v>0</v>
      </c>
      <c r="H20" s="23">
        <f>SUM('[19]Произв. прогр. Вода (СВОД)'!G24)</f>
        <v>0</v>
      </c>
      <c r="I20" s="23">
        <f>SUM('[19]ПОЛНАЯ СЕБЕСТОИМОСТЬ ВОДА 2018'!E20)</f>
        <v>0</v>
      </c>
      <c r="J20" s="24">
        <v>0</v>
      </c>
      <c r="K20" s="25">
        <f t="shared" si="41"/>
        <v>0</v>
      </c>
      <c r="L20" s="25">
        <f t="shared" si="41"/>
        <v>0</v>
      </c>
      <c r="M20" s="25">
        <f t="shared" si="41"/>
        <v>0</v>
      </c>
      <c r="N20" s="26">
        <f t="shared" si="7"/>
        <v>0</v>
      </c>
      <c r="O20" s="26" t="e">
        <f t="shared" si="8"/>
        <v>#DIV/0!</v>
      </c>
      <c r="P20" s="23">
        <f>SUM('[19]Произв. прогр. Вода (СВОД)'!I24)</f>
        <v>0</v>
      </c>
      <c r="Q20" s="23">
        <f>SUM('[19]ПОЛНАЯ СЕБЕСТОИМОСТЬ ВОДА 2018'!H20)</f>
        <v>0</v>
      </c>
      <c r="R20" s="24">
        <v>0</v>
      </c>
      <c r="S20" s="23">
        <f>SUM('[19]Произв. прогр. Вода (СВОД)'!J24)</f>
        <v>0</v>
      </c>
      <c r="T20" s="23">
        <f>SUM('[19]ПОЛНАЯ СЕБЕСТОИМОСТЬ ВОДА 2018'!I20)</f>
        <v>0</v>
      </c>
      <c r="U20" s="24">
        <v>0</v>
      </c>
      <c r="V20" s="23">
        <f>SUM('[19]Произв. прогр. Вода (СВОД)'!K24)</f>
        <v>0</v>
      </c>
      <c r="W20" s="23">
        <f>SUM('[19]ПОЛНАЯ СЕБЕСТОИМОСТЬ ВОДА 2018'!J20)</f>
        <v>0</v>
      </c>
      <c r="X20" s="24">
        <v>0</v>
      </c>
      <c r="Y20" s="25">
        <f t="shared" si="42"/>
        <v>0</v>
      </c>
      <c r="Z20" s="25">
        <f t="shared" si="42"/>
        <v>0</v>
      </c>
      <c r="AA20" s="25">
        <f t="shared" si="42"/>
        <v>0</v>
      </c>
      <c r="AB20" s="26">
        <f t="shared" si="9"/>
        <v>0</v>
      </c>
      <c r="AC20" s="26" t="e">
        <f t="shared" si="10"/>
        <v>#DIV/0!</v>
      </c>
      <c r="AD20" s="25">
        <f t="shared" si="43"/>
        <v>0</v>
      </c>
      <c r="AE20" s="25">
        <f t="shared" si="43"/>
        <v>0</v>
      </c>
      <c r="AF20" s="25">
        <f t="shared" si="43"/>
        <v>0</v>
      </c>
      <c r="AG20" s="26">
        <f t="shared" si="11"/>
        <v>0</v>
      </c>
      <c r="AH20" s="26" t="e">
        <f t="shared" si="12"/>
        <v>#DIV/0!</v>
      </c>
      <c r="AI20" s="23">
        <f>SUM('[19]Произв. прогр. Вода (СВОД)'!N24)</f>
        <v>0</v>
      </c>
      <c r="AJ20" s="23">
        <f>SUM('[19]ПОЛНАЯ СЕБЕСТОИМОСТЬ ВОДА 2018'!P20)</f>
        <v>0</v>
      </c>
      <c r="AK20" s="24">
        <v>0</v>
      </c>
      <c r="AL20" s="23">
        <f>SUM('[19]Произв. прогр. Вода (СВОД)'!O24)</f>
        <v>0</v>
      </c>
      <c r="AM20" s="23">
        <f>SUM('[19]ПОЛНАЯ СЕБЕСТОИМОСТЬ ВОДА 2018'!Q20)</f>
        <v>0</v>
      </c>
      <c r="AN20" s="24">
        <v>0</v>
      </c>
      <c r="AO20" s="23">
        <f>SUM('[19]Произв. прогр. Вода (СВОД)'!P24)</f>
        <v>0</v>
      </c>
      <c r="AP20" s="23">
        <f>SUM('[19]ПОЛНАЯ СЕБЕСТОИМОСТЬ ВОДА 2018'!R20)</f>
        <v>0</v>
      </c>
      <c r="AQ20" s="24">
        <v>0</v>
      </c>
      <c r="AR20" s="25">
        <f t="shared" si="44"/>
        <v>0</v>
      </c>
      <c r="AS20" s="25">
        <f t="shared" si="44"/>
        <v>0</v>
      </c>
      <c r="AT20" s="25">
        <f t="shared" si="44"/>
        <v>0</v>
      </c>
      <c r="AU20" s="26">
        <f t="shared" si="13"/>
        <v>0</v>
      </c>
      <c r="AV20" s="26" t="e">
        <f t="shared" si="14"/>
        <v>#DIV/0!</v>
      </c>
      <c r="AW20" s="25">
        <f t="shared" si="45"/>
        <v>0</v>
      </c>
      <c r="AX20" s="25">
        <f t="shared" si="45"/>
        <v>0</v>
      </c>
      <c r="AY20" s="25">
        <f t="shared" si="45"/>
        <v>0</v>
      </c>
      <c r="AZ20" s="26">
        <f t="shared" si="15"/>
        <v>0</v>
      </c>
      <c r="BA20" s="26" t="e">
        <f t="shared" si="16"/>
        <v>#DIV/0!</v>
      </c>
      <c r="BB20" s="23">
        <f>SUM('[19]Произв. прогр. Вода (СВОД)'!S24)</f>
        <v>0</v>
      </c>
      <c r="BC20" s="23">
        <f>SUM('[19]ПОЛНАЯ СЕБЕСТОИМОСТЬ ВОДА 2018'!X20)</f>
        <v>0</v>
      </c>
      <c r="BD20" s="24">
        <v>0</v>
      </c>
      <c r="BE20" s="23">
        <f>SUM('[19]Произв. прогр. Вода (СВОД)'!T24)</f>
        <v>0</v>
      </c>
      <c r="BF20" s="23">
        <f>SUM('[19]ПОЛНАЯ СЕБЕСТОИМОСТЬ ВОДА 2018'!Y20)</f>
        <v>0</v>
      </c>
      <c r="BG20" s="24">
        <v>0</v>
      </c>
      <c r="BH20" s="23">
        <f>SUM('[19]Произв. прогр. Вода (СВОД)'!U24)</f>
        <v>0</v>
      </c>
      <c r="BI20" s="23">
        <f>SUM('[19]ПОЛНАЯ СЕБЕСТОИМОСТЬ ВОДА 2018'!Z20)</f>
        <v>0</v>
      </c>
      <c r="BJ20" s="24">
        <v>0</v>
      </c>
      <c r="BK20" s="25">
        <f t="shared" si="46"/>
        <v>0</v>
      </c>
      <c r="BL20" s="25">
        <f t="shared" si="46"/>
        <v>0</v>
      </c>
      <c r="BM20" s="25">
        <f t="shared" si="46"/>
        <v>0</v>
      </c>
      <c r="BN20" s="26">
        <f t="shared" si="17"/>
        <v>0</v>
      </c>
      <c r="BO20" s="26" t="e">
        <f t="shared" si="18"/>
        <v>#DIV/0!</v>
      </c>
      <c r="BP20" s="25">
        <f t="shared" si="47"/>
        <v>0</v>
      </c>
      <c r="BQ20" s="25">
        <f t="shared" si="47"/>
        <v>0</v>
      </c>
      <c r="BR20" s="27">
        <f t="shared" si="47"/>
        <v>0</v>
      </c>
      <c r="BS20" s="26">
        <f t="shared" si="19"/>
        <v>0</v>
      </c>
      <c r="BT20" s="26" t="e">
        <f t="shared" si="20"/>
        <v>#DIV/0!</v>
      </c>
      <c r="BU20" s="4"/>
      <c r="BV20" s="4"/>
      <c r="BW20" s="4"/>
      <c r="BX20" s="4"/>
    </row>
    <row r="21" spans="1:76" ht="18.75">
      <c r="A21" s="5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7"/>
      <c r="BU21" s="4"/>
      <c r="BV21" s="4"/>
      <c r="BW21" s="4"/>
      <c r="BX21" s="4"/>
    </row>
    <row r="22" spans="1:76" ht="20.25" customHeight="1">
      <c r="A22" s="146" t="s">
        <v>3</v>
      </c>
      <c r="B22" s="147" t="s">
        <v>4</v>
      </c>
      <c r="C22" s="148"/>
      <c r="D22" s="148"/>
      <c r="E22" s="147" t="s">
        <v>5</v>
      </c>
      <c r="F22" s="148"/>
      <c r="G22" s="148"/>
      <c r="H22" s="147" t="s">
        <v>6</v>
      </c>
      <c r="I22" s="148"/>
      <c r="J22" s="148"/>
      <c r="K22" s="156" t="s">
        <v>7</v>
      </c>
      <c r="L22" s="157"/>
      <c r="M22" s="157"/>
      <c r="N22" s="158"/>
      <c r="O22" s="158"/>
      <c r="P22" s="147" t="s">
        <v>8</v>
      </c>
      <c r="Q22" s="148"/>
      <c r="R22" s="148"/>
      <c r="S22" s="147" t="s">
        <v>9</v>
      </c>
      <c r="T22" s="148"/>
      <c r="U22" s="148"/>
      <c r="V22" s="147" t="s">
        <v>10</v>
      </c>
      <c r="W22" s="148"/>
      <c r="X22" s="148"/>
      <c r="Y22" s="156" t="s">
        <v>11</v>
      </c>
      <c r="Z22" s="157"/>
      <c r="AA22" s="157"/>
      <c r="AB22" s="158"/>
      <c r="AC22" s="158"/>
      <c r="AD22" s="156" t="s">
        <v>12</v>
      </c>
      <c r="AE22" s="156"/>
      <c r="AF22" s="156"/>
      <c r="AG22" s="156"/>
      <c r="AH22" s="156"/>
      <c r="AI22" s="147" t="s">
        <v>13</v>
      </c>
      <c r="AJ22" s="148"/>
      <c r="AK22" s="148"/>
      <c r="AL22" s="147" t="s">
        <v>14</v>
      </c>
      <c r="AM22" s="148"/>
      <c r="AN22" s="148"/>
      <c r="AO22" s="147" t="s">
        <v>15</v>
      </c>
      <c r="AP22" s="148"/>
      <c r="AQ22" s="148"/>
      <c r="AR22" s="156" t="s">
        <v>16</v>
      </c>
      <c r="AS22" s="157"/>
      <c r="AT22" s="157"/>
      <c r="AU22" s="158"/>
      <c r="AV22" s="158"/>
      <c r="AW22" s="156" t="s">
        <v>17</v>
      </c>
      <c r="AX22" s="157"/>
      <c r="AY22" s="157"/>
      <c r="AZ22" s="158"/>
      <c r="BA22" s="158"/>
      <c r="BB22" s="147" t="s">
        <v>18</v>
      </c>
      <c r="BC22" s="148"/>
      <c r="BD22" s="148"/>
      <c r="BE22" s="147" t="s">
        <v>19</v>
      </c>
      <c r="BF22" s="148"/>
      <c r="BG22" s="148"/>
      <c r="BH22" s="147" t="s">
        <v>20</v>
      </c>
      <c r="BI22" s="148"/>
      <c r="BJ22" s="148"/>
      <c r="BK22" s="156" t="s">
        <v>21</v>
      </c>
      <c r="BL22" s="157"/>
      <c r="BM22" s="157"/>
      <c r="BN22" s="158"/>
      <c r="BO22" s="158"/>
      <c r="BP22" s="156" t="s">
        <v>43</v>
      </c>
      <c r="BQ22" s="157"/>
      <c r="BR22" s="157"/>
      <c r="BS22" s="158"/>
      <c r="BT22" s="158"/>
      <c r="BU22" s="4"/>
      <c r="BV22" s="4"/>
      <c r="BW22" s="4"/>
      <c r="BX22" s="4"/>
    </row>
    <row r="23" spans="1:76" ht="20.25" customHeight="1">
      <c r="A23" s="146"/>
      <c r="B23" s="147" t="s">
        <v>23</v>
      </c>
      <c r="C23" s="147" t="s">
        <v>24</v>
      </c>
      <c r="D23" s="147" t="s">
        <v>25</v>
      </c>
      <c r="E23" s="147" t="s">
        <v>23</v>
      </c>
      <c r="F23" s="147" t="s">
        <v>24</v>
      </c>
      <c r="G23" s="147" t="s">
        <v>25</v>
      </c>
      <c r="H23" s="147" t="s">
        <v>23</v>
      </c>
      <c r="I23" s="147" t="s">
        <v>24</v>
      </c>
      <c r="J23" s="147" t="s">
        <v>25</v>
      </c>
      <c r="K23" s="156" t="s">
        <v>23</v>
      </c>
      <c r="L23" s="156" t="s">
        <v>24</v>
      </c>
      <c r="M23" s="156" t="s">
        <v>25</v>
      </c>
      <c r="N23" s="159" t="s">
        <v>26</v>
      </c>
      <c r="O23" s="159"/>
      <c r="P23" s="147" t="s">
        <v>23</v>
      </c>
      <c r="Q23" s="147" t="s">
        <v>24</v>
      </c>
      <c r="R23" s="147" t="s">
        <v>25</v>
      </c>
      <c r="S23" s="147" t="s">
        <v>23</v>
      </c>
      <c r="T23" s="147" t="s">
        <v>24</v>
      </c>
      <c r="U23" s="147" t="s">
        <v>25</v>
      </c>
      <c r="V23" s="147" t="s">
        <v>23</v>
      </c>
      <c r="W23" s="147" t="s">
        <v>24</v>
      </c>
      <c r="X23" s="147" t="s">
        <v>25</v>
      </c>
      <c r="Y23" s="156" t="s">
        <v>23</v>
      </c>
      <c r="Z23" s="156" t="s">
        <v>24</v>
      </c>
      <c r="AA23" s="156" t="s">
        <v>25</v>
      </c>
      <c r="AB23" s="159" t="s">
        <v>26</v>
      </c>
      <c r="AC23" s="159"/>
      <c r="AD23" s="156" t="s">
        <v>23</v>
      </c>
      <c r="AE23" s="156" t="s">
        <v>24</v>
      </c>
      <c r="AF23" s="156" t="s">
        <v>25</v>
      </c>
      <c r="AG23" s="159" t="s">
        <v>26</v>
      </c>
      <c r="AH23" s="159"/>
      <c r="AI23" s="147" t="s">
        <v>23</v>
      </c>
      <c r="AJ23" s="147" t="s">
        <v>24</v>
      </c>
      <c r="AK23" s="147" t="s">
        <v>25</v>
      </c>
      <c r="AL23" s="147" t="s">
        <v>23</v>
      </c>
      <c r="AM23" s="147" t="s">
        <v>24</v>
      </c>
      <c r="AN23" s="147" t="s">
        <v>25</v>
      </c>
      <c r="AO23" s="147" t="s">
        <v>23</v>
      </c>
      <c r="AP23" s="147" t="s">
        <v>24</v>
      </c>
      <c r="AQ23" s="147" t="s">
        <v>25</v>
      </c>
      <c r="AR23" s="156" t="s">
        <v>23</v>
      </c>
      <c r="AS23" s="156" t="s">
        <v>24</v>
      </c>
      <c r="AT23" s="156" t="s">
        <v>25</v>
      </c>
      <c r="AU23" s="159" t="s">
        <v>26</v>
      </c>
      <c r="AV23" s="159"/>
      <c r="AW23" s="156" t="s">
        <v>23</v>
      </c>
      <c r="AX23" s="156" t="s">
        <v>24</v>
      </c>
      <c r="AY23" s="156" t="s">
        <v>25</v>
      </c>
      <c r="AZ23" s="159" t="s">
        <v>26</v>
      </c>
      <c r="BA23" s="159"/>
      <c r="BB23" s="147" t="s">
        <v>23</v>
      </c>
      <c r="BC23" s="147" t="s">
        <v>24</v>
      </c>
      <c r="BD23" s="147" t="s">
        <v>25</v>
      </c>
      <c r="BE23" s="147" t="s">
        <v>23</v>
      </c>
      <c r="BF23" s="147" t="s">
        <v>24</v>
      </c>
      <c r="BG23" s="147" t="s">
        <v>25</v>
      </c>
      <c r="BH23" s="147" t="s">
        <v>23</v>
      </c>
      <c r="BI23" s="147" t="s">
        <v>24</v>
      </c>
      <c r="BJ23" s="147" t="s">
        <v>25</v>
      </c>
      <c r="BK23" s="156" t="s">
        <v>23</v>
      </c>
      <c r="BL23" s="156" t="s">
        <v>24</v>
      </c>
      <c r="BM23" s="156" t="s">
        <v>25</v>
      </c>
      <c r="BN23" s="159" t="s">
        <v>26</v>
      </c>
      <c r="BO23" s="159"/>
      <c r="BP23" s="156" t="s">
        <v>23</v>
      </c>
      <c r="BQ23" s="156" t="s">
        <v>24</v>
      </c>
      <c r="BR23" s="156" t="s">
        <v>25</v>
      </c>
      <c r="BS23" s="159" t="s">
        <v>26</v>
      </c>
      <c r="BT23" s="159"/>
      <c r="BU23" s="4"/>
      <c r="BV23" s="4"/>
      <c r="BW23" s="4"/>
      <c r="BX23" s="4"/>
    </row>
    <row r="24" spans="1:76" ht="25.5" customHeight="1">
      <c r="A24" s="146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28" t="s">
        <v>27</v>
      </c>
      <c r="O24" s="28" t="s">
        <v>28</v>
      </c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28" t="s">
        <v>27</v>
      </c>
      <c r="AC24" s="28" t="s">
        <v>28</v>
      </c>
      <c r="AD24" s="158"/>
      <c r="AE24" s="158"/>
      <c r="AF24" s="158"/>
      <c r="AG24" s="28" t="s">
        <v>27</v>
      </c>
      <c r="AH24" s="28" t="s">
        <v>28</v>
      </c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28" t="s">
        <v>27</v>
      </c>
      <c r="AV24" s="28" t="s">
        <v>28</v>
      </c>
      <c r="AW24" s="158"/>
      <c r="AX24" s="158"/>
      <c r="AY24" s="158"/>
      <c r="AZ24" s="28" t="s">
        <v>27</v>
      </c>
      <c r="BA24" s="28" t="s">
        <v>28</v>
      </c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28" t="s">
        <v>27</v>
      </c>
      <c r="BO24" s="28" t="s">
        <v>28</v>
      </c>
      <c r="BP24" s="158"/>
      <c r="BQ24" s="158"/>
      <c r="BR24" s="158"/>
      <c r="BS24" s="28" t="s">
        <v>27</v>
      </c>
      <c r="BT24" s="28" t="s">
        <v>28</v>
      </c>
      <c r="BU24" s="4"/>
      <c r="BV24" s="4"/>
      <c r="BW24" s="4"/>
      <c r="BX24" s="4"/>
    </row>
    <row r="25" spans="1:76" ht="18.75">
      <c r="A25" s="29" t="s">
        <v>44</v>
      </c>
      <c r="B25" s="30">
        <f>SUM('[19]Произв. прогр. Вода (СВОД)'!E28)</f>
        <v>5844.3760980000006</v>
      </c>
      <c r="C25" s="31">
        <v>6190.3</v>
      </c>
      <c r="D25" s="31">
        <v>5315.6</v>
      </c>
      <c r="E25" s="30">
        <f>SUM('[19]Произв. прогр. Вода (СВОД)'!F28)</f>
        <v>5810.1984600000005</v>
      </c>
      <c r="F25" s="31">
        <v>6016.06</v>
      </c>
      <c r="G25" s="31">
        <v>5575.26</v>
      </c>
      <c r="H25" s="30">
        <f>SUM('[19]Произв. прогр. Вода (СВОД)'!G28)</f>
        <v>5810.1984600000005</v>
      </c>
      <c r="I25" s="31">
        <v>5701.6</v>
      </c>
      <c r="J25" s="31">
        <v>5583.39</v>
      </c>
      <c r="K25" s="32">
        <f t="shared" ref="K25:M33" si="48">SUM(B25+E25+H25)</f>
        <v>17464.773018</v>
      </c>
      <c r="L25" s="32">
        <f t="shared" si="48"/>
        <v>17907.96</v>
      </c>
      <c r="M25" s="32">
        <f t="shared" si="48"/>
        <v>16474.25</v>
      </c>
      <c r="N25" s="18">
        <f t="shared" ref="N25:N38" si="49">SUM(L25-K25)</f>
        <v>443.18698199999926</v>
      </c>
      <c r="O25" s="18">
        <f t="shared" ref="O25:O34" si="50">SUM(N25/K25*100)</f>
        <v>2.5376051640821804</v>
      </c>
      <c r="P25" s="30">
        <f>SUM('[19]Произв. прогр. Вода (СВОД)'!I28)</f>
        <v>5776.0208219999995</v>
      </c>
      <c r="Q25" s="31">
        <v>6076.44</v>
      </c>
      <c r="R25" s="31">
        <v>6307.87</v>
      </c>
      <c r="S25" s="30">
        <f>SUM('[19]Произв. прогр. Вода (СВОД)'!J28)</f>
        <v>5468.4220800000003</v>
      </c>
      <c r="T25" s="31">
        <v>5819.48</v>
      </c>
      <c r="U25" s="31">
        <v>5762.1</v>
      </c>
      <c r="V25" s="30">
        <f>SUM('[19]Произв. прогр. Вода (СВОД)'!K28)</f>
        <v>5468.4220800000003</v>
      </c>
      <c r="W25" s="31">
        <v>6306.23</v>
      </c>
      <c r="X25" s="31">
        <v>5469.02</v>
      </c>
      <c r="Y25" s="32">
        <f t="shared" ref="Y25:AA33" si="51">SUM(P25+S25+V25)</f>
        <v>16712.864981999999</v>
      </c>
      <c r="Z25" s="32">
        <f t="shared" si="51"/>
        <v>18202.149999999998</v>
      </c>
      <c r="AA25" s="32">
        <f t="shared" si="51"/>
        <v>17538.990000000002</v>
      </c>
      <c r="AB25" s="18">
        <f t="shared" ref="AB25:AB34" si="52">SUM(Z25-Y25)</f>
        <v>1489.2850179999987</v>
      </c>
      <c r="AC25" s="18">
        <f t="shared" ref="AC25:AC34" si="53">SUM(AB25/Y25*100)</f>
        <v>8.9110096898645477</v>
      </c>
      <c r="AD25" s="32">
        <f t="shared" ref="AD25:AD33" si="54">SUM(K25+Y25)</f>
        <v>34177.637999999999</v>
      </c>
      <c r="AE25" s="32">
        <f t="shared" ref="AE25:AF33" si="55">SUM(L25+Z25)</f>
        <v>36110.11</v>
      </c>
      <c r="AF25" s="32">
        <f t="shared" si="55"/>
        <v>34013.240000000005</v>
      </c>
      <c r="AG25" s="18">
        <f t="shared" ref="AG25:AG38" si="56">SUM(AE25-AD25)</f>
        <v>1932.4720000000016</v>
      </c>
      <c r="AH25" s="18">
        <f t="shared" ref="AH25:AH34" si="57">SUM(AG25/AD25*100)</f>
        <v>5.6541999771897684</v>
      </c>
      <c r="AI25" s="30">
        <f>SUM('[19]Произв. прогр. Вода (СВОД)'!N28)</f>
        <v>5720.64</v>
      </c>
      <c r="AJ25" s="31">
        <v>5795.55</v>
      </c>
      <c r="AK25" s="31">
        <v>5253.22</v>
      </c>
      <c r="AL25" s="30">
        <f>SUM('[19]Произв. прогр. Вода (СВОД)'!O28)</f>
        <v>5720.64</v>
      </c>
      <c r="AM25" s="31">
        <v>6368.85</v>
      </c>
      <c r="AN25" s="31">
        <v>5605.38</v>
      </c>
      <c r="AO25" s="30">
        <f>SUM('[19]Произв. прогр. Вода (СВОД)'!P28)</f>
        <v>6042.4259999999995</v>
      </c>
      <c r="AP25" s="31">
        <v>5967.04</v>
      </c>
      <c r="AQ25" s="31">
        <v>5822.81</v>
      </c>
      <c r="AR25" s="32">
        <f t="shared" ref="AR25:AT33" si="58">SUM(AI25+AL25+AO25)</f>
        <v>17483.705999999998</v>
      </c>
      <c r="AS25" s="32">
        <f t="shared" si="58"/>
        <v>18131.440000000002</v>
      </c>
      <c r="AT25" s="32">
        <f t="shared" si="58"/>
        <v>16681.41</v>
      </c>
      <c r="AU25" s="18">
        <f t="shared" ref="AU25:AU34" si="59">SUM(AS25-AR25)</f>
        <v>647.73400000000402</v>
      </c>
      <c r="AV25" s="18">
        <f t="shared" ref="AV25:AV34" si="60">SUM(AU25/AR25*100)</f>
        <v>3.7047866167504995</v>
      </c>
      <c r="AW25" s="32">
        <f t="shared" ref="AW25:AW33" si="61">SUM(AD25+AR25)</f>
        <v>51661.343999999997</v>
      </c>
      <c r="AX25" s="32">
        <f t="shared" ref="AX25:AY33" si="62">SUM(AE25+AS25)</f>
        <v>54241.55</v>
      </c>
      <c r="AY25" s="32">
        <f t="shared" si="62"/>
        <v>50694.650000000009</v>
      </c>
      <c r="AZ25" s="18">
        <f t="shared" ref="AZ25:AZ38" si="63">SUM(AX25-AW25)</f>
        <v>2580.2060000000056</v>
      </c>
      <c r="BA25" s="18">
        <f t="shared" ref="BA25:BA34" si="64">SUM(AZ25/AW25*100)</f>
        <v>4.9944616229883714</v>
      </c>
      <c r="BB25" s="30">
        <f>SUM('[19]Произв. прогр. Вода (СВОД)'!S28)</f>
        <v>6078.1800000000012</v>
      </c>
      <c r="BC25" s="31"/>
      <c r="BD25" s="31">
        <v>6751.41</v>
      </c>
      <c r="BE25" s="30">
        <f>SUM('[19]Произв. прогр. Вода (СВОД)'!T28)</f>
        <v>6078.1800000000012</v>
      </c>
      <c r="BF25" s="31"/>
      <c r="BG25" s="31">
        <v>6452.17</v>
      </c>
      <c r="BH25" s="30">
        <f>SUM('[19]Произв. прогр. Вода (СВОД)'!U28)</f>
        <v>6113.9340000000011</v>
      </c>
      <c r="BI25" s="31"/>
      <c r="BJ25" s="31">
        <v>5564.2</v>
      </c>
      <c r="BK25" s="32">
        <f t="shared" ref="BK25:BM33" si="65">SUM(BB25+BE25+BH25)</f>
        <v>18270.294000000002</v>
      </c>
      <c r="BL25" s="32">
        <f t="shared" si="65"/>
        <v>0</v>
      </c>
      <c r="BM25" s="32">
        <f t="shared" si="65"/>
        <v>18767.78</v>
      </c>
      <c r="BN25" s="18">
        <f t="shared" ref="BN25:BN34" si="66">SUM(BL25-BK25)</f>
        <v>-18270.294000000002</v>
      </c>
      <c r="BO25" s="18">
        <f t="shared" ref="BO25:BO34" si="67">SUM(BN25/BK25*100)</f>
        <v>-100</v>
      </c>
      <c r="BP25" s="32">
        <f t="shared" ref="BP25:BP33" si="68">SUM(AW25+BK25)</f>
        <v>69931.638000000006</v>
      </c>
      <c r="BQ25" s="32">
        <f t="shared" ref="BQ25:BR33" si="69">SUM(AX25+BL25)</f>
        <v>54241.55</v>
      </c>
      <c r="BR25" s="32">
        <f t="shared" si="69"/>
        <v>69462.430000000008</v>
      </c>
      <c r="BS25" s="18">
        <f t="shared" ref="BS25:BS38" si="70">SUM(BQ25-BP25)</f>
        <v>-15690.088000000003</v>
      </c>
      <c r="BT25" s="18">
        <f t="shared" ref="BT25:BT34" si="71">SUM(BS25/BP25*100)</f>
        <v>-22.436322741360645</v>
      </c>
      <c r="BU25" s="4"/>
      <c r="BV25" s="4"/>
      <c r="BW25" s="4"/>
      <c r="BX25" s="4"/>
    </row>
    <row r="26" spans="1:76" ht="18.75">
      <c r="A26" s="29" t="s">
        <v>45</v>
      </c>
      <c r="B26" s="30">
        <f>SUM('[19]Произв. прогр. Вода (СВОД)'!E29)</f>
        <v>1426.6629107875933</v>
      </c>
      <c r="C26" s="31">
        <v>1511.36</v>
      </c>
      <c r="D26" s="31">
        <v>1132.0899999999999</v>
      </c>
      <c r="E26" s="30">
        <f>SUM('[19]Произв. прогр. Вода (СВОД)'!F29)</f>
        <v>1418.3198528297712</v>
      </c>
      <c r="F26" s="31">
        <v>1468.81</v>
      </c>
      <c r="G26" s="31">
        <v>1187.3900000000001</v>
      </c>
      <c r="H26" s="30">
        <f>SUM('[19]Произв. прогр. Вода (СВОД)'!G29)</f>
        <v>1418.3198528297712</v>
      </c>
      <c r="I26" s="31">
        <v>1392.04</v>
      </c>
      <c r="J26" s="31">
        <v>1189.1199999999999</v>
      </c>
      <c r="K26" s="32">
        <f t="shared" si="48"/>
        <v>4263.3026164471357</v>
      </c>
      <c r="L26" s="32">
        <f t="shared" si="48"/>
        <v>4372.21</v>
      </c>
      <c r="M26" s="32">
        <f t="shared" si="48"/>
        <v>3508.6</v>
      </c>
      <c r="N26" s="18">
        <f t="shared" si="49"/>
        <v>108.9073835528643</v>
      </c>
      <c r="O26" s="18">
        <f t="shared" si="50"/>
        <v>2.5545309200598885</v>
      </c>
      <c r="P26" s="30">
        <f>SUM('[19]Произв. прогр. Вода (СВОД)'!I29)</f>
        <v>1409.9767948719486</v>
      </c>
      <c r="Q26" s="31">
        <v>1483.56</v>
      </c>
      <c r="R26" s="31">
        <v>1343.41</v>
      </c>
      <c r="S26" s="30">
        <f>SUM('[19]Произв. прогр. Вода (СВОД)'!J29)</f>
        <v>1334.8892732515492</v>
      </c>
      <c r="T26" s="31">
        <v>1420.82</v>
      </c>
      <c r="U26" s="31">
        <v>1227.18</v>
      </c>
      <c r="V26" s="30">
        <f>SUM('[19]Произв. прогр. Вода (СВОД)'!K29)</f>
        <v>1334.8892732515492</v>
      </c>
      <c r="W26" s="31">
        <v>1539.66</v>
      </c>
      <c r="X26" s="31">
        <v>1164.75</v>
      </c>
      <c r="Y26" s="32">
        <f t="shared" si="51"/>
        <v>4079.755341375047</v>
      </c>
      <c r="Z26" s="32">
        <f t="shared" si="51"/>
        <v>4444.04</v>
      </c>
      <c r="AA26" s="32">
        <f t="shared" si="51"/>
        <v>3735.34</v>
      </c>
      <c r="AB26" s="18">
        <f t="shared" si="52"/>
        <v>364.28465862495295</v>
      </c>
      <c r="AC26" s="18">
        <f t="shared" si="53"/>
        <v>8.9290809899932349</v>
      </c>
      <c r="AD26" s="32">
        <f t="shared" si="54"/>
        <v>8343.0579578221823</v>
      </c>
      <c r="AE26" s="32">
        <f t="shared" si="55"/>
        <v>8816.25</v>
      </c>
      <c r="AF26" s="32">
        <f t="shared" si="55"/>
        <v>7243.9400000000005</v>
      </c>
      <c r="AG26" s="18">
        <f t="shared" si="56"/>
        <v>473.19204217781771</v>
      </c>
      <c r="AH26" s="18">
        <f t="shared" si="57"/>
        <v>5.6716859042573002</v>
      </c>
      <c r="AI26" s="30">
        <f>SUM('[19]Произв. прогр. Вода (СВОД)'!N29)</f>
        <v>1236.9510380563229</v>
      </c>
      <c r="AJ26" s="31">
        <v>1252.81</v>
      </c>
      <c r="AK26" s="31">
        <v>1282.45</v>
      </c>
      <c r="AL26" s="30">
        <f>SUM('[19]Произв. прогр. Вода (СВОД)'!O29)</f>
        <v>1236.9510380563229</v>
      </c>
      <c r="AM26" s="31">
        <v>1376.91</v>
      </c>
      <c r="AN26" s="31">
        <v>1368.5</v>
      </c>
      <c r="AO26" s="30">
        <f>SUM('[19]Произв. прогр. Вода (СВОД)'!P29)</f>
        <v>1306.5295339469908</v>
      </c>
      <c r="AP26" s="31">
        <v>1290.05</v>
      </c>
      <c r="AQ26" s="31">
        <v>1421.63</v>
      </c>
      <c r="AR26" s="32">
        <f t="shared" si="58"/>
        <v>3780.4316100596366</v>
      </c>
      <c r="AS26" s="32">
        <f t="shared" si="58"/>
        <v>3919.7700000000004</v>
      </c>
      <c r="AT26" s="32">
        <f t="shared" si="58"/>
        <v>4072.58</v>
      </c>
      <c r="AU26" s="18">
        <f t="shared" si="59"/>
        <v>139.33838994036387</v>
      </c>
      <c r="AV26" s="18">
        <f t="shared" si="60"/>
        <v>3.6857799403006735</v>
      </c>
      <c r="AW26" s="32">
        <f t="shared" si="61"/>
        <v>12123.489567881819</v>
      </c>
      <c r="AX26" s="32">
        <f t="shared" si="62"/>
        <v>12736.02</v>
      </c>
      <c r="AY26" s="32">
        <f t="shared" si="62"/>
        <v>11316.52</v>
      </c>
      <c r="AZ26" s="18">
        <f t="shared" si="63"/>
        <v>612.53043211818112</v>
      </c>
      <c r="BA26" s="18">
        <f t="shared" si="64"/>
        <v>5.052426767792408</v>
      </c>
      <c r="BB26" s="30">
        <f>SUM('[19]Произв. прогр. Вода (СВОД)'!S29)</f>
        <v>1314.2604779348433</v>
      </c>
      <c r="BC26" s="31"/>
      <c r="BD26" s="31">
        <v>1648.31</v>
      </c>
      <c r="BE26" s="30">
        <f>SUM('[19]Произв. прогр. Вода (СВОД)'!T29)</f>
        <v>1314.2604779348433</v>
      </c>
      <c r="BF26" s="31"/>
      <c r="BG26" s="31">
        <v>1575.32</v>
      </c>
      <c r="BH26" s="30">
        <f>SUM('[19]Произв. прогр. Вода (СВОД)'!U29)</f>
        <v>1321.9914219226953</v>
      </c>
      <c r="BI26" s="31"/>
      <c r="BJ26" s="31">
        <v>1358.42</v>
      </c>
      <c r="BK26" s="32">
        <f t="shared" si="65"/>
        <v>3950.5123777923818</v>
      </c>
      <c r="BL26" s="32">
        <f t="shared" si="65"/>
        <v>0</v>
      </c>
      <c r="BM26" s="32">
        <f t="shared" si="65"/>
        <v>4582.05</v>
      </c>
      <c r="BN26" s="18">
        <f t="shared" si="66"/>
        <v>-3950.5123777923818</v>
      </c>
      <c r="BO26" s="18">
        <f t="shared" si="67"/>
        <v>-100</v>
      </c>
      <c r="BP26" s="32">
        <f t="shared" si="68"/>
        <v>16074.001945674201</v>
      </c>
      <c r="BQ26" s="32">
        <f t="shared" si="69"/>
        <v>12736.02</v>
      </c>
      <c r="BR26" s="32">
        <f t="shared" si="69"/>
        <v>15898.57</v>
      </c>
      <c r="BS26" s="18">
        <f t="shared" si="70"/>
        <v>-3337.9819456742007</v>
      </c>
      <c r="BT26" s="18">
        <f t="shared" si="71"/>
        <v>-20.766340311240977</v>
      </c>
      <c r="BU26" s="4"/>
      <c r="BV26" s="4"/>
      <c r="BW26" s="4"/>
      <c r="BX26" s="4"/>
    </row>
    <row r="27" spans="1:76" ht="18.75">
      <c r="A27" s="29" t="s">
        <v>46</v>
      </c>
      <c r="B27" s="30">
        <f>SUM('[19]Произв. прогр. Вода (СВОД)'!E30)</f>
        <v>2836.1451945268605</v>
      </c>
      <c r="C27" s="31">
        <v>2783.93</v>
      </c>
      <c r="D27" s="31">
        <v>2590.7399999999998</v>
      </c>
      <c r="E27" s="30">
        <f>SUM('[19]Произв. прогр. Вода (СВОД)'!F30)</f>
        <v>2819.1834006333806</v>
      </c>
      <c r="F27" s="31">
        <v>2862.23</v>
      </c>
      <c r="G27" s="31">
        <v>2809.98</v>
      </c>
      <c r="H27" s="30">
        <f>SUM('[19]Произв. прогр. Вода (СВОД)'!G30)</f>
        <v>2819.1834006333806</v>
      </c>
      <c r="I27" s="31">
        <v>2722.34</v>
      </c>
      <c r="J27" s="31">
        <v>2472.2399999999998</v>
      </c>
      <c r="K27" s="32">
        <f t="shared" si="48"/>
        <v>8474.5119957936222</v>
      </c>
      <c r="L27" s="32">
        <f t="shared" si="48"/>
        <v>8368.5</v>
      </c>
      <c r="M27" s="32">
        <f t="shared" si="48"/>
        <v>7872.9599999999991</v>
      </c>
      <c r="N27" s="18">
        <f t="shared" si="49"/>
        <v>-106.01199579362219</v>
      </c>
      <c r="O27" s="18">
        <f t="shared" si="50"/>
        <v>-1.2509510381983284</v>
      </c>
      <c r="P27" s="30">
        <f>SUM('[19]Произв. прогр. Вода (СВОД)'!I30)</f>
        <v>2802.2216067398999</v>
      </c>
      <c r="Q27" s="31">
        <v>3047.97</v>
      </c>
      <c r="R27" s="31">
        <v>2585.19</v>
      </c>
      <c r="S27" s="30">
        <f>SUM('[19]Произв. прогр. Вода (СВОД)'!J30)</f>
        <v>2649.5654616985794</v>
      </c>
      <c r="T27" s="31">
        <v>2814.87</v>
      </c>
      <c r="U27" s="31">
        <v>2550.56</v>
      </c>
      <c r="V27" s="30">
        <f>SUM('[19]Произв. прогр. Вода (СВОД)'!K30)</f>
        <v>2649.5654616985794</v>
      </c>
      <c r="W27" s="31">
        <v>2894.63</v>
      </c>
      <c r="X27" s="31">
        <v>2547.4699999999998</v>
      </c>
      <c r="Y27" s="32">
        <f t="shared" si="51"/>
        <v>8101.3525301370591</v>
      </c>
      <c r="Z27" s="32">
        <f t="shared" si="51"/>
        <v>8757.4700000000012</v>
      </c>
      <c r="AA27" s="32">
        <f t="shared" si="51"/>
        <v>7683.2199999999993</v>
      </c>
      <c r="AB27" s="18">
        <f t="shared" si="52"/>
        <v>656.11746986294202</v>
      </c>
      <c r="AC27" s="18">
        <f t="shared" si="53"/>
        <v>8.0988633369821006</v>
      </c>
      <c r="AD27" s="32">
        <f t="shared" si="54"/>
        <v>16575.86452593068</v>
      </c>
      <c r="AE27" s="32">
        <f t="shared" si="55"/>
        <v>17125.97</v>
      </c>
      <c r="AF27" s="32">
        <f t="shared" si="55"/>
        <v>15556.179999999998</v>
      </c>
      <c r="AG27" s="18">
        <f t="shared" si="56"/>
        <v>550.10547406932164</v>
      </c>
      <c r="AH27" s="18">
        <f t="shared" si="57"/>
        <v>3.3187136225006948</v>
      </c>
      <c r="AI27" s="30">
        <f>SUM('[19]Произв. прогр. Вода (СВОД)'!N30)</f>
        <v>2709.6500444959115</v>
      </c>
      <c r="AJ27" s="31">
        <v>2587.84</v>
      </c>
      <c r="AK27" s="31">
        <v>2365.41</v>
      </c>
      <c r="AL27" s="30">
        <f>SUM('[19]Произв. прогр. Вода (СВОД)'!O30)</f>
        <v>2709.6500444959115</v>
      </c>
      <c r="AM27" s="31">
        <v>2437.04</v>
      </c>
      <c r="AN27" s="31">
        <f>(3069849.77-805270.5)/1000</f>
        <v>2264.5792700000002</v>
      </c>
      <c r="AO27" s="30">
        <f>SUM('[19]Произв. прогр. Вода (СВОД)'!P30)</f>
        <v>2865.7679952253156</v>
      </c>
      <c r="AP27" s="31">
        <v>2983.62</v>
      </c>
      <c r="AQ27" s="31">
        <v>3018.2</v>
      </c>
      <c r="AR27" s="32">
        <f t="shared" si="58"/>
        <v>8285.0680842171387</v>
      </c>
      <c r="AS27" s="32">
        <f t="shared" si="58"/>
        <v>8008.5</v>
      </c>
      <c r="AT27" s="32">
        <f t="shared" si="58"/>
        <v>7648.1892699999999</v>
      </c>
      <c r="AU27" s="18">
        <f t="shared" si="59"/>
        <v>-276.56808421713868</v>
      </c>
      <c r="AV27" s="18">
        <f t="shared" si="60"/>
        <v>-3.3381510134357786</v>
      </c>
      <c r="AW27" s="32">
        <f t="shared" si="61"/>
        <v>24860.932610147818</v>
      </c>
      <c r="AX27" s="32">
        <f t="shared" si="62"/>
        <v>25134.47</v>
      </c>
      <c r="AY27" s="32">
        <f t="shared" si="62"/>
        <v>23204.369269999999</v>
      </c>
      <c r="AZ27" s="18">
        <f t="shared" si="63"/>
        <v>273.53738985218297</v>
      </c>
      <c r="BA27" s="18">
        <f t="shared" si="64"/>
        <v>1.1002700266382186</v>
      </c>
      <c r="BB27" s="30">
        <f>SUM('[19]Произв. прогр. Вода (СВОД)'!S30)</f>
        <v>2883.1144341952495</v>
      </c>
      <c r="BC27" s="31"/>
      <c r="BD27" s="31">
        <v>2519.63</v>
      </c>
      <c r="BE27" s="30">
        <f>SUM('[19]Произв. прогр. Вода (СВОД)'!T30)</f>
        <v>2883.1144341952495</v>
      </c>
      <c r="BF27" s="31"/>
      <c r="BG27" s="31">
        <v>2630.84</v>
      </c>
      <c r="BH27" s="30">
        <f>SUM('[19]Произв. прогр. Вода (СВОД)'!U30)</f>
        <v>2900.4608731651833</v>
      </c>
      <c r="BI27" s="31"/>
      <c r="BJ27" s="31">
        <v>2834.3</v>
      </c>
      <c r="BK27" s="32">
        <f t="shared" si="65"/>
        <v>8666.6897415556814</v>
      </c>
      <c r="BL27" s="32">
        <f t="shared" si="65"/>
        <v>0</v>
      </c>
      <c r="BM27" s="32">
        <f t="shared" si="65"/>
        <v>7984.77</v>
      </c>
      <c r="BN27" s="18">
        <f t="shared" si="66"/>
        <v>-8666.6897415556814</v>
      </c>
      <c r="BO27" s="18">
        <f t="shared" si="67"/>
        <v>-100</v>
      </c>
      <c r="BP27" s="32">
        <f t="shared" si="68"/>
        <v>33527.622351703496</v>
      </c>
      <c r="BQ27" s="32">
        <f t="shared" si="69"/>
        <v>25134.47</v>
      </c>
      <c r="BR27" s="32">
        <f t="shared" si="69"/>
        <v>31189.13927</v>
      </c>
      <c r="BS27" s="18">
        <f t="shared" si="70"/>
        <v>-8393.1523517034948</v>
      </c>
      <c r="BT27" s="18">
        <f t="shared" si="71"/>
        <v>-25.033544769920287</v>
      </c>
      <c r="BU27" s="4"/>
      <c r="BV27" s="4"/>
      <c r="BW27" s="4"/>
      <c r="BX27" s="4"/>
    </row>
    <row r="28" spans="1:76" ht="18.75">
      <c r="A28" s="29" t="s">
        <v>47</v>
      </c>
      <c r="B28" s="30">
        <f>SUM('[19]Произв. прогр. Вода (СВОД)'!E31)</f>
        <v>32.012400799739581</v>
      </c>
      <c r="C28" s="31">
        <v>2.46</v>
      </c>
      <c r="D28" s="31">
        <v>4.43</v>
      </c>
      <c r="E28" s="30">
        <f>SUM('[19]Произв. прогр. Вода (СВОД)'!F31)</f>
        <v>32.012400799739581</v>
      </c>
      <c r="F28" s="31">
        <v>3.19</v>
      </c>
      <c r="G28" s="31">
        <v>3.97</v>
      </c>
      <c r="H28" s="30">
        <f>SUM('[19]Произв. прогр. Вода (СВОД)'!G31)</f>
        <v>32.012400799739581</v>
      </c>
      <c r="I28" s="31">
        <v>2.29</v>
      </c>
      <c r="J28" s="31">
        <v>2.39</v>
      </c>
      <c r="K28" s="32">
        <f t="shared" si="48"/>
        <v>96.037202399218742</v>
      </c>
      <c r="L28" s="32">
        <f t="shared" si="48"/>
        <v>7.94</v>
      </c>
      <c r="M28" s="32">
        <f t="shared" si="48"/>
        <v>10.790000000000001</v>
      </c>
      <c r="N28" s="18">
        <f t="shared" si="49"/>
        <v>-88.097202399218745</v>
      </c>
      <c r="O28" s="18">
        <f t="shared" si="50"/>
        <v>-91.732370579690496</v>
      </c>
      <c r="P28" s="30">
        <f>SUM('[19]Произв. прогр. Вода (СВОД)'!I31)</f>
        <v>32.012400799739581</v>
      </c>
      <c r="Q28" s="31">
        <v>5.67</v>
      </c>
      <c r="R28" s="31">
        <v>2.81</v>
      </c>
      <c r="S28" s="30">
        <f>SUM('[19]Произв. прогр. Вода (СВОД)'!J31)</f>
        <v>32.012400799739581</v>
      </c>
      <c r="T28" s="31">
        <v>1.81</v>
      </c>
      <c r="U28" s="31">
        <v>1.67</v>
      </c>
      <c r="V28" s="30">
        <f>SUM('[19]Произв. прогр. Вода (СВОД)'!K31)</f>
        <v>32.012400799739581</v>
      </c>
      <c r="W28" s="31">
        <v>1.53</v>
      </c>
      <c r="X28" s="31">
        <v>2.0099999999999998</v>
      </c>
      <c r="Y28" s="32">
        <f t="shared" si="51"/>
        <v>96.037202399218742</v>
      </c>
      <c r="Z28" s="32">
        <f t="shared" si="51"/>
        <v>9.01</v>
      </c>
      <c r="AA28" s="32">
        <f t="shared" si="51"/>
        <v>6.49</v>
      </c>
      <c r="AB28" s="18">
        <f t="shared" si="52"/>
        <v>-87.027202399218737</v>
      </c>
      <c r="AC28" s="18">
        <f t="shared" si="53"/>
        <v>-90.618219007935934</v>
      </c>
      <c r="AD28" s="32">
        <f t="shared" si="54"/>
        <v>192.07440479843748</v>
      </c>
      <c r="AE28" s="32">
        <f t="shared" si="55"/>
        <v>16.95</v>
      </c>
      <c r="AF28" s="32">
        <f t="shared" si="55"/>
        <v>17.28</v>
      </c>
      <c r="AG28" s="18">
        <f t="shared" si="56"/>
        <v>-175.1244047984375</v>
      </c>
      <c r="AH28" s="18">
        <f t="shared" si="57"/>
        <v>-91.175294793813222</v>
      </c>
      <c r="AI28" s="30">
        <f>SUM('[19]Произв. прогр. Вода (СВОД)'!N31)</f>
        <v>70.956246220614148</v>
      </c>
      <c r="AJ28" s="31">
        <v>2.82</v>
      </c>
      <c r="AK28" s="31">
        <v>2.5099999999999998</v>
      </c>
      <c r="AL28" s="30">
        <f>SUM('[19]Произв. прогр. Вода (СВОД)'!O31)</f>
        <v>70.956246220614148</v>
      </c>
      <c r="AM28" s="31">
        <v>2.82</v>
      </c>
      <c r="AN28" s="31">
        <v>3.12</v>
      </c>
      <c r="AO28" s="30">
        <f>SUM('[19]Произв. прогр. Вода (СВОД)'!P31)</f>
        <v>70.956246220614148</v>
      </c>
      <c r="AP28" s="31">
        <v>3.22</v>
      </c>
      <c r="AQ28" s="31">
        <v>0</v>
      </c>
      <c r="AR28" s="32">
        <f t="shared" si="58"/>
        <v>212.86873866184243</v>
      </c>
      <c r="AS28" s="32">
        <f t="shared" si="58"/>
        <v>8.86</v>
      </c>
      <c r="AT28" s="32">
        <f t="shared" si="58"/>
        <v>5.63</v>
      </c>
      <c r="AU28" s="18">
        <f t="shared" si="59"/>
        <v>-204.00873866184241</v>
      </c>
      <c r="AV28" s="18">
        <f t="shared" si="60"/>
        <v>-95.837810635936179</v>
      </c>
      <c r="AW28" s="32">
        <f t="shared" si="61"/>
        <v>404.94314346027988</v>
      </c>
      <c r="AX28" s="32">
        <f t="shared" si="62"/>
        <v>25.81</v>
      </c>
      <c r="AY28" s="32">
        <f t="shared" si="62"/>
        <v>22.91</v>
      </c>
      <c r="AZ28" s="18">
        <f t="shared" si="63"/>
        <v>-379.13314346027988</v>
      </c>
      <c r="BA28" s="18">
        <f t="shared" si="64"/>
        <v>-93.62626570746427</v>
      </c>
      <c r="BB28" s="30">
        <f>SUM('[19]Произв. прогр. Вода (СВОД)'!S31)</f>
        <v>70.956246220614148</v>
      </c>
      <c r="BC28" s="31"/>
      <c r="BD28" s="31">
        <v>1.1499999999999999</v>
      </c>
      <c r="BE28" s="30">
        <f>SUM('[19]Произв. прогр. Вода (СВОД)'!T31)</f>
        <v>70.956246220614148</v>
      </c>
      <c r="BF28" s="31"/>
      <c r="BG28" s="31">
        <v>3.21</v>
      </c>
      <c r="BH28" s="30">
        <f>SUM('[19]Произв. прогр. Вода (СВОД)'!U31)</f>
        <v>70.956246220614148</v>
      </c>
      <c r="BI28" s="31"/>
      <c r="BJ28" s="31">
        <v>2.5099999999999998</v>
      </c>
      <c r="BK28" s="32">
        <f t="shared" si="65"/>
        <v>212.86873866184243</v>
      </c>
      <c r="BL28" s="32">
        <f t="shared" si="65"/>
        <v>0</v>
      </c>
      <c r="BM28" s="32">
        <f t="shared" si="65"/>
        <v>6.8699999999999992</v>
      </c>
      <c r="BN28" s="18">
        <f t="shared" si="66"/>
        <v>-212.86873866184243</v>
      </c>
      <c r="BO28" s="18">
        <f t="shared" si="67"/>
        <v>-100</v>
      </c>
      <c r="BP28" s="32">
        <f t="shared" si="68"/>
        <v>617.81188212212237</v>
      </c>
      <c r="BQ28" s="32">
        <f t="shared" si="69"/>
        <v>25.81</v>
      </c>
      <c r="BR28" s="32">
        <f t="shared" si="69"/>
        <v>29.78</v>
      </c>
      <c r="BS28" s="18">
        <f t="shared" si="70"/>
        <v>-592.00188212212242</v>
      </c>
      <c r="BT28" s="18">
        <f t="shared" si="71"/>
        <v>-95.822352928638225</v>
      </c>
      <c r="BU28" s="4"/>
      <c r="BV28" s="4"/>
      <c r="BW28" s="4"/>
      <c r="BX28" s="4"/>
    </row>
    <row r="29" spans="1:76" ht="18.75">
      <c r="A29" s="29" t="s">
        <v>48</v>
      </c>
      <c r="B29" s="30">
        <f>SUM('[19]Произв. прогр. Вода (СВОД)'!E32)</f>
        <v>985.90359441187707</v>
      </c>
      <c r="C29" s="30">
        <f>SUM(C30:C31)</f>
        <v>1014.32</v>
      </c>
      <c r="D29" s="30">
        <f>SUM(D30:D31)</f>
        <v>990.32</v>
      </c>
      <c r="E29" s="30">
        <f>SUM('[19]Произв. прогр. Вода (СВОД)'!F32)</f>
        <v>980.13807631590123</v>
      </c>
      <c r="F29" s="30">
        <f t="shared" ref="F29:G29" si="72">SUM(F30:F31)</f>
        <v>1016.01</v>
      </c>
      <c r="G29" s="30">
        <f t="shared" si="72"/>
        <v>997.64</v>
      </c>
      <c r="H29" s="30">
        <f>SUM('[19]Произв. прогр. Вода (СВОД)'!G32)</f>
        <v>980.13807631590123</v>
      </c>
      <c r="I29" s="30">
        <f t="shared" ref="I29:J29" si="73">SUM(I30:I31)</f>
        <v>893.54</v>
      </c>
      <c r="J29" s="30">
        <f t="shared" si="73"/>
        <v>896.35</v>
      </c>
      <c r="K29" s="32">
        <f t="shared" si="48"/>
        <v>2946.1797470436795</v>
      </c>
      <c r="L29" s="32">
        <f t="shared" si="48"/>
        <v>2923.87</v>
      </c>
      <c r="M29" s="32">
        <f t="shared" si="48"/>
        <v>2884.31</v>
      </c>
      <c r="N29" s="18">
        <f t="shared" si="49"/>
        <v>-22.309747043679636</v>
      </c>
      <c r="O29" s="18">
        <f t="shared" si="50"/>
        <v>-0.75724324240794105</v>
      </c>
      <c r="P29" s="30">
        <f>SUM('[19]Произв. прогр. Вода (СВОД)'!I32)</f>
        <v>974.37255821992517</v>
      </c>
      <c r="Q29" s="30">
        <f t="shared" ref="Q29:R29" si="74">SUM(Q30:Q31)</f>
        <v>928.49</v>
      </c>
      <c r="R29" s="30">
        <f t="shared" si="74"/>
        <v>954.41</v>
      </c>
      <c r="S29" s="30">
        <f>SUM('[19]Произв. прогр. Вода (СВОД)'!J32)</f>
        <v>922.48289535614231</v>
      </c>
      <c r="T29" s="30">
        <f t="shared" ref="T29:U29" si="75">SUM(T30:T31)</f>
        <v>933.21</v>
      </c>
      <c r="U29" s="30">
        <f t="shared" si="75"/>
        <v>860.94</v>
      </c>
      <c r="V29" s="30">
        <f>SUM('[19]Произв. прогр. Вода (СВОД)'!K32)</f>
        <v>922.48289535614231</v>
      </c>
      <c r="W29" s="30">
        <f t="shared" ref="W29:X29" si="76">SUM(W30:W31)</f>
        <v>965.03</v>
      </c>
      <c r="X29" s="30">
        <f t="shared" si="76"/>
        <v>901.47</v>
      </c>
      <c r="Y29" s="32">
        <f t="shared" si="51"/>
        <v>2819.3383489322096</v>
      </c>
      <c r="Z29" s="32">
        <f t="shared" si="51"/>
        <v>2826.73</v>
      </c>
      <c r="AA29" s="32">
        <f t="shared" si="51"/>
        <v>2716.8199999999997</v>
      </c>
      <c r="AB29" s="18">
        <f t="shared" si="52"/>
        <v>7.3916510677904625</v>
      </c>
      <c r="AC29" s="18">
        <f t="shared" si="53"/>
        <v>0.26217680012014033</v>
      </c>
      <c r="AD29" s="32">
        <f t="shared" si="54"/>
        <v>5765.5180959758891</v>
      </c>
      <c r="AE29" s="32">
        <f t="shared" si="55"/>
        <v>5750.6</v>
      </c>
      <c r="AF29" s="32">
        <f t="shared" si="55"/>
        <v>5601.1299999999992</v>
      </c>
      <c r="AG29" s="18">
        <f t="shared" si="56"/>
        <v>-14.918095975888718</v>
      </c>
      <c r="AH29" s="18">
        <f t="shared" si="57"/>
        <v>-0.25874684161170142</v>
      </c>
      <c r="AI29" s="30">
        <f>SUM('[19]Произв. прогр. Вода (СВОД)'!N32)</f>
        <v>943.40217465170485</v>
      </c>
      <c r="AJ29" s="30">
        <f t="shared" ref="AJ29:AK29" si="77">SUM(AJ30:AJ31)</f>
        <v>831.85</v>
      </c>
      <c r="AK29" s="30">
        <f t="shared" si="77"/>
        <v>663.89</v>
      </c>
      <c r="AL29" s="30">
        <f>SUM('[19]Произв. прогр. Вода (СВОД)'!O32)</f>
        <v>943.40217465170485</v>
      </c>
      <c r="AM29" s="30">
        <f t="shared" ref="AM29:AN29" si="78">SUM(AM30:AM31)</f>
        <v>714.2</v>
      </c>
      <c r="AN29" s="30">
        <f t="shared" si="78"/>
        <v>805.27</v>
      </c>
      <c r="AO29" s="30">
        <f>SUM('[19]Произв. прогр. Вода (СВОД)'!P32)</f>
        <v>996.46854697586321</v>
      </c>
      <c r="AP29" s="30">
        <f t="shared" ref="AP29:AQ29" si="79">SUM(AP30:AP31)</f>
        <v>1003.64</v>
      </c>
      <c r="AQ29" s="30">
        <f t="shared" si="79"/>
        <v>965.28</v>
      </c>
      <c r="AR29" s="32">
        <f t="shared" si="58"/>
        <v>2883.272896279273</v>
      </c>
      <c r="AS29" s="32">
        <f t="shared" si="58"/>
        <v>2549.69</v>
      </c>
      <c r="AT29" s="32">
        <f t="shared" si="58"/>
        <v>2434.4399999999996</v>
      </c>
      <c r="AU29" s="18">
        <f t="shared" si="59"/>
        <v>-333.58289627927297</v>
      </c>
      <c r="AV29" s="18">
        <f t="shared" si="60"/>
        <v>-11.569591512123111</v>
      </c>
      <c r="AW29" s="32">
        <f t="shared" si="61"/>
        <v>8648.7909922551626</v>
      </c>
      <c r="AX29" s="32">
        <f t="shared" si="62"/>
        <v>8300.2900000000009</v>
      </c>
      <c r="AY29" s="32">
        <f t="shared" si="62"/>
        <v>8035.5699999999988</v>
      </c>
      <c r="AZ29" s="18">
        <f t="shared" si="63"/>
        <v>-348.50099225516169</v>
      </c>
      <c r="BA29" s="18">
        <f t="shared" si="64"/>
        <v>-4.0294764038955053</v>
      </c>
      <c r="BB29" s="30">
        <f>SUM('[19]Произв. прогр. Вода (СВОД)'!S32)</f>
        <v>1002.3648105674365</v>
      </c>
      <c r="BC29" s="30">
        <f t="shared" ref="BC29:BD29" si="80">SUM(BC30:BC31)</f>
        <v>0</v>
      </c>
      <c r="BD29" s="30">
        <f t="shared" si="80"/>
        <v>985.2</v>
      </c>
      <c r="BE29" s="30">
        <f>SUM('[19]Произв. прогр. Вода (СВОД)'!T32)</f>
        <v>1002.3648105674365</v>
      </c>
      <c r="BF29" s="30">
        <f t="shared" ref="BF29:BG29" si="81">SUM(BF30:BF31)</f>
        <v>0</v>
      </c>
      <c r="BG29" s="30">
        <f t="shared" si="81"/>
        <v>976.77</v>
      </c>
      <c r="BH29" s="30">
        <f>SUM('[19]Произв. прогр. Вода (СВОД)'!U32)</f>
        <v>1008.2610741590096</v>
      </c>
      <c r="BI29" s="30">
        <f t="shared" ref="BI29:BJ29" si="82">SUM(BI30:BI31)</f>
        <v>0</v>
      </c>
      <c r="BJ29" s="30">
        <f t="shared" si="82"/>
        <v>887.28</v>
      </c>
      <c r="BK29" s="32">
        <f t="shared" si="65"/>
        <v>3012.9906952938827</v>
      </c>
      <c r="BL29" s="32">
        <f t="shared" si="65"/>
        <v>0</v>
      </c>
      <c r="BM29" s="32">
        <f t="shared" si="65"/>
        <v>2849.25</v>
      </c>
      <c r="BN29" s="18">
        <f t="shared" si="66"/>
        <v>-3012.9906952938827</v>
      </c>
      <c r="BO29" s="18">
        <f t="shared" si="67"/>
        <v>-100</v>
      </c>
      <c r="BP29" s="32">
        <f t="shared" si="68"/>
        <v>11661.781687549046</v>
      </c>
      <c r="BQ29" s="32">
        <f t="shared" si="69"/>
        <v>8300.2900000000009</v>
      </c>
      <c r="BR29" s="32">
        <f t="shared" si="69"/>
        <v>10884.82</v>
      </c>
      <c r="BS29" s="18">
        <f t="shared" si="70"/>
        <v>-3361.4916875490453</v>
      </c>
      <c r="BT29" s="18">
        <f t="shared" si="71"/>
        <v>-28.8248552203478</v>
      </c>
      <c r="BU29" s="4"/>
      <c r="BV29" s="4"/>
      <c r="BW29" s="4"/>
      <c r="BX29" s="4"/>
    </row>
    <row r="30" spans="1:76" ht="18.75">
      <c r="A30" s="33" t="s">
        <v>40</v>
      </c>
      <c r="B30" s="34">
        <f>SUM('[19]Произв. прогр. Вода (СВОД)'!E33)</f>
        <v>985.90359441187707</v>
      </c>
      <c r="C30" s="35">
        <v>1014.32</v>
      </c>
      <c r="D30" s="35">
        <v>990.32</v>
      </c>
      <c r="E30" s="34">
        <f>SUM('[19]Произв. прогр. Вода (СВОД)'!F33)</f>
        <v>980.13807631590123</v>
      </c>
      <c r="F30" s="35">
        <v>1016.01</v>
      </c>
      <c r="G30" s="35">
        <v>997.64</v>
      </c>
      <c r="H30" s="34">
        <f>SUM('[19]Произв. прогр. Вода (СВОД)'!G33)</f>
        <v>980.13807631590123</v>
      </c>
      <c r="I30" s="35">
        <v>893.54</v>
      </c>
      <c r="J30" s="35">
        <v>896.35</v>
      </c>
      <c r="K30" s="36">
        <f t="shared" si="48"/>
        <v>2946.1797470436795</v>
      </c>
      <c r="L30" s="36">
        <f t="shared" si="48"/>
        <v>2923.87</v>
      </c>
      <c r="M30" s="36">
        <f t="shared" si="48"/>
        <v>2884.31</v>
      </c>
      <c r="N30" s="26">
        <f t="shared" si="49"/>
        <v>-22.309747043679636</v>
      </c>
      <c r="O30" s="26">
        <f t="shared" si="50"/>
        <v>-0.75724324240794105</v>
      </c>
      <c r="P30" s="34">
        <f>SUM('[19]Произв. прогр. Вода (СВОД)'!I33)</f>
        <v>974.37255821992517</v>
      </c>
      <c r="Q30" s="35">
        <v>928.49</v>
      </c>
      <c r="R30" s="35">
        <v>954.41</v>
      </c>
      <c r="S30" s="34">
        <f>SUM('[19]Произв. прогр. Вода (СВОД)'!J33)</f>
        <v>922.48289535614231</v>
      </c>
      <c r="T30" s="35">
        <v>933.21</v>
      </c>
      <c r="U30" s="35">
        <v>860.94</v>
      </c>
      <c r="V30" s="34">
        <f>SUM('[19]Произв. прогр. Вода (СВОД)'!K33)</f>
        <v>922.48289535614231</v>
      </c>
      <c r="W30" s="35">
        <v>965.03</v>
      </c>
      <c r="X30" s="35">
        <v>901.47</v>
      </c>
      <c r="Y30" s="36">
        <f t="shared" si="51"/>
        <v>2819.3383489322096</v>
      </c>
      <c r="Z30" s="36">
        <f t="shared" si="51"/>
        <v>2826.73</v>
      </c>
      <c r="AA30" s="36">
        <f t="shared" si="51"/>
        <v>2716.8199999999997</v>
      </c>
      <c r="AB30" s="26">
        <f t="shared" si="52"/>
        <v>7.3916510677904625</v>
      </c>
      <c r="AC30" s="26">
        <f t="shared" si="53"/>
        <v>0.26217680012014033</v>
      </c>
      <c r="AD30" s="36">
        <f t="shared" si="54"/>
        <v>5765.5180959758891</v>
      </c>
      <c r="AE30" s="36">
        <f t="shared" si="55"/>
        <v>5750.6</v>
      </c>
      <c r="AF30" s="36">
        <f t="shared" si="55"/>
        <v>5601.1299999999992</v>
      </c>
      <c r="AG30" s="26">
        <f t="shared" si="56"/>
        <v>-14.918095975888718</v>
      </c>
      <c r="AH30" s="26">
        <f t="shared" si="57"/>
        <v>-0.25874684161170142</v>
      </c>
      <c r="AI30" s="34">
        <f>SUM('[19]Произв. прогр. Вода (СВОД)'!N33)</f>
        <v>943.40217465170485</v>
      </c>
      <c r="AJ30" s="35">
        <v>831.85</v>
      </c>
      <c r="AK30" s="35">
        <v>663.89</v>
      </c>
      <c r="AL30" s="34">
        <f>SUM('[19]Произв. прогр. Вода (СВОД)'!O33)</f>
        <v>943.40217465170485</v>
      </c>
      <c r="AM30" s="35">
        <v>714.2</v>
      </c>
      <c r="AN30" s="35">
        <v>805.27</v>
      </c>
      <c r="AO30" s="34">
        <f>SUM('[19]Произв. прогр. Вода (СВОД)'!P33)</f>
        <v>996.46854697586321</v>
      </c>
      <c r="AP30" s="35">
        <v>1003.64</v>
      </c>
      <c r="AQ30" s="35">
        <v>965.28</v>
      </c>
      <c r="AR30" s="36">
        <f t="shared" si="58"/>
        <v>2883.272896279273</v>
      </c>
      <c r="AS30" s="36">
        <f t="shared" si="58"/>
        <v>2549.69</v>
      </c>
      <c r="AT30" s="36">
        <f t="shared" si="58"/>
        <v>2434.4399999999996</v>
      </c>
      <c r="AU30" s="26">
        <f t="shared" si="59"/>
        <v>-333.58289627927297</v>
      </c>
      <c r="AV30" s="26">
        <f t="shared" si="60"/>
        <v>-11.569591512123111</v>
      </c>
      <c r="AW30" s="36">
        <f t="shared" si="61"/>
        <v>8648.7909922551626</v>
      </c>
      <c r="AX30" s="36">
        <f t="shared" si="62"/>
        <v>8300.2900000000009</v>
      </c>
      <c r="AY30" s="36">
        <f t="shared" si="62"/>
        <v>8035.5699999999988</v>
      </c>
      <c r="AZ30" s="26">
        <f t="shared" si="63"/>
        <v>-348.50099225516169</v>
      </c>
      <c r="BA30" s="26">
        <f t="shared" si="64"/>
        <v>-4.0294764038955053</v>
      </c>
      <c r="BB30" s="34">
        <f>SUM('[19]Произв. прогр. Вода (СВОД)'!S33)</f>
        <v>1002.3648105674365</v>
      </c>
      <c r="BC30" s="35"/>
      <c r="BD30" s="35">
        <v>985.2</v>
      </c>
      <c r="BE30" s="34">
        <f>SUM('[19]Произв. прогр. Вода (СВОД)'!T33)</f>
        <v>1002.3648105674365</v>
      </c>
      <c r="BF30" s="35"/>
      <c r="BG30" s="35">
        <v>976.77</v>
      </c>
      <c r="BH30" s="34">
        <f>SUM('[19]Произв. прогр. Вода (СВОД)'!U33)</f>
        <v>1008.2610741590096</v>
      </c>
      <c r="BI30" s="35"/>
      <c r="BJ30" s="35">
        <v>887.28</v>
      </c>
      <c r="BK30" s="36">
        <f t="shared" si="65"/>
        <v>3012.9906952938827</v>
      </c>
      <c r="BL30" s="36">
        <f t="shared" si="65"/>
        <v>0</v>
      </c>
      <c r="BM30" s="36">
        <f t="shared" si="65"/>
        <v>2849.25</v>
      </c>
      <c r="BN30" s="26">
        <f t="shared" si="66"/>
        <v>-3012.9906952938827</v>
      </c>
      <c r="BO30" s="26">
        <f t="shared" si="67"/>
        <v>-100</v>
      </c>
      <c r="BP30" s="36">
        <f t="shared" si="68"/>
        <v>11661.781687549046</v>
      </c>
      <c r="BQ30" s="36">
        <f t="shared" si="69"/>
        <v>8300.2900000000009</v>
      </c>
      <c r="BR30" s="36">
        <f t="shared" si="69"/>
        <v>10884.82</v>
      </c>
      <c r="BS30" s="26">
        <f t="shared" si="70"/>
        <v>-3361.4916875490453</v>
      </c>
      <c r="BT30" s="26">
        <f t="shared" si="71"/>
        <v>-28.8248552203478</v>
      </c>
      <c r="BU30" s="4"/>
      <c r="BV30" s="4"/>
      <c r="BW30" s="4"/>
      <c r="BX30" s="4"/>
    </row>
    <row r="31" spans="1:76" ht="18.75">
      <c r="A31" s="33" t="s">
        <v>41</v>
      </c>
      <c r="B31" s="34">
        <f>SUM('[19]Произв. прогр. Вода (СВОД)'!E34)</f>
        <v>0</v>
      </c>
      <c r="C31" s="35"/>
      <c r="D31" s="35">
        <v>0</v>
      </c>
      <c r="E31" s="34">
        <f>SUM('[19]Произв. прогр. Вода (СВОД)'!F34)</f>
        <v>0</v>
      </c>
      <c r="F31" s="35"/>
      <c r="G31" s="35">
        <v>0</v>
      </c>
      <c r="H31" s="34">
        <f>SUM('[19]Произв. прогр. Вода (СВОД)'!G34)</f>
        <v>0</v>
      </c>
      <c r="I31" s="35"/>
      <c r="J31" s="35">
        <v>0</v>
      </c>
      <c r="K31" s="36">
        <f t="shared" si="48"/>
        <v>0</v>
      </c>
      <c r="L31" s="36">
        <f t="shared" si="48"/>
        <v>0</v>
      </c>
      <c r="M31" s="36">
        <f t="shared" si="48"/>
        <v>0</v>
      </c>
      <c r="N31" s="26">
        <f t="shared" si="49"/>
        <v>0</v>
      </c>
      <c r="O31" s="26" t="e">
        <f t="shared" si="50"/>
        <v>#DIV/0!</v>
      </c>
      <c r="P31" s="34">
        <f>SUM('[19]Произв. прогр. Вода (СВОД)'!I34)</f>
        <v>0</v>
      </c>
      <c r="Q31" s="35">
        <v>0</v>
      </c>
      <c r="R31" s="35">
        <v>0</v>
      </c>
      <c r="S31" s="34">
        <f>SUM('[19]Произв. прогр. Вода (СВОД)'!J34)</f>
        <v>0</v>
      </c>
      <c r="T31" s="35">
        <v>0</v>
      </c>
      <c r="U31" s="35">
        <v>0</v>
      </c>
      <c r="V31" s="34">
        <f>SUM('[19]Произв. прогр. Вода (СВОД)'!K34)</f>
        <v>0</v>
      </c>
      <c r="W31" s="35">
        <v>0</v>
      </c>
      <c r="X31" s="35">
        <v>0</v>
      </c>
      <c r="Y31" s="36">
        <f t="shared" si="51"/>
        <v>0</v>
      </c>
      <c r="Z31" s="36">
        <f t="shared" si="51"/>
        <v>0</v>
      </c>
      <c r="AA31" s="36">
        <f t="shared" si="51"/>
        <v>0</v>
      </c>
      <c r="AB31" s="26">
        <f t="shared" si="52"/>
        <v>0</v>
      </c>
      <c r="AC31" s="26" t="e">
        <f t="shared" si="53"/>
        <v>#DIV/0!</v>
      </c>
      <c r="AD31" s="36">
        <f t="shared" si="54"/>
        <v>0</v>
      </c>
      <c r="AE31" s="36">
        <f t="shared" si="55"/>
        <v>0</v>
      </c>
      <c r="AF31" s="36">
        <f t="shared" si="55"/>
        <v>0</v>
      </c>
      <c r="AG31" s="26">
        <f t="shared" si="56"/>
        <v>0</v>
      </c>
      <c r="AH31" s="26" t="e">
        <f t="shared" si="57"/>
        <v>#DIV/0!</v>
      </c>
      <c r="AI31" s="34">
        <f>SUM('[19]Произв. прогр. Вода (СВОД)'!N34)</f>
        <v>0</v>
      </c>
      <c r="AJ31" s="35">
        <v>0</v>
      </c>
      <c r="AK31" s="35">
        <v>0</v>
      </c>
      <c r="AL31" s="34">
        <f>SUM('[19]Произв. прогр. Вода (СВОД)'!O34)</f>
        <v>0</v>
      </c>
      <c r="AM31" s="35">
        <v>0</v>
      </c>
      <c r="AN31" s="35">
        <v>0</v>
      </c>
      <c r="AO31" s="34">
        <f>SUM('[19]Произв. прогр. Вода (СВОД)'!P34)</f>
        <v>0</v>
      </c>
      <c r="AP31" s="35">
        <v>0</v>
      </c>
      <c r="AQ31" s="35">
        <v>0</v>
      </c>
      <c r="AR31" s="36">
        <f t="shared" si="58"/>
        <v>0</v>
      </c>
      <c r="AS31" s="36">
        <f t="shared" si="58"/>
        <v>0</v>
      </c>
      <c r="AT31" s="36">
        <f t="shared" si="58"/>
        <v>0</v>
      </c>
      <c r="AU31" s="26">
        <f t="shared" si="59"/>
        <v>0</v>
      </c>
      <c r="AV31" s="26" t="e">
        <f t="shared" si="60"/>
        <v>#DIV/0!</v>
      </c>
      <c r="AW31" s="36">
        <f t="shared" si="61"/>
        <v>0</v>
      </c>
      <c r="AX31" s="36">
        <f t="shared" si="62"/>
        <v>0</v>
      </c>
      <c r="AY31" s="36">
        <f t="shared" si="62"/>
        <v>0</v>
      </c>
      <c r="AZ31" s="26">
        <f t="shared" si="63"/>
        <v>0</v>
      </c>
      <c r="BA31" s="26" t="e">
        <f t="shared" si="64"/>
        <v>#DIV/0!</v>
      </c>
      <c r="BB31" s="34">
        <f>SUM('[19]Произв. прогр. Вода (СВОД)'!S34)</f>
        <v>0</v>
      </c>
      <c r="BC31" s="35"/>
      <c r="BD31" s="35">
        <v>0</v>
      </c>
      <c r="BE31" s="34">
        <f>SUM('[19]Произв. прогр. Вода (СВОД)'!T34)</f>
        <v>0</v>
      </c>
      <c r="BF31" s="35"/>
      <c r="BG31" s="35">
        <v>0</v>
      </c>
      <c r="BH31" s="34">
        <f>SUM('[19]Произв. прогр. Вода (СВОД)'!U34)</f>
        <v>0</v>
      </c>
      <c r="BI31" s="35"/>
      <c r="BJ31" s="35">
        <v>0</v>
      </c>
      <c r="BK31" s="36">
        <f t="shared" si="65"/>
        <v>0</v>
      </c>
      <c r="BL31" s="36">
        <f t="shared" si="65"/>
        <v>0</v>
      </c>
      <c r="BM31" s="36">
        <f t="shared" si="65"/>
        <v>0</v>
      </c>
      <c r="BN31" s="26">
        <f t="shared" si="66"/>
        <v>0</v>
      </c>
      <c r="BO31" s="26" t="e">
        <f t="shared" si="67"/>
        <v>#DIV/0!</v>
      </c>
      <c r="BP31" s="36">
        <f t="shared" si="68"/>
        <v>0</v>
      </c>
      <c r="BQ31" s="36">
        <f t="shared" si="69"/>
        <v>0</v>
      </c>
      <c r="BR31" s="36">
        <f t="shared" si="69"/>
        <v>0</v>
      </c>
      <c r="BS31" s="26">
        <f t="shared" si="70"/>
        <v>0</v>
      </c>
      <c r="BT31" s="26" t="e">
        <f t="shared" si="71"/>
        <v>#DIV/0!</v>
      </c>
      <c r="BU31" s="4"/>
      <c r="BV31" s="4"/>
      <c r="BW31" s="4"/>
      <c r="BX31" s="4"/>
    </row>
    <row r="32" spans="1:76" ht="18.75">
      <c r="A32" s="37" t="s">
        <v>49</v>
      </c>
      <c r="B32" s="38">
        <f>SUM('[19]Произв. прогр. Вода (СВОД)'!E35)</f>
        <v>11125.100198526072</v>
      </c>
      <c r="C32" s="38">
        <f t="shared" ref="C32:BI32" si="83">SUM(C25+C26+C27+C28+C29)</f>
        <v>11502.369999999999</v>
      </c>
      <c r="D32" s="38">
        <f t="shared" ref="D32" si="84">SUM(D25+D26+D27+D28+D29)</f>
        <v>10033.18</v>
      </c>
      <c r="E32" s="38">
        <f>SUM('[19]Произв. прогр. Вода (СВОД)'!F35)</f>
        <v>11059.852190578795</v>
      </c>
      <c r="F32" s="38">
        <f t="shared" si="83"/>
        <v>11366.300000000001</v>
      </c>
      <c r="G32" s="38">
        <f t="shared" ref="G32" si="85">SUM(G25+G26+G27+G28+G29)</f>
        <v>10574.24</v>
      </c>
      <c r="H32" s="38">
        <f>SUM('[19]Произв. прогр. Вода (СВОД)'!G35)</f>
        <v>11059.852190578795</v>
      </c>
      <c r="I32" s="38">
        <f t="shared" si="83"/>
        <v>10711.810000000001</v>
      </c>
      <c r="J32" s="38">
        <f t="shared" ref="J32" si="86">SUM(J25+J26+J27+J28+J29)</f>
        <v>10143.49</v>
      </c>
      <c r="K32" s="39">
        <f t="shared" si="48"/>
        <v>33244.80457968366</v>
      </c>
      <c r="L32" s="39">
        <f t="shared" si="48"/>
        <v>33580.479999999996</v>
      </c>
      <c r="M32" s="39">
        <f t="shared" si="48"/>
        <v>30750.909999999996</v>
      </c>
      <c r="N32" s="13">
        <f t="shared" si="49"/>
        <v>335.67542031633639</v>
      </c>
      <c r="O32" s="13">
        <f t="shared" si="50"/>
        <v>1.0097079064241878</v>
      </c>
      <c r="P32" s="38">
        <f>SUM('[19]Произв. прогр. Вода (СВОД)'!I35)</f>
        <v>10994.604182631514</v>
      </c>
      <c r="Q32" s="38">
        <f t="shared" si="83"/>
        <v>11542.13</v>
      </c>
      <c r="R32" s="38">
        <f t="shared" ref="R32" si="87">SUM(R25+R26+R27+R28+R29)</f>
        <v>11193.689999999999</v>
      </c>
      <c r="S32" s="38">
        <f>SUM('[19]Произв. прогр. Вода (СВОД)'!J35)</f>
        <v>10407.372111106011</v>
      </c>
      <c r="T32" s="38">
        <f t="shared" si="83"/>
        <v>10990.189999999999</v>
      </c>
      <c r="U32" s="38">
        <f t="shared" ref="U32" si="88">SUM(U25+U26+U27+U28+U29)</f>
        <v>10402.450000000001</v>
      </c>
      <c r="V32" s="38">
        <f>SUM('[19]Произв. прогр. Вода (СВОД)'!K35)</f>
        <v>10407.372111106011</v>
      </c>
      <c r="W32" s="38">
        <f t="shared" si="83"/>
        <v>11707.080000000002</v>
      </c>
      <c r="X32" s="38">
        <f t="shared" ref="X32" si="89">SUM(X25+X26+X27+X28+X29)</f>
        <v>10084.719999999999</v>
      </c>
      <c r="Y32" s="39">
        <f t="shared" si="51"/>
        <v>31809.348404843538</v>
      </c>
      <c r="Z32" s="39">
        <f t="shared" si="51"/>
        <v>34239.4</v>
      </c>
      <c r="AA32" s="39">
        <f t="shared" si="51"/>
        <v>31680.86</v>
      </c>
      <c r="AB32" s="13">
        <f t="shared" si="52"/>
        <v>2430.051595156463</v>
      </c>
      <c r="AC32" s="13">
        <f t="shared" si="53"/>
        <v>7.6394258826956811</v>
      </c>
      <c r="AD32" s="39">
        <f t="shared" si="54"/>
        <v>65054.152984527202</v>
      </c>
      <c r="AE32" s="39">
        <f t="shared" si="55"/>
        <v>67819.88</v>
      </c>
      <c r="AF32" s="39">
        <f t="shared" si="55"/>
        <v>62431.77</v>
      </c>
      <c r="AG32" s="13">
        <f t="shared" si="56"/>
        <v>2765.727015472803</v>
      </c>
      <c r="AH32" s="13">
        <f t="shared" si="57"/>
        <v>4.2514226818549421</v>
      </c>
      <c r="AI32" s="38">
        <f>SUM('[19]Произв. прогр. Вода (СВОД)'!N35)</f>
        <v>10681.599503424553</v>
      </c>
      <c r="AJ32" s="38">
        <f t="shared" si="83"/>
        <v>10470.870000000001</v>
      </c>
      <c r="AK32" s="38">
        <f t="shared" ref="AK32" si="90">SUM(AK25+AK26+AK27+AK28+AK29)</f>
        <v>9567.48</v>
      </c>
      <c r="AL32" s="38">
        <f>SUM('[19]Произв. прогр. Вода (СВОД)'!O35)</f>
        <v>10681.599503424553</v>
      </c>
      <c r="AM32" s="38">
        <f t="shared" si="83"/>
        <v>10899.82</v>
      </c>
      <c r="AN32" s="38">
        <f t="shared" ref="AN32" si="91">SUM(AN25+AN26+AN27+AN28+AN29)</f>
        <v>10046.849270000001</v>
      </c>
      <c r="AO32" s="38">
        <f>SUM('[19]Произв. прогр. Вода (СВОД)'!P35)</f>
        <v>11282.148322368781</v>
      </c>
      <c r="AP32" s="38">
        <f t="shared" si="83"/>
        <v>11247.569999999998</v>
      </c>
      <c r="AQ32" s="38">
        <f t="shared" ref="AQ32" si="92">SUM(AQ25+AQ26+AQ27+AQ28+AQ29)</f>
        <v>11227.92</v>
      </c>
      <c r="AR32" s="39">
        <f t="shared" si="58"/>
        <v>32645.34732921789</v>
      </c>
      <c r="AS32" s="39">
        <f t="shared" si="58"/>
        <v>32618.260000000002</v>
      </c>
      <c r="AT32" s="39">
        <f t="shared" si="58"/>
        <v>30842.24927</v>
      </c>
      <c r="AU32" s="13">
        <f t="shared" si="59"/>
        <v>-27.0873292178876</v>
      </c>
      <c r="AV32" s="13">
        <f t="shared" si="60"/>
        <v>-8.2974547474470237E-2</v>
      </c>
      <c r="AW32" s="39">
        <f t="shared" si="61"/>
        <v>97699.500313745084</v>
      </c>
      <c r="AX32" s="39">
        <f t="shared" si="62"/>
        <v>100438.14000000001</v>
      </c>
      <c r="AY32" s="39">
        <f t="shared" si="62"/>
        <v>93274.01926999999</v>
      </c>
      <c r="AZ32" s="13">
        <f t="shared" si="63"/>
        <v>2738.63968625493</v>
      </c>
      <c r="BA32" s="13">
        <f t="shared" si="64"/>
        <v>2.8031255814617899</v>
      </c>
      <c r="BB32" s="38">
        <f>SUM('[19]Произв. прогр. Вода (СВОД)'!S35)</f>
        <v>11348.875968918144</v>
      </c>
      <c r="BC32" s="38">
        <f>SUM(BC25+BC26+BC27+BC28+BC29)</f>
        <v>0</v>
      </c>
      <c r="BD32" s="38">
        <f>SUM(BD25+BD26+BD27+BD28+BD29)</f>
        <v>11905.699999999999</v>
      </c>
      <c r="BE32" s="38">
        <f>SUM('[19]Произв. прогр. Вода (СВОД)'!T35)</f>
        <v>11348.875968918144</v>
      </c>
      <c r="BF32" s="38">
        <f t="shared" si="83"/>
        <v>0</v>
      </c>
      <c r="BG32" s="38">
        <f t="shared" ref="BG32" si="93">SUM(BG25+BG26+BG27+BG28+BG29)</f>
        <v>11638.31</v>
      </c>
      <c r="BH32" s="38">
        <f>SUM('[19]Произв. прогр. Вода (СВОД)'!U35)</f>
        <v>11415.603615467502</v>
      </c>
      <c r="BI32" s="38">
        <f t="shared" si="83"/>
        <v>0</v>
      </c>
      <c r="BJ32" s="38">
        <f t="shared" ref="BJ32" si="94">SUM(BJ25+BJ26+BJ27+BJ28+BJ29)</f>
        <v>10646.710000000001</v>
      </c>
      <c r="BK32" s="39">
        <f t="shared" si="65"/>
        <v>34113.355553303787</v>
      </c>
      <c r="BL32" s="39">
        <f t="shared" si="65"/>
        <v>0</v>
      </c>
      <c r="BM32" s="39">
        <f t="shared" si="65"/>
        <v>34190.720000000001</v>
      </c>
      <c r="BN32" s="13">
        <f t="shared" si="66"/>
        <v>-34113.355553303787</v>
      </c>
      <c r="BO32" s="13">
        <f t="shared" si="67"/>
        <v>-100</v>
      </c>
      <c r="BP32" s="39">
        <f t="shared" si="68"/>
        <v>131812.85586704887</v>
      </c>
      <c r="BQ32" s="39">
        <f t="shared" si="69"/>
        <v>100438.14000000001</v>
      </c>
      <c r="BR32" s="39">
        <f t="shared" si="69"/>
        <v>127464.73926999999</v>
      </c>
      <c r="BS32" s="13">
        <f t="shared" si="70"/>
        <v>-31374.715867048857</v>
      </c>
      <c r="BT32" s="13">
        <f t="shared" si="71"/>
        <v>-23.802470298264769</v>
      </c>
      <c r="BU32" s="4"/>
      <c r="BV32" s="4"/>
      <c r="BW32" s="4"/>
      <c r="BX32" s="4"/>
    </row>
    <row r="33" spans="1:76" ht="18.75" customHeight="1">
      <c r="A33" s="33" t="s">
        <v>50</v>
      </c>
      <c r="B33" s="34">
        <f>SUM('[19]Произв. прогр. Вода (СВОД)'!E36)</f>
        <v>-552.07499999999993</v>
      </c>
      <c r="C33" s="35"/>
      <c r="D33" s="40">
        <f>-1205.435/12</f>
        <v>-100.45291666666667</v>
      </c>
      <c r="E33" s="34">
        <f>SUM('[19]Произв. прогр. Вода (СВОД)'!F36)</f>
        <v>-552.07499999999993</v>
      </c>
      <c r="F33" s="40"/>
      <c r="G33" s="40">
        <f>SUM(D33)</f>
        <v>-100.45291666666667</v>
      </c>
      <c r="H33" s="34">
        <f>SUM('[19]Произв. прогр. Вода (СВОД)'!G36)</f>
        <v>-552.07499999999993</v>
      </c>
      <c r="I33" s="40"/>
      <c r="J33" s="40">
        <f>SUM(D33)</f>
        <v>-100.45291666666667</v>
      </c>
      <c r="K33" s="36">
        <f t="shared" si="48"/>
        <v>-1656.2249999999999</v>
      </c>
      <c r="L33" s="36">
        <f t="shared" si="48"/>
        <v>0</v>
      </c>
      <c r="M33" s="36">
        <f t="shared" si="48"/>
        <v>-301.35874999999999</v>
      </c>
      <c r="N33" s="26">
        <f t="shared" si="49"/>
        <v>1656.2249999999999</v>
      </c>
      <c r="O33" s="26">
        <f t="shared" si="50"/>
        <v>-100</v>
      </c>
      <c r="P33" s="34">
        <f>SUM('[19]Произв. прогр. Вода (СВОД)'!I36)</f>
        <v>-552.07499999999993</v>
      </c>
      <c r="Q33" s="40"/>
      <c r="R33" s="40">
        <f>SUM(D33)</f>
        <v>-100.45291666666667</v>
      </c>
      <c r="S33" s="34">
        <f>SUM('[19]Произв. прогр. Вода (СВОД)'!J36)</f>
        <v>-552.07499999999993</v>
      </c>
      <c r="T33" s="40"/>
      <c r="U33" s="40">
        <f>SUM(D33)</f>
        <v>-100.45291666666667</v>
      </c>
      <c r="V33" s="34">
        <f>SUM('[19]Произв. прогр. Вода (СВОД)'!K36)</f>
        <v>-552.07499999999993</v>
      </c>
      <c r="W33" s="40"/>
      <c r="X33" s="40">
        <f>SUM(D33)</f>
        <v>-100.45291666666667</v>
      </c>
      <c r="Y33" s="36">
        <f t="shared" si="51"/>
        <v>-1656.2249999999999</v>
      </c>
      <c r="Z33" s="36">
        <f t="shared" si="51"/>
        <v>0</v>
      </c>
      <c r="AA33" s="36">
        <f t="shared" si="51"/>
        <v>-301.35874999999999</v>
      </c>
      <c r="AB33" s="26">
        <f t="shared" si="52"/>
        <v>1656.2249999999999</v>
      </c>
      <c r="AC33" s="26">
        <f t="shared" si="53"/>
        <v>-100</v>
      </c>
      <c r="AD33" s="36">
        <f t="shared" si="54"/>
        <v>-3312.45</v>
      </c>
      <c r="AE33" s="36">
        <f t="shared" si="55"/>
        <v>0</v>
      </c>
      <c r="AF33" s="36">
        <f t="shared" si="55"/>
        <v>-602.71749999999997</v>
      </c>
      <c r="AG33" s="26">
        <f t="shared" si="56"/>
        <v>3312.45</v>
      </c>
      <c r="AH33" s="26">
        <f t="shared" si="57"/>
        <v>-100</v>
      </c>
      <c r="AI33" s="34">
        <f>SUM('[19]Произв. прогр. Вода (СВОД)'!N36)</f>
        <v>-552.07499999999993</v>
      </c>
      <c r="AJ33" s="40"/>
      <c r="AK33" s="40">
        <f>SUM(D33)</f>
        <v>-100.45291666666667</v>
      </c>
      <c r="AL33" s="34">
        <f>SUM('[19]Произв. прогр. Вода (СВОД)'!O36)</f>
        <v>-552.07499999999993</v>
      </c>
      <c r="AM33" s="40"/>
      <c r="AN33" s="40">
        <f>SUM(D33)</f>
        <v>-100.45291666666667</v>
      </c>
      <c r="AO33" s="34">
        <f>SUM('[19]Произв. прогр. Вода (СВОД)'!P36)</f>
        <v>-552.07499999999993</v>
      </c>
      <c r="AP33" s="34"/>
      <c r="AQ33" s="34">
        <f>SUM(D33)</f>
        <v>-100.45291666666667</v>
      </c>
      <c r="AR33" s="36">
        <f t="shared" si="58"/>
        <v>-1656.2249999999999</v>
      </c>
      <c r="AS33" s="36">
        <f t="shared" si="58"/>
        <v>0</v>
      </c>
      <c r="AT33" s="36">
        <f t="shared" si="58"/>
        <v>-301.35874999999999</v>
      </c>
      <c r="AU33" s="26">
        <f t="shared" si="59"/>
        <v>1656.2249999999999</v>
      </c>
      <c r="AV33" s="26">
        <f t="shared" si="60"/>
        <v>-100</v>
      </c>
      <c r="AW33" s="36">
        <f t="shared" si="61"/>
        <v>-4968.6749999999993</v>
      </c>
      <c r="AX33" s="36">
        <f t="shared" si="62"/>
        <v>0</v>
      </c>
      <c r="AY33" s="36">
        <f t="shared" si="62"/>
        <v>-904.07624999999996</v>
      </c>
      <c r="AZ33" s="26">
        <f t="shared" si="63"/>
        <v>4968.6749999999993</v>
      </c>
      <c r="BA33" s="26">
        <f t="shared" si="64"/>
        <v>-100</v>
      </c>
      <c r="BB33" s="34">
        <f>SUM('[19]Произв. прогр. Вода (СВОД)'!S36)</f>
        <v>-552.07499999999993</v>
      </c>
      <c r="BC33" s="40"/>
      <c r="BD33" s="40">
        <f>SUM(D33)</f>
        <v>-100.45291666666667</v>
      </c>
      <c r="BE33" s="34">
        <f>SUM('[19]Произв. прогр. Вода (СВОД)'!T36)</f>
        <v>-552.07499999999993</v>
      </c>
      <c r="BF33" s="40"/>
      <c r="BG33" s="40">
        <f>SUM(D33)</f>
        <v>-100.45291666666667</v>
      </c>
      <c r="BH33" s="34">
        <f>SUM('[19]Произв. прогр. Вода (СВОД)'!U36)</f>
        <v>-552.07499999999993</v>
      </c>
      <c r="BI33" s="40"/>
      <c r="BJ33" s="40">
        <f>SUM(D33)</f>
        <v>-100.45291666666667</v>
      </c>
      <c r="BK33" s="36">
        <f t="shared" si="65"/>
        <v>-1656.2249999999999</v>
      </c>
      <c r="BL33" s="36">
        <f t="shared" si="65"/>
        <v>0</v>
      </c>
      <c r="BM33" s="36">
        <f t="shared" si="65"/>
        <v>-301.35874999999999</v>
      </c>
      <c r="BN33" s="26">
        <f t="shared" si="66"/>
        <v>1656.2249999999999</v>
      </c>
      <c r="BO33" s="26">
        <f t="shared" si="67"/>
        <v>-100</v>
      </c>
      <c r="BP33" s="36">
        <f t="shared" si="68"/>
        <v>-6624.9</v>
      </c>
      <c r="BQ33" s="36">
        <f t="shared" si="69"/>
        <v>0</v>
      </c>
      <c r="BR33" s="36">
        <f t="shared" si="69"/>
        <v>-1205.4349999999999</v>
      </c>
      <c r="BS33" s="26">
        <f t="shared" si="70"/>
        <v>6624.9</v>
      </c>
      <c r="BT33" s="26">
        <f t="shared" si="71"/>
        <v>-100</v>
      </c>
      <c r="BU33" s="4"/>
      <c r="BV33" s="4"/>
      <c r="BW33" s="4"/>
      <c r="BX33" s="4"/>
    </row>
    <row r="34" spans="1:76" ht="18.75">
      <c r="A34" s="37" t="s">
        <v>51</v>
      </c>
      <c r="B34" s="38">
        <f>SUM('[19]Произв. прогр. Вода (СВОД)'!E37)</f>
        <v>35.930140932814503</v>
      </c>
      <c r="C34" s="38">
        <f t="shared" ref="C34:BR34" si="95">SUM(C32/C14)</f>
        <v>36.020323802962452</v>
      </c>
      <c r="D34" s="38">
        <f t="shared" si="95"/>
        <v>33.701185717644691</v>
      </c>
      <c r="E34" s="38">
        <f>SUM('[19]Произв. прогр. Вода (СВОД)'!F37)</f>
        <v>35.929527125949598</v>
      </c>
      <c r="F34" s="38">
        <f t="shared" si="95"/>
        <v>36.018316062997123</v>
      </c>
      <c r="G34" s="38">
        <f t="shared" si="95"/>
        <v>33.703831197807105</v>
      </c>
      <c r="H34" s="38">
        <f>SUM('[19]Произв. прогр. Вода (СВОД)'!G37)</f>
        <v>35.929527125949598</v>
      </c>
      <c r="I34" s="38">
        <f t="shared" si="95"/>
        <v>36.020613356648056</v>
      </c>
      <c r="J34" s="38">
        <f t="shared" si="95"/>
        <v>33.709381542653951</v>
      </c>
      <c r="K34" s="39">
        <f t="shared" si="95"/>
        <v>35.929732529029636</v>
      </c>
      <c r="L34" s="39">
        <f t="shared" si="95"/>
        <v>36.019736559831806</v>
      </c>
      <c r="M34" s="39">
        <f t="shared" si="95"/>
        <v>33.704798544434212</v>
      </c>
      <c r="N34" s="13">
        <f t="shared" si="49"/>
        <v>9.0004030802170121E-2</v>
      </c>
      <c r="O34" s="13">
        <f t="shared" si="50"/>
        <v>0.25050014143425881</v>
      </c>
      <c r="P34" s="38">
        <f>SUM('[19]Произв. прогр. Вода (СВОД)'!I37)</f>
        <v>35.928906055098118</v>
      </c>
      <c r="Q34" s="38">
        <f t="shared" si="95"/>
        <v>36.010638961687256</v>
      </c>
      <c r="R34" s="38">
        <f t="shared" si="95"/>
        <v>33.708826452254037</v>
      </c>
      <c r="S34" s="38">
        <f>SUM('[19]Произв. прогр. Вода (СВОД)'!J37)</f>
        <v>35.922967065080861</v>
      </c>
      <c r="T34" s="38">
        <f t="shared" si="95"/>
        <v>36.022780163230522</v>
      </c>
      <c r="U34" s="38">
        <f t="shared" si="95"/>
        <v>33.711799591664771</v>
      </c>
      <c r="V34" s="38">
        <f>SUM('[19]Произв. прогр. Вода (СВОД)'!K37)</f>
        <v>35.922967065080861</v>
      </c>
      <c r="W34" s="38">
        <f t="shared" si="95"/>
        <v>36.024001477013975</v>
      </c>
      <c r="X34" s="38">
        <f t="shared" si="95"/>
        <v>33.710121674020584</v>
      </c>
      <c r="Y34" s="39">
        <f t="shared" si="95"/>
        <v>35.925019599463106</v>
      </c>
      <c r="Z34" s="39">
        <f t="shared" si="95"/>
        <v>36.019103924930832</v>
      </c>
      <c r="AA34" s="39">
        <f t="shared" si="95"/>
        <v>33.710214939348802</v>
      </c>
      <c r="AB34" s="13">
        <f t="shared" si="52"/>
        <v>9.408432546772616E-2</v>
      </c>
      <c r="AC34" s="13">
        <f t="shared" si="53"/>
        <v>0.26189081179828289</v>
      </c>
      <c r="AD34" s="39">
        <f t="shared" si="95"/>
        <v>35.927427906471607</v>
      </c>
      <c r="AE34" s="39">
        <f t="shared" si="95"/>
        <v>36.019417166347125</v>
      </c>
      <c r="AF34" s="39">
        <f t="shared" si="95"/>
        <v>33.707546864201802</v>
      </c>
      <c r="AG34" s="13">
        <f t="shared" si="56"/>
        <v>9.1989259875518314E-2</v>
      </c>
      <c r="AH34" s="13">
        <f t="shared" si="57"/>
        <v>0.25604187451155747</v>
      </c>
      <c r="AI34" s="38">
        <f>SUM('[19]Произв. прогр. Вода (СВОД)'!N37)</f>
        <v>36.86951355899258</v>
      </c>
      <c r="AJ34" s="38">
        <f t="shared" si="95"/>
        <v>36.851094530865069</v>
      </c>
      <c r="AK34" s="38">
        <f t="shared" si="95"/>
        <v>36.018070248089444</v>
      </c>
      <c r="AL34" s="38">
        <f>SUM('[19]Произв. прогр. Вода (СВОД)'!O37)</f>
        <v>36.86951355899258</v>
      </c>
      <c r="AM34" s="38">
        <f t="shared" si="95"/>
        <v>36.848613928329954</v>
      </c>
      <c r="AN34" s="38">
        <f t="shared" si="95"/>
        <v>36.018390806658068</v>
      </c>
      <c r="AO34" s="38">
        <f>SUM('[19]Произв. прогр. Вода (СВОД)'!P37)</f>
        <v>36.86856210925918</v>
      </c>
      <c r="AP34" s="38">
        <f t="shared" si="95"/>
        <v>36.84707616707616</v>
      </c>
      <c r="AQ34" s="38">
        <f t="shared" si="95"/>
        <v>36.027338360340124</v>
      </c>
      <c r="AR34" s="39">
        <f t="shared" si="95"/>
        <v>36.869184734851594</v>
      </c>
      <c r="AS34" s="39">
        <f t="shared" si="95"/>
        <v>36.848879901490072</v>
      </c>
      <c r="AT34" s="39">
        <f t="shared" si="95"/>
        <v>36.02154813270684</v>
      </c>
      <c r="AU34" s="13">
        <f t="shared" si="59"/>
        <v>-2.0304833361521446E-2</v>
      </c>
      <c r="AV34" s="13">
        <f t="shared" si="60"/>
        <v>-5.5072639949989871E-2</v>
      </c>
      <c r="AW34" s="39">
        <f t="shared" si="95"/>
        <v>36.236708691614531</v>
      </c>
      <c r="AX34" s="39">
        <f t="shared" si="95"/>
        <v>36.284668684927347</v>
      </c>
      <c r="AY34" s="39">
        <f t="shared" si="95"/>
        <v>34.4390870708474</v>
      </c>
      <c r="AZ34" s="13">
        <f t="shared" si="63"/>
        <v>4.7959993312815641E-2</v>
      </c>
      <c r="BA34" s="13">
        <f t="shared" si="64"/>
        <v>0.13235195757145013</v>
      </c>
      <c r="BB34" s="38">
        <f>SUM('[19]Произв. прогр. Вода (СВОД)'!S37)</f>
        <v>36.868462611247857</v>
      </c>
      <c r="BC34" s="38" t="e">
        <f t="shared" si="95"/>
        <v>#DIV/0!</v>
      </c>
      <c r="BD34" s="38">
        <f t="shared" si="95"/>
        <v>36.023298033282906</v>
      </c>
      <c r="BE34" s="38">
        <f>SUM('[19]Произв. прогр. Вода (СВОД)'!T37)</f>
        <v>36.868462611247857</v>
      </c>
      <c r="BF34" s="38" t="e">
        <f t="shared" si="95"/>
        <v>#DIV/0!</v>
      </c>
      <c r="BG34" s="38">
        <f t="shared" si="95"/>
        <v>36.018538004456545</v>
      </c>
      <c r="BH34" s="38">
        <f>SUM('[19]Произв. прогр. Вода (СВОД)'!U37)</f>
        <v>36.868364276955944</v>
      </c>
      <c r="BI34" s="38" t="e">
        <f t="shared" si="95"/>
        <v>#DIV/0!</v>
      </c>
      <c r="BJ34" s="38">
        <f t="shared" si="95"/>
        <v>36.020942585512742</v>
      </c>
      <c r="BK34" s="39">
        <f t="shared" si="95"/>
        <v>36.868429704860546</v>
      </c>
      <c r="BL34" s="39" t="e">
        <f t="shared" si="95"/>
        <v>#DIV/0!</v>
      </c>
      <c r="BM34" s="39">
        <f t="shared" si="95"/>
        <v>36.020944173453159</v>
      </c>
      <c r="BN34" s="13" t="e">
        <f t="shared" si="66"/>
        <v>#DIV/0!</v>
      </c>
      <c r="BO34" s="13" t="e">
        <f t="shared" si="67"/>
        <v>#DIV/0!</v>
      </c>
      <c r="BP34" s="39">
        <f t="shared" si="95"/>
        <v>36.398113410498887</v>
      </c>
      <c r="BQ34" s="39">
        <f t="shared" si="95"/>
        <v>36.284668684927347</v>
      </c>
      <c r="BR34" s="39">
        <f t="shared" si="95"/>
        <v>34.849601242399778</v>
      </c>
      <c r="BS34" s="13">
        <f t="shared" si="70"/>
        <v>-0.11344472557154006</v>
      </c>
      <c r="BT34" s="13">
        <f t="shared" si="71"/>
        <v>-0.31167748803930423</v>
      </c>
      <c r="BU34" s="4"/>
      <c r="BV34" s="4"/>
      <c r="BW34" s="4"/>
      <c r="BX34" s="4"/>
    </row>
    <row r="35" spans="1:76" ht="19.5">
      <c r="A35" s="41" t="s">
        <v>52</v>
      </c>
      <c r="B35" s="34">
        <f>SUM('[19]Произв. прогр. Вода (СВОД)'!E38)</f>
        <v>28.964099999999998</v>
      </c>
      <c r="C35" s="42">
        <f t="shared" ref="C35:D35" si="96">SUM(C25/C15)</f>
        <v>28.957758338401085</v>
      </c>
      <c r="D35" s="42">
        <f t="shared" si="96"/>
        <v>27.796893792814938</v>
      </c>
      <c r="E35" s="34">
        <f>SUM('[19]Произв. прогр. Вода (СВОД)'!F38)</f>
        <v>28.964099999999998</v>
      </c>
      <c r="F35" s="42">
        <f t="shared" ref="F35:G35" si="97">SUM(F25/F15)</f>
        <v>28.95817087845969</v>
      </c>
      <c r="G35" s="42">
        <f t="shared" si="97"/>
        <v>27.797078326768712</v>
      </c>
      <c r="H35" s="34">
        <f>SUM('[19]Произв. прогр. Вода (СВОД)'!G38)</f>
        <v>28.964099999999998</v>
      </c>
      <c r="I35" s="42">
        <f t="shared" ref="I35:M35" si="98">SUM(I25/I15)</f>
        <v>28.95683087861859</v>
      </c>
      <c r="J35" s="42">
        <f t="shared" si="98"/>
        <v>27.796037238014637</v>
      </c>
      <c r="K35" s="43">
        <f t="shared" si="98"/>
        <v>28.964099999999998</v>
      </c>
      <c r="L35" s="43">
        <f t="shared" si="98"/>
        <v>28.957601629960223</v>
      </c>
      <c r="M35" s="43">
        <f t="shared" si="98"/>
        <v>27.796665935512177</v>
      </c>
      <c r="N35" s="44">
        <f t="shared" si="49"/>
        <v>-6.4983700397753807E-3</v>
      </c>
      <c r="O35" s="44">
        <f t="shared" ref="O35:O38" si="99">SUM(N35/K35*100)</f>
        <v>-2.2435946705664532E-2</v>
      </c>
      <c r="P35" s="34">
        <f>SUM('[19]Произв. прогр. Вода (СВОД)'!I38)</f>
        <v>28.964099999999998</v>
      </c>
      <c r="Q35" s="42">
        <f t="shared" ref="Q35:R35" si="100">SUM(Q25/Q15)</f>
        <v>28.957491422035833</v>
      </c>
      <c r="R35" s="42">
        <f t="shared" si="100"/>
        <v>27.796545190146741</v>
      </c>
      <c r="S35" s="34">
        <f>SUM('[19]Произв. прогр. Вода (СВОД)'!J38)</f>
        <v>28.964099999999998</v>
      </c>
      <c r="T35" s="42">
        <f t="shared" ref="T35:U35" si="101">SUM(T25/T15)</f>
        <v>28.958399681528658</v>
      </c>
      <c r="U35" s="42">
        <f t="shared" si="101"/>
        <v>27.795947901591894</v>
      </c>
      <c r="V35" s="34">
        <f>SUM('[19]Произв. прогр. Вода (СВОД)'!K38)</f>
        <v>28.964099999999998</v>
      </c>
      <c r="W35" s="42">
        <f t="shared" ref="W35:AA35" si="102">SUM(W25/W15)</f>
        <v>28.958212793314043</v>
      </c>
      <c r="X35" s="42">
        <f t="shared" si="102"/>
        <v>27.798210836637185</v>
      </c>
      <c r="Y35" s="43">
        <f t="shared" si="102"/>
        <v>28.964099999999998</v>
      </c>
      <c r="Z35" s="43">
        <f t="shared" si="102"/>
        <v>28.958031722799365</v>
      </c>
      <c r="AA35" s="43">
        <f t="shared" si="102"/>
        <v>27.796868313865954</v>
      </c>
      <c r="AB35" s="44">
        <f t="shared" ref="AB35:AB38" si="103">SUM(Z35-Y35)</f>
        <v>-6.0682772006330765E-3</v>
      </c>
      <c r="AC35" s="44">
        <f t="shared" ref="AC35:AC38" si="104">SUM(AB35/Y35*100)</f>
        <v>-2.0951029725187652E-2</v>
      </c>
      <c r="AD35" s="43">
        <f t="shared" ref="AD35:AF35" si="105">SUM(AD25/AD15)</f>
        <v>28.964099999999998</v>
      </c>
      <c r="AE35" s="43">
        <f t="shared" si="105"/>
        <v>28.957818426771667</v>
      </c>
      <c r="AF35" s="43">
        <f t="shared" si="105"/>
        <v>27.79677029191593</v>
      </c>
      <c r="AG35" s="44">
        <f t="shared" si="56"/>
        <v>-6.2815732283318937E-3</v>
      </c>
      <c r="AH35" s="44">
        <f t="shared" ref="AH35:AH38" si="106">SUM(AG35/AD35*100)</f>
        <v>-2.1687444900176059E-2</v>
      </c>
      <c r="AI35" s="34">
        <f>SUM('[19]Произв. прогр. Вода (СВОД)'!N38)</f>
        <v>30.3</v>
      </c>
      <c r="AJ35" s="42">
        <f t="shared" ref="AJ35:AK35" si="107">SUM(AJ25/AJ15)</f>
        <v>30.300360746588591</v>
      </c>
      <c r="AK35" s="42">
        <f t="shared" si="107"/>
        <v>28.960912949997248</v>
      </c>
      <c r="AL35" s="34">
        <f>SUM('[19]Произв. прогр. Вода (СВОД)'!O38)</f>
        <v>30.3</v>
      </c>
      <c r="AM35" s="42">
        <f t="shared" ref="AM35:AN35" si="108">SUM(AM25/AM15)</f>
        <v>30.29755958327387</v>
      </c>
      <c r="AN35" s="42">
        <f t="shared" si="108"/>
        <v>28.959392436453815</v>
      </c>
      <c r="AO35" s="34">
        <f>SUM('[19]Произв. прогр. Вода (СВОД)'!P38)</f>
        <v>30.3</v>
      </c>
      <c r="AP35" s="42">
        <f t="shared" ref="AP35:AT35" si="109">SUM(AP25/AP15)</f>
        <v>30.295694557270512</v>
      </c>
      <c r="AQ35" s="42">
        <f t="shared" si="109"/>
        <v>28.957678535906108</v>
      </c>
      <c r="AR35" s="43">
        <f t="shared" si="109"/>
        <v>30.299999999999997</v>
      </c>
      <c r="AS35" s="43">
        <f t="shared" si="109"/>
        <v>30.297841053405524</v>
      </c>
      <c r="AT35" s="43">
        <f t="shared" si="109"/>
        <v>28.95927295453362</v>
      </c>
      <c r="AU35" s="13">
        <f t="shared" ref="AU35:AU38" si="110">SUM(AS35-AR35)</f>
        <v>-2.1589465944735764E-3</v>
      </c>
      <c r="AV35" s="13">
        <f t="shared" ref="AV35:AV38" si="111">SUM(AU35/AR35*100)</f>
        <v>-7.1252362853913426E-3</v>
      </c>
      <c r="AW35" s="43">
        <f t="shared" ref="AW35:AY35" si="112">SUM(AW25/AW15)</f>
        <v>29.402820685023503</v>
      </c>
      <c r="AX35" s="43">
        <f t="shared" si="112"/>
        <v>29.392363839322002</v>
      </c>
      <c r="AY35" s="43">
        <f t="shared" si="112"/>
        <v>28.168858735212574</v>
      </c>
      <c r="AZ35" s="13">
        <f t="shared" si="63"/>
        <v>-1.0456845701501294E-2</v>
      </c>
      <c r="BA35" s="13">
        <f t="shared" ref="BA35:BA38" si="113">SUM(AZ35/AW35*100)</f>
        <v>-3.5564090307932762E-2</v>
      </c>
      <c r="BB35" s="30">
        <f>SUM('[19]Произв. прогр. Вода (СВОД)'!S38)</f>
        <v>30.3</v>
      </c>
      <c r="BC35" s="42" t="e">
        <f t="shared" ref="BC35:BD35" si="114">SUM(BC25/BC15)</f>
        <v>#DIV/0!</v>
      </c>
      <c r="BD35" s="42">
        <f t="shared" si="114"/>
        <v>28.958608561379428</v>
      </c>
      <c r="BE35" s="30">
        <f>SUM('[19]Произв. прогр. Вода (СВОД)'!T38)</f>
        <v>30.3</v>
      </c>
      <c r="BF35" s="42" t="e">
        <f t="shared" ref="BF35:BG35" si="115">SUM(BF25/BF15)</f>
        <v>#DIV/0!</v>
      </c>
      <c r="BG35" s="42">
        <f t="shared" si="115"/>
        <v>28.956871016964367</v>
      </c>
      <c r="BH35" s="30">
        <f>SUM('[19]Произв. прогр. Вода (СВОД)'!U38)</f>
        <v>30.3</v>
      </c>
      <c r="BI35" s="42" t="e">
        <f t="shared" ref="BI35:BM35" si="116">SUM(BI25/BI15)</f>
        <v>#DIV/0!</v>
      </c>
      <c r="BJ35" s="42">
        <f t="shared" si="116"/>
        <v>28.959092328510462</v>
      </c>
      <c r="BK35" s="43">
        <f t="shared" si="116"/>
        <v>30.3</v>
      </c>
      <c r="BL35" s="43" t="e">
        <f t="shared" si="116"/>
        <v>#DIV/0!</v>
      </c>
      <c r="BM35" s="43">
        <f t="shared" si="116"/>
        <v>28.958154605770716</v>
      </c>
      <c r="BN35" s="13" t="e">
        <f t="shared" ref="BN35:BN38" si="117">SUM(BL35-BK35)</f>
        <v>#DIV/0!</v>
      </c>
      <c r="BO35" s="13" t="e">
        <f t="shared" ref="BO35:BO38" si="118">SUM(BN35/BK35*100)</f>
        <v>#DIV/0!</v>
      </c>
      <c r="BP35" s="43">
        <f>SUM(BP25/BP15)</f>
        <v>29.632050000000003</v>
      </c>
      <c r="BQ35" s="43">
        <f t="shared" ref="BQ35:BR35" si="119">SUM(BQ25/BQ15)</f>
        <v>29.392363839322002</v>
      </c>
      <c r="BR35" s="43">
        <f t="shared" si="119"/>
        <v>28.37784187239815</v>
      </c>
      <c r="BS35" s="13">
        <f t="shared" si="70"/>
        <v>-0.23968616067800141</v>
      </c>
      <c r="BT35" s="13">
        <f t="shared" ref="BT35:BT38" si="120">SUM(BS35/BP35*100)</f>
        <v>-0.80887471733478244</v>
      </c>
      <c r="BU35" s="4"/>
      <c r="BV35" s="4"/>
      <c r="BW35" s="4"/>
      <c r="BX35" s="4"/>
    </row>
    <row r="36" spans="1:76" ht="19.5">
      <c r="A36" s="41" t="s">
        <v>53</v>
      </c>
      <c r="B36" s="34">
        <f>SUM('[19]Произв. прогр. Вода (СВОД)'!E39)</f>
        <v>7.0703880998493069</v>
      </c>
      <c r="C36" s="42">
        <f t="shared" ref="C36:D36" si="121">SUM(C26/C15)</f>
        <v>7.0700285353417218</v>
      </c>
      <c r="D36" s="42">
        <f t="shared" si="121"/>
        <v>5.9200439261622133</v>
      </c>
      <c r="E36" s="34">
        <f>SUM('[19]Произв. прогр. Вода (СВОД)'!F39)</f>
        <v>7.0703880998493069</v>
      </c>
      <c r="F36" s="42">
        <f t="shared" ref="F36:G36" si="122">SUM(F26/F15)</f>
        <v>7.070084235860409</v>
      </c>
      <c r="G36" s="42">
        <f t="shared" si="122"/>
        <v>5.9200777783317555</v>
      </c>
      <c r="H36" s="34">
        <f>SUM('[19]Произв. прогр. Вода (СВОД)'!G39)</f>
        <v>7.0703880998493069</v>
      </c>
      <c r="I36" s="42">
        <f t="shared" ref="I36:M36" si="123">SUM(I26/I15)</f>
        <v>7.0697816150330111</v>
      </c>
      <c r="J36" s="42">
        <f t="shared" si="123"/>
        <v>5.9198486583362371</v>
      </c>
      <c r="K36" s="43">
        <f t="shared" si="123"/>
        <v>7.0703880998493078</v>
      </c>
      <c r="L36" s="43">
        <f t="shared" si="123"/>
        <v>7.0699686297338387</v>
      </c>
      <c r="M36" s="43">
        <f t="shared" si="123"/>
        <v>5.9199892014105657</v>
      </c>
      <c r="N36" s="44">
        <f t="shared" si="49"/>
        <v>-4.1947011546916713E-4</v>
      </c>
      <c r="O36" s="44">
        <f t="shared" si="99"/>
        <v>-5.9327735556426861E-3</v>
      </c>
      <c r="P36" s="34">
        <f>SUM('[19]Произв. прогр. Вода (СВОД)'!I39)</f>
        <v>7.0703880998493069</v>
      </c>
      <c r="Q36" s="42">
        <f t="shared" ref="Q36:R36" si="124">SUM(Q26/Q15)</f>
        <v>7.0699580632863128</v>
      </c>
      <c r="R36" s="42">
        <f t="shared" si="124"/>
        <v>5.9199312563345527</v>
      </c>
      <c r="S36" s="34">
        <f>SUM('[19]Произв. прогр. Вода (СВОД)'!J39)</f>
        <v>7.0703880998493069</v>
      </c>
      <c r="T36" s="42">
        <f t="shared" ref="T36:U36" si="125">SUM(T26/T15)</f>
        <v>7.0701632165605091</v>
      </c>
      <c r="U36" s="42">
        <f t="shared" si="125"/>
        <v>5.9198263386396528</v>
      </c>
      <c r="V36" s="34">
        <f>SUM('[19]Произв. прогр. Вода (СВОД)'!K39)</f>
        <v>7.0703880998493069</v>
      </c>
      <c r="W36" s="42">
        <f t="shared" ref="W36:AA36" si="126">SUM(W26/W15)</f>
        <v>7.0701198512191761</v>
      </c>
      <c r="X36" s="42">
        <f t="shared" si="126"/>
        <v>5.9202500762427563</v>
      </c>
      <c r="Y36" s="43">
        <f t="shared" si="126"/>
        <v>7.0703880998493069</v>
      </c>
      <c r="Z36" s="43">
        <f t="shared" si="126"/>
        <v>7.0700797047266013</v>
      </c>
      <c r="AA36" s="43">
        <f t="shared" si="126"/>
        <v>5.9199961963326304</v>
      </c>
      <c r="AB36" s="44">
        <f t="shared" si="103"/>
        <v>-3.0839512270564029E-4</v>
      </c>
      <c r="AC36" s="44">
        <f t="shared" si="104"/>
        <v>-4.3617849310452024E-3</v>
      </c>
      <c r="AD36" s="43">
        <f t="shared" ref="AD36:AF36" si="127">SUM(AD26/AD15)</f>
        <v>7.0703880998493069</v>
      </c>
      <c r="AE36" s="43">
        <f t="shared" si="127"/>
        <v>7.0700246192832337</v>
      </c>
      <c r="AF36" s="43">
        <f t="shared" si="127"/>
        <v>5.9199928083423243</v>
      </c>
      <c r="AG36" s="44">
        <f t="shared" si="56"/>
        <v>-3.6348056607327095E-4</v>
      </c>
      <c r="AH36" s="44">
        <f t="shared" si="106"/>
        <v>-5.1408856337181539E-3</v>
      </c>
      <c r="AI36" s="34">
        <f>SUM('[19]Произв. прогр. Вода (СВОД)'!N39)</f>
        <v>6.5516474473322184</v>
      </c>
      <c r="AJ36" s="42">
        <f t="shared" ref="AJ36:AK36" si="128">SUM(AJ26/AJ15)</f>
        <v>6.5499555602028536</v>
      </c>
      <c r="AK36" s="42">
        <f t="shared" si="128"/>
        <v>7.0701251447158064</v>
      </c>
      <c r="AL36" s="34">
        <f>SUM('[19]Произв. прогр. Вода (СВОД)'!O39)</f>
        <v>6.5516474473322184</v>
      </c>
      <c r="AM36" s="42">
        <f t="shared" ref="AM36:AN36" si="129">SUM(AM26/AM15)</f>
        <v>6.5501641215926929</v>
      </c>
      <c r="AN36" s="42">
        <f t="shared" si="129"/>
        <v>7.0701591237859063</v>
      </c>
      <c r="AO36" s="34">
        <f>SUM('[19]Произв. прогр. Вода (СВОД)'!P39)</f>
        <v>6.5516474473322184</v>
      </c>
      <c r="AP36" s="42">
        <f t="shared" ref="AP36:AT36" si="130">SUM(AP26/AP15)</f>
        <v>6.5498070674248572</v>
      </c>
      <c r="AQ36" s="42">
        <f t="shared" si="130"/>
        <v>7.0699721503879056</v>
      </c>
      <c r="AR36" s="43">
        <f t="shared" si="130"/>
        <v>6.5516474473322184</v>
      </c>
      <c r="AS36" s="43">
        <f t="shared" si="130"/>
        <v>6.5499799478644478</v>
      </c>
      <c r="AT36" s="43">
        <f t="shared" si="130"/>
        <v>7.0700831553912122</v>
      </c>
      <c r="AU36" s="13">
        <f t="shared" si="110"/>
        <v>-1.6674994677705612E-3</v>
      </c>
      <c r="AV36" s="13">
        <f t="shared" si="111"/>
        <v>-2.5451605587378707E-2</v>
      </c>
      <c r="AW36" s="43">
        <f t="shared" ref="AW36:AY36" si="131">SUM(AW26/AW15)</f>
        <v>6.9000293496271068</v>
      </c>
      <c r="AX36" s="43">
        <f t="shared" si="131"/>
        <v>6.9013834174149116</v>
      </c>
      <c r="AY36" s="43">
        <f t="shared" si="131"/>
        <v>6.2881083754243843</v>
      </c>
      <c r="AZ36" s="13">
        <f t="shared" si="63"/>
        <v>1.3540677878047802E-3</v>
      </c>
      <c r="BA36" s="13">
        <f t="shared" si="113"/>
        <v>1.9624087365337904E-2</v>
      </c>
      <c r="BB36" s="30">
        <f>SUM('[19]Произв. прогр. Вода (СВОД)'!S39)</f>
        <v>6.5516474473322184</v>
      </c>
      <c r="BC36" s="42" t="e">
        <f t="shared" ref="BC36:BD36" si="132">SUM(BC26/BC15)</f>
        <v>#DIV/0!</v>
      </c>
      <c r="BD36" s="42">
        <f t="shared" si="132"/>
        <v>7.0700437505361586</v>
      </c>
      <c r="BE36" s="30">
        <f>SUM('[19]Произв. прогр. Вода (СВОД)'!T39)</f>
        <v>6.5516474473322184</v>
      </c>
      <c r="BF36" s="42" t="e">
        <f t="shared" ref="BF36:BG36" si="133">SUM(BF26/BF15)</f>
        <v>#DIV/0!</v>
      </c>
      <c r="BG36" s="42">
        <f t="shared" si="133"/>
        <v>7.0699219100619333</v>
      </c>
      <c r="BH36" s="30">
        <f>SUM('[19]Произв. прогр. Вода (СВОД)'!U39)</f>
        <v>6.5516474473322184</v>
      </c>
      <c r="BI36" s="42" t="e">
        <f t="shared" ref="BI36:BM36" si="134">SUM(BI26/BI15)</f>
        <v>#DIV/0!</v>
      </c>
      <c r="BJ36" s="42">
        <f t="shared" si="134"/>
        <v>7.0699489955240979</v>
      </c>
      <c r="BK36" s="43">
        <f t="shared" si="134"/>
        <v>6.5516474473322193</v>
      </c>
      <c r="BL36" s="43" t="e">
        <f t="shared" si="134"/>
        <v>#DIV/0!</v>
      </c>
      <c r="BM36" s="43">
        <f t="shared" si="134"/>
        <v>7.0699737694800202</v>
      </c>
      <c r="BN36" s="13" t="e">
        <f t="shared" si="117"/>
        <v>#DIV/0!</v>
      </c>
      <c r="BO36" s="13" t="e">
        <f t="shared" si="118"/>
        <v>#DIV/0!</v>
      </c>
      <c r="BP36" s="43">
        <f>SUM(BP26/BP15)</f>
        <v>6.8110177735907635</v>
      </c>
      <c r="BQ36" s="43">
        <f t="shared" ref="BQ36:BR36" si="135">SUM(BQ26/BQ15)</f>
        <v>6.9013834174149116</v>
      </c>
      <c r="BR36" s="43">
        <f t="shared" si="135"/>
        <v>6.4951241333948868</v>
      </c>
      <c r="BS36" s="13">
        <f t="shared" si="70"/>
        <v>9.0365643824148023E-2</v>
      </c>
      <c r="BT36" s="13">
        <f t="shared" si="120"/>
        <v>1.3267568347058845</v>
      </c>
      <c r="BU36" s="4"/>
      <c r="BV36" s="4"/>
      <c r="BW36" s="4"/>
      <c r="BX36" s="4"/>
    </row>
    <row r="37" spans="1:76" ht="19.5">
      <c r="A37" s="41" t="s">
        <v>54</v>
      </c>
      <c r="B37" s="34">
        <f>SUM('[19]Произв. прогр. Вода (СВОД)'!E40)</f>
        <v>36.034488099849305</v>
      </c>
      <c r="C37" s="42">
        <f t="shared" ref="C37:D37" si="136">SUM(C27+C29)/(C16-C17+C18)</f>
        <v>36.029690760766464</v>
      </c>
      <c r="D37" s="42">
        <f t="shared" si="136"/>
        <v>33.716787496469259</v>
      </c>
      <c r="E37" s="34">
        <f>SUM('[19]Произв. прогр. Вода (СВОД)'!F40)</f>
        <v>36.034488099849305</v>
      </c>
      <c r="F37" s="42">
        <f t="shared" ref="F37:G37" si="137">SUM(F27+F29)/(F16-F17+F18)</f>
        <v>36.029728725380899</v>
      </c>
      <c r="G37" s="42">
        <f t="shared" si="137"/>
        <v>33.719624512929506</v>
      </c>
      <c r="H37" s="34">
        <f>SUM('[19]Произв. прогр. Вода (СВОД)'!G40)</f>
        <v>36.034488099849305</v>
      </c>
      <c r="I37" s="42">
        <f t="shared" ref="I37:M37" si="138">SUM(I27+I29)/(I16-I17+I18)</f>
        <v>36.02909525707453</v>
      </c>
      <c r="J37" s="42">
        <f t="shared" si="138"/>
        <v>33.722995294824308</v>
      </c>
      <c r="K37" s="43">
        <f t="shared" si="138"/>
        <v>36.034488099849305</v>
      </c>
      <c r="L37" s="43">
        <f t="shared" si="138"/>
        <v>36.02951311339416</v>
      </c>
      <c r="M37" s="43">
        <f t="shared" si="138"/>
        <v>33.719735439784337</v>
      </c>
      <c r="N37" s="44">
        <f t="shared" si="49"/>
        <v>-4.9749864551458245E-3</v>
      </c>
      <c r="O37" s="44">
        <f t="shared" si="99"/>
        <v>-1.3806180460675476E-2</v>
      </c>
      <c r="P37" s="34">
        <f>SUM('[19]Произв. прогр. Вода (СВОД)'!I40)</f>
        <v>36.034488099849305</v>
      </c>
      <c r="Q37" s="42">
        <f t="shared" ref="Q37:R37" si="139">SUM(Q27+Q29)/(Q16-Q17+Q18)</f>
        <v>36.031714389271478</v>
      </c>
      <c r="R37" s="42">
        <f t="shared" si="139"/>
        <v>33.72332317073171</v>
      </c>
      <c r="S37" s="34">
        <f>SUM('[19]Произв. прогр. Вода (СВОД)'!J40)</f>
        <v>36.034488099849305</v>
      </c>
      <c r="T37" s="42">
        <f t="shared" ref="T37:U37" si="140">SUM(T27+T29)/(T16-T17+T18)</f>
        <v>36.028837835239834</v>
      </c>
      <c r="U37" s="42">
        <f t="shared" si="140"/>
        <v>33.720470495206087</v>
      </c>
      <c r="V37" s="34">
        <f>SUM('[19]Произв. прогр. Вода (СВОД)'!K40)</f>
        <v>36.034488099849305</v>
      </c>
      <c r="W37" s="42">
        <f t="shared" ref="W37:AA37" si="141">SUM(W27+W29)/(W16-W17+W18)</f>
        <v>36.031179985063474</v>
      </c>
      <c r="X37" s="42">
        <f t="shared" si="141"/>
        <v>33.717274415876425</v>
      </c>
      <c r="Y37" s="43">
        <f t="shared" si="141"/>
        <v>36.034488099849305</v>
      </c>
      <c r="Z37" s="43">
        <f t="shared" si="141"/>
        <v>36.030605579919758</v>
      </c>
      <c r="AA37" s="43">
        <f t="shared" si="141"/>
        <v>33.72038129822969</v>
      </c>
      <c r="AB37" s="44">
        <f t="shared" si="103"/>
        <v>-3.8825199295473567E-3</v>
      </c>
      <c r="AC37" s="44">
        <f t="shared" si="104"/>
        <v>-1.077445562370454E-2</v>
      </c>
      <c r="AD37" s="43">
        <f t="shared" ref="AD37:AF37" si="142">SUM(AD27+AD29)/(AD16-AD17+AD18)</f>
        <v>36.034488099849298</v>
      </c>
      <c r="AE37" s="43">
        <f t="shared" si="142"/>
        <v>36.030066306521974</v>
      </c>
      <c r="AF37" s="43">
        <f t="shared" si="142"/>
        <v>33.720052913425981</v>
      </c>
      <c r="AG37" s="44">
        <f t="shared" si="56"/>
        <v>-4.421793327324508E-3</v>
      </c>
      <c r="AH37" s="44">
        <f t="shared" si="106"/>
        <v>-1.2271003587096888E-2</v>
      </c>
      <c r="AI37" s="34">
        <f>SUM('[19]Произв. прогр. Вода (СВОД)'!N40)</f>
        <v>36.851647447332219</v>
      </c>
      <c r="AJ37" s="42">
        <f t="shared" ref="AJ37:AK37" si="143">SUM(AJ27+AJ29)/(AJ16-AJ17+AJ18)</f>
        <v>36.850107758620688</v>
      </c>
      <c r="AK37" s="42">
        <f t="shared" si="143"/>
        <v>36.020214030915575</v>
      </c>
      <c r="AL37" s="34">
        <f>SUM('[19]Произв. прогр. Вода (СВОД)'!O40)</f>
        <v>36.851647447332219</v>
      </c>
      <c r="AM37" s="42">
        <f t="shared" ref="AM37:AN37" si="144">SUM(AM27+AM29)/(AM16-AM17+AM18)</f>
        <v>36.84798877455566</v>
      </c>
      <c r="AN37" s="42">
        <f t="shared" si="144"/>
        <v>36.028282651647501</v>
      </c>
      <c r="AO37" s="34">
        <f>SUM('[19]Произв. прогр. Вода (СВОД)'!P40)</f>
        <v>36.851647447332219</v>
      </c>
      <c r="AP37" s="42">
        <f t="shared" ref="AP37:AT37" si="145">SUM(AP27+AP29)/(AP16-AP17+AP18)</f>
        <v>36.847766821613732</v>
      </c>
      <c r="AQ37" s="42">
        <f t="shared" si="145"/>
        <v>36.026770371710228</v>
      </c>
      <c r="AR37" s="43">
        <f t="shared" si="145"/>
        <v>36.851647447332219</v>
      </c>
      <c r="AS37" s="43">
        <f t="shared" si="145"/>
        <v>36.848591242073233</v>
      </c>
      <c r="AT37" s="43">
        <f t="shared" si="145"/>
        <v>36.025260663938916</v>
      </c>
      <c r="AU37" s="13">
        <f t="shared" si="110"/>
        <v>-3.0562052589857558E-3</v>
      </c>
      <c r="AV37" s="13">
        <f t="shared" si="111"/>
        <v>-8.2932663006549025E-3</v>
      </c>
      <c r="AW37" s="43">
        <f t="shared" ref="AW37:AY37" si="146">SUM(AW27+AW29)/(AW16-AW17+AW18)</f>
        <v>36.302779991890887</v>
      </c>
      <c r="AX37" s="43">
        <f t="shared" si="146"/>
        <v>36.284587811286244</v>
      </c>
      <c r="AY37" s="43">
        <f t="shared" si="146"/>
        <v>34.431131920702654</v>
      </c>
      <c r="AZ37" s="13">
        <f t="shared" si="63"/>
        <v>-1.8192180604643227E-2</v>
      </c>
      <c r="BA37" s="13">
        <f t="shared" si="113"/>
        <v>-5.011236221773345E-2</v>
      </c>
      <c r="BB37" s="30">
        <f>SUM('[19]Произв. прогр. Вода (СВОД)'!S40)</f>
        <v>36.851647447332219</v>
      </c>
      <c r="BC37" s="42" t="e">
        <f t="shared" ref="BC37:BD37" si="147">SUM(BC27+BC29)/(BC16-BC17+BC18)</f>
        <v>#DIV/0!</v>
      </c>
      <c r="BD37" s="42">
        <f t="shared" si="147"/>
        <v>36.020863309352521</v>
      </c>
      <c r="BE37" s="30">
        <f>SUM('[19]Произв. прогр. Вода (СВОД)'!T40)</f>
        <v>36.851647447332219</v>
      </c>
      <c r="BF37" s="42" t="e">
        <f t="shared" ref="BF37:BG37" si="148">SUM(BF27+BF29)/(BF16-BF17+BF18)</f>
        <v>#DIV/0!</v>
      </c>
      <c r="BG37" s="42">
        <f t="shared" si="148"/>
        <v>36.032860567319219</v>
      </c>
      <c r="BH37" s="30">
        <f>SUM('[19]Произв. прогр. Вода (СВОД)'!U40)</f>
        <v>36.851647447332219</v>
      </c>
      <c r="BI37" s="42" t="e">
        <f t="shared" ref="BI37:BM37" si="149">SUM(BI27+BI29)/(BI16-BI17+BI18)</f>
        <v>#DIV/0!</v>
      </c>
      <c r="BJ37" s="42">
        <f t="shared" si="149"/>
        <v>36.030399845096326</v>
      </c>
      <c r="BK37" s="43">
        <f t="shared" si="149"/>
        <v>36.851647447332219</v>
      </c>
      <c r="BL37" s="43" t="e">
        <f t="shared" si="149"/>
        <v>#DIV/0!</v>
      </c>
      <c r="BM37" s="43">
        <f t="shared" si="149"/>
        <v>36.028133417578402</v>
      </c>
      <c r="BN37" s="13" t="e">
        <f t="shared" si="117"/>
        <v>#DIV/0!</v>
      </c>
      <c r="BO37" s="13" t="e">
        <f t="shared" si="118"/>
        <v>#DIV/0!</v>
      </c>
      <c r="BP37" s="43">
        <f>SUM(BP27+BP29)/(BP16-BP17+BP18)</f>
        <v>36.443067773590762</v>
      </c>
      <c r="BQ37" s="43">
        <f t="shared" ref="BQ37:BR37" si="150">SUM(BQ27+BQ29)/(BQ16-BQ17+BQ18)</f>
        <v>36.284587811286244</v>
      </c>
      <c r="BR37" s="43">
        <f t="shared" si="150"/>
        <v>34.828668117545256</v>
      </c>
      <c r="BS37" s="13">
        <f t="shared" si="70"/>
        <v>-0.15847996230451855</v>
      </c>
      <c r="BT37" s="13">
        <f t="shared" si="120"/>
        <v>-0.43486998210223232</v>
      </c>
      <c r="BU37" s="4"/>
      <c r="BV37" s="4"/>
      <c r="BW37" s="4"/>
      <c r="BX37" s="4"/>
    </row>
    <row r="38" spans="1:76" ht="19.5">
      <c r="A38" s="33" t="s">
        <v>38</v>
      </c>
      <c r="B38" s="34">
        <f>SUM('[19]Произв. прогр. Вода (СВОД)'!E41)</f>
        <v>17.934118095092199</v>
      </c>
      <c r="C38" s="42">
        <f t="shared" ref="C38:D38" si="151">SUM(C28/C17)</f>
        <v>17.571428571428569</v>
      </c>
      <c r="D38" s="42">
        <f t="shared" si="151"/>
        <v>16.407407407407405</v>
      </c>
      <c r="E38" s="34">
        <f>SUM('[19]Произв. прогр. Вода (СВОД)'!F41)</f>
        <v>17.934118095092199</v>
      </c>
      <c r="F38" s="42">
        <f t="shared" ref="F38:G38" si="152">SUM(F28/F17)</f>
        <v>17.722222222222221</v>
      </c>
      <c r="G38" s="42">
        <f t="shared" si="152"/>
        <v>15.88</v>
      </c>
      <c r="H38" s="34">
        <f>SUM('[19]Произв. прогр. Вода (СВОД)'!G41)</f>
        <v>17.934118095092199</v>
      </c>
      <c r="I38" s="42">
        <f t="shared" ref="I38:M38" si="153">SUM(I28/I17)</f>
        <v>19.083333333333336</v>
      </c>
      <c r="J38" s="42">
        <f t="shared" si="153"/>
        <v>15.933333333333335</v>
      </c>
      <c r="K38" s="43">
        <f t="shared" si="153"/>
        <v>17.934118095092202</v>
      </c>
      <c r="L38" s="43">
        <f t="shared" si="153"/>
        <v>18.045454545454547</v>
      </c>
      <c r="M38" s="43">
        <f t="shared" si="153"/>
        <v>16.1044776119403</v>
      </c>
      <c r="N38" s="44">
        <f t="shared" si="49"/>
        <v>0.11133645036234441</v>
      </c>
      <c r="O38" s="44">
        <f t="shared" si="99"/>
        <v>0.62080805853961907</v>
      </c>
      <c r="P38" s="34">
        <f>SUM('[19]Произв. прогр. Вода (СВОД)'!I41)</f>
        <v>17.934118095092199</v>
      </c>
      <c r="Q38" s="42">
        <f t="shared" ref="Q38:R38" si="154">SUM(Q28/Q17)</f>
        <v>17.71875</v>
      </c>
      <c r="R38" s="42">
        <f t="shared" si="154"/>
        <v>15.611111111111112</v>
      </c>
      <c r="S38" s="34">
        <f>SUM('[19]Произв. прогр. Вода (СВОД)'!J41)</f>
        <v>17.934118095092199</v>
      </c>
      <c r="T38" s="42">
        <f t="shared" ref="T38:U38" si="155">SUM(T28/T17)</f>
        <v>18.099999999999998</v>
      </c>
      <c r="U38" s="42">
        <f t="shared" si="155"/>
        <v>16.7</v>
      </c>
      <c r="V38" s="34">
        <f>SUM('[19]Произв. прогр. Вода (СВОД)'!K41)</f>
        <v>17.934118095092199</v>
      </c>
      <c r="W38" s="42">
        <f t="shared" ref="W38:AA38" si="156">SUM(W28/W17)</f>
        <v>17</v>
      </c>
      <c r="X38" s="42">
        <f t="shared" si="156"/>
        <v>15.46153846153846</v>
      </c>
      <c r="Y38" s="43">
        <f t="shared" si="156"/>
        <v>17.934118095092202</v>
      </c>
      <c r="Z38" s="43">
        <f t="shared" si="156"/>
        <v>17.666666666666664</v>
      </c>
      <c r="AA38" s="43">
        <f t="shared" si="156"/>
        <v>15.829268292682926</v>
      </c>
      <c r="AB38" s="44">
        <f t="shared" si="103"/>
        <v>-0.26745142842553804</v>
      </c>
      <c r="AC38" s="44">
        <f t="shared" si="104"/>
        <v>-1.4912995833273117</v>
      </c>
      <c r="AD38" s="43">
        <f t="shared" ref="AD38:AF38" si="157">SUM(AD28/AD17)</f>
        <v>17.934118095092202</v>
      </c>
      <c r="AE38" s="43">
        <f t="shared" si="157"/>
        <v>17.842105263157894</v>
      </c>
      <c r="AF38" s="43">
        <f t="shared" si="157"/>
        <v>16</v>
      </c>
      <c r="AG38" s="44">
        <f t="shared" si="56"/>
        <v>-9.2012831934308537E-2</v>
      </c>
      <c r="AH38" s="44">
        <f t="shared" si="106"/>
        <v>-0.51306025446262948</v>
      </c>
      <c r="AI38" s="34">
        <f>SUM('[19]Произв. прогр. Вода (СВОД)'!N41)</f>
        <v>39.751398442921086</v>
      </c>
      <c r="AJ38" s="42">
        <f t="shared" ref="AJ38:AK38" si="158">SUM(AJ28/AJ17)</f>
        <v>40.285714285714278</v>
      </c>
      <c r="AK38" s="42">
        <f t="shared" si="158"/>
        <v>17.928571428571427</v>
      </c>
      <c r="AL38" s="34">
        <f>SUM('[19]Произв. прогр. Вода (СВОД)'!O41)</f>
        <v>39.751398442921086</v>
      </c>
      <c r="AM38" s="42">
        <f t="shared" ref="AM38:AN38" si="159">SUM(AM28/AM17)</f>
        <v>40.285714285714278</v>
      </c>
      <c r="AN38" s="42">
        <f t="shared" si="159"/>
        <v>18.352941176470587</v>
      </c>
      <c r="AO38" s="34">
        <f>SUM('[19]Произв. прогр. Вода (СВОД)'!P41)</f>
        <v>39.751398442921086</v>
      </c>
      <c r="AP38" s="42">
        <f t="shared" ref="AP38:AT38" si="160">SUM(AP28/AP17)</f>
        <v>39.753086419753089</v>
      </c>
      <c r="AQ38" s="42" t="e">
        <f t="shared" si="160"/>
        <v>#DIV/0!</v>
      </c>
      <c r="AR38" s="43">
        <f t="shared" si="160"/>
        <v>39.751398442921086</v>
      </c>
      <c r="AS38" s="43">
        <f t="shared" si="160"/>
        <v>40.090497737556554</v>
      </c>
      <c r="AT38" s="43">
        <f t="shared" si="160"/>
        <v>18.161290322580641</v>
      </c>
      <c r="AU38" s="13">
        <f t="shared" si="110"/>
        <v>0.33909929463546717</v>
      </c>
      <c r="AV38" s="13">
        <f t="shared" si="111"/>
        <v>0.85304997539238492</v>
      </c>
      <c r="AW38" s="43">
        <f t="shared" ref="AW38:AY38" si="161">SUM(AW28/AW17)</f>
        <v>25.206544877701827</v>
      </c>
      <c r="AX38" s="43">
        <f t="shared" si="161"/>
        <v>22.040990606319383</v>
      </c>
      <c r="AY38" s="43">
        <f t="shared" si="161"/>
        <v>16.482014388489208</v>
      </c>
      <c r="AZ38" s="13">
        <f t="shared" si="63"/>
        <v>-3.1655542713824438</v>
      </c>
      <c r="BA38" s="13">
        <f t="shared" si="113"/>
        <v>-12.558461648517133</v>
      </c>
      <c r="BB38" s="30">
        <f>SUM('[19]Произв. прогр. Вода (СВОД)'!S41)</f>
        <v>39.751398442921086</v>
      </c>
      <c r="BC38" s="42" t="e">
        <f t="shared" ref="BC38:BD38" si="162">SUM(BC28/BC17)</f>
        <v>#DIV/0!</v>
      </c>
      <c r="BD38" s="42">
        <f t="shared" si="162"/>
        <v>19.166666666666664</v>
      </c>
      <c r="BE38" s="30">
        <f>SUM('[19]Произв. прогр. Вода (СВОД)'!T41)</f>
        <v>39.751398442921086</v>
      </c>
      <c r="BF38" s="42" t="e">
        <f t="shared" ref="BF38:BG38" si="163">SUM(BF28/BF17)</f>
        <v>#DIV/0!</v>
      </c>
      <c r="BG38" s="42">
        <f t="shared" si="163"/>
        <v>17.833333333333332</v>
      </c>
      <c r="BH38" s="30">
        <f>SUM('[19]Произв. прогр. Вода (СВОД)'!U41)</f>
        <v>39.751398442921086</v>
      </c>
      <c r="BI38" s="42" t="e">
        <f t="shared" ref="BI38:BM38" si="164">SUM(BI28/BI17)</f>
        <v>#DIV/0!</v>
      </c>
      <c r="BJ38" s="42">
        <f t="shared" si="164"/>
        <v>17.928571428571427</v>
      </c>
      <c r="BK38" s="43">
        <f t="shared" si="164"/>
        <v>39.751398442921086</v>
      </c>
      <c r="BL38" s="43" t="e">
        <f t="shared" si="164"/>
        <v>#DIV/0!</v>
      </c>
      <c r="BM38" s="43">
        <f t="shared" si="164"/>
        <v>18.078947368421051</v>
      </c>
      <c r="BN38" s="13" t="e">
        <f t="shared" si="117"/>
        <v>#DIV/0!</v>
      </c>
      <c r="BO38" s="13" t="e">
        <f t="shared" si="118"/>
        <v>#DIV/0!</v>
      </c>
      <c r="BP38" s="43">
        <f>SUM(BP28/BP17)</f>
        <v>28.842758269006644</v>
      </c>
      <c r="BQ38" s="43">
        <f t="shared" ref="BQ38:BR38" si="165">SUM(BQ28/BQ17)</f>
        <v>22.040990606319383</v>
      </c>
      <c r="BR38" s="43">
        <f t="shared" si="165"/>
        <v>16.824858757062149</v>
      </c>
      <c r="BS38" s="13">
        <f t="shared" si="70"/>
        <v>-6.8017676626872614</v>
      </c>
      <c r="BT38" s="13">
        <f t="shared" si="120"/>
        <v>-23.582237174577674</v>
      </c>
      <c r="BU38" s="4"/>
      <c r="BV38" s="4"/>
      <c r="BW38" s="4"/>
      <c r="BX38" s="4"/>
    </row>
    <row r="39" spans="1:76" ht="18" customHeight="1">
      <c r="A39" s="5" t="s">
        <v>55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7"/>
      <c r="BU39" s="4"/>
      <c r="BV39" s="4"/>
      <c r="BW39" s="4"/>
      <c r="BX39" s="4"/>
    </row>
    <row r="40" spans="1:76" ht="20.25" customHeight="1">
      <c r="A40" s="146" t="s">
        <v>3</v>
      </c>
      <c r="B40" s="147" t="s">
        <v>4</v>
      </c>
      <c r="C40" s="148"/>
      <c r="D40" s="148"/>
      <c r="E40" s="147" t="s">
        <v>5</v>
      </c>
      <c r="F40" s="148"/>
      <c r="G40" s="148"/>
      <c r="H40" s="147" t="s">
        <v>6</v>
      </c>
      <c r="I40" s="148"/>
      <c r="J40" s="148"/>
      <c r="K40" s="149" t="s">
        <v>7</v>
      </c>
      <c r="L40" s="150"/>
      <c r="M40" s="150"/>
      <c r="N40" s="151"/>
      <c r="O40" s="152"/>
      <c r="P40" s="147" t="s">
        <v>8</v>
      </c>
      <c r="Q40" s="148"/>
      <c r="R40" s="148"/>
      <c r="S40" s="147" t="s">
        <v>9</v>
      </c>
      <c r="T40" s="148"/>
      <c r="U40" s="148"/>
      <c r="V40" s="147" t="s">
        <v>10</v>
      </c>
      <c r="W40" s="148"/>
      <c r="X40" s="148"/>
      <c r="Y40" s="149" t="s">
        <v>11</v>
      </c>
      <c r="Z40" s="150"/>
      <c r="AA40" s="150"/>
      <c r="AB40" s="151"/>
      <c r="AC40" s="152"/>
      <c r="AD40" s="149" t="s">
        <v>12</v>
      </c>
      <c r="AE40" s="160"/>
      <c r="AF40" s="160"/>
      <c r="AG40" s="160"/>
      <c r="AH40" s="161"/>
      <c r="AI40" s="147" t="s">
        <v>13</v>
      </c>
      <c r="AJ40" s="148"/>
      <c r="AK40" s="148"/>
      <c r="AL40" s="147" t="s">
        <v>14</v>
      </c>
      <c r="AM40" s="148"/>
      <c r="AN40" s="148"/>
      <c r="AO40" s="147" t="s">
        <v>15</v>
      </c>
      <c r="AP40" s="148"/>
      <c r="AQ40" s="148"/>
      <c r="AR40" s="149" t="s">
        <v>16</v>
      </c>
      <c r="AS40" s="150"/>
      <c r="AT40" s="150"/>
      <c r="AU40" s="151"/>
      <c r="AV40" s="152"/>
      <c r="AW40" s="149" t="s">
        <v>17</v>
      </c>
      <c r="AX40" s="150"/>
      <c r="AY40" s="150"/>
      <c r="AZ40" s="151"/>
      <c r="BA40" s="152"/>
      <c r="BB40" s="147" t="s">
        <v>18</v>
      </c>
      <c r="BC40" s="148"/>
      <c r="BD40" s="148"/>
      <c r="BE40" s="147" t="s">
        <v>19</v>
      </c>
      <c r="BF40" s="148"/>
      <c r="BG40" s="148"/>
      <c r="BH40" s="147" t="s">
        <v>20</v>
      </c>
      <c r="BI40" s="148"/>
      <c r="BJ40" s="148"/>
      <c r="BK40" s="149" t="s">
        <v>21</v>
      </c>
      <c r="BL40" s="150"/>
      <c r="BM40" s="150"/>
      <c r="BN40" s="151"/>
      <c r="BO40" s="152"/>
      <c r="BP40" s="156" t="s">
        <v>22</v>
      </c>
      <c r="BQ40" s="157"/>
      <c r="BR40" s="157"/>
      <c r="BS40" s="158"/>
      <c r="BT40" s="158"/>
      <c r="BU40" s="4"/>
      <c r="BV40" s="4"/>
      <c r="BW40" s="4"/>
      <c r="BX40" s="4"/>
    </row>
    <row r="41" spans="1:76" ht="20.25" customHeight="1">
      <c r="A41" s="146"/>
      <c r="B41" s="153" t="s">
        <v>23</v>
      </c>
      <c r="C41" s="153" t="s">
        <v>24</v>
      </c>
      <c r="D41" s="153" t="s">
        <v>25</v>
      </c>
      <c r="E41" s="153" t="s">
        <v>23</v>
      </c>
      <c r="F41" s="153" t="s">
        <v>24</v>
      </c>
      <c r="G41" s="153" t="s">
        <v>25</v>
      </c>
      <c r="H41" s="153" t="s">
        <v>23</v>
      </c>
      <c r="I41" s="153" t="s">
        <v>24</v>
      </c>
      <c r="J41" s="153" t="s">
        <v>25</v>
      </c>
      <c r="K41" s="155" t="s">
        <v>23</v>
      </c>
      <c r="L41" s="155" t="s">
        <v>24</v>
      </c>
      <c r="M41" s="155" t="s">
        <v>25</v>
      </c>
      <c r="N41" s="159" t="s">
        <v>26</v>
      </c>
      <c r="O41" s="159"/>
      <c r="P41" s="153" t="s">
        <v>23</v>
      </c>
      <c r="Q41" s="153" t="s">
        <v>24</v>
      </c>
      <c r="R41" s="153" t="s">
        <v>25</v>
      </c>
      <c r="S41" s="153" t="s">
        <v>23</v>
      </c>
      <c r="T41" s="153" t="s">
        <v>24</v>
      </c>
      <c r="U41" s="153" t="s">
        <v>25</v>
      </c>
      <c r="V41" s="153" t="s">
        <v>23</v>
      </c>
      <c r="W41" s="153" t="s">
        <v>24</v>
      </c>
      <c r="X41" s="153" t="s">
        <v>25</v>
      </c>
      <c r="Y41" s="155" t="s">
        <v>23</v>
      </c>
      <c r="Z41" s="155" t="s">
        <v>24</v>
      </c>
      <c r="AA41" s="155" t="s">
        <v>25</v>
      </c>
      <c r="AB41" s="159" t="s">
        <v>26</v>
      </c>
      <c r="AC41" s="159"/>
      <c r="AD41" s="155" t="s">
        <v>23</v>
      </c>
      <c r="AE41" s="155" t="s">
        <v>24</v>
      </c>
      <c r="AF41" s="155" t="s">
        <v>25</v>
      </c>
      <c r="AG41" s="159" t="s">
        <v>26</v>
      </c>
      <c r="AH41" s="159"/>
      <c r="AI41" s="153" t="s">
        <v>23</v>
      </c>
      <c r="AJ41" s="153" t="s">
        <v>24</v>
      </c>
      <c r="AK41" s="153" t="s">
        <v>25</v>
      </c>
      <c r="AL41" s="153" t="s">
        <v>23</v>
      </c>
      <c r="AM41" s="153" t="s">
        <v>24</v>
      </c>
      <c r="AN41" s="153" t="s">
        <v>25</v>
      </c>
      <c r="AO41" s="153" t="s">
        <v>23</v>
      </c>
      <c r="AP41" s="153" t="s">
        <v>24</v>
      </c>
      <c r="AQ41" s="153" t="s">
        <v>25</v>
      </c>
      <c r="AR41" s="155" t="s">
        <v>23</v>
      </c>
      <c r="AS41" s="155" t="s">
        <v>24</v>
      </c>
      <c r="AT41" s="155" t="s">
        <v>25</v>
      </c>
      <c r="AU41" s="159" t="s">
        <v>26</v>
      </c>
      <c r="AV41" s="159"/>
      <c r="AW41" s="155" t="s">
        <v>23</v>
      </c>
      <c r="AX41" s="155" t="s">
        <v>24</v>
      </c>
      <c r="AY41" s="155" t="s">
        <v>25</v>
      </c>
      <c r="AZ41" s="159" t="s">
        <v>26</v>
      </c>
      <c r="BA41" s="159"/>
      <c r="BB41" s="153" t="s">
        <v>23</v>
      </c>
      <c r="BC41" s="153" t="s">
        <v>24</v>
      </c>
      <c r="BD41" s="153" t="s">
        <v>25</v>
      </c>
      <c r="BE41" s="153" t="s">
        <v>23</v>
      </c>
      <c r="BF41" s="153" t="s">
        <v>24</v>
      </c>
      <c r="BG41" s="153" t="s">
        <v>25</v>
      </c>
      <c r="BH41" s="153" t="s">
        <v>23</v>
      </c>
      <c r="BI41" s="153" t="s">
        <v>24</v>
      </c>
      <c r="BJ41" s="153" t="s">
        <v>25</v>
      </c>
      <c r="BK41" s="155" t="s">
        <v>23</v>
      </c>
      <c r="BL41" s="155" t="s">
        <v>24</v>
      </c>
      <c r="BM41" s="155" t="s">
        <v>25</v>
      </c>
      <c r="BN41" s="159" t="s">
        <v>26</v>
      </c>
      <c r="BO41" s="159"/>
      <c r="BP41" s="162" t="s">
        <v>23</v>
      </c>
      <c r="BQ41" s="162" t="s">
        <v>24</v>
      </c>
      <c r="BR41" s="162" t="s">
        <v>25</v>
      </c>
      <c r="BS41" s="159" t="s">
        <v>26</v>
      </c>
      <c r="BT41" s="159"/>
      <c r="BU41" s="46"/>
      <c r="BV41" s="46"/>
      <c r="BW41" s="46"/>
      <c r="BX41" s="46"/>
    </row>
    <row r="42" spans="1:76" ht="25.5" customHeight="1">
      <c r="A42" s="146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8" t="s">
        <v>27</v>
      </c>
      <c r="O42" s="8" t="s">
        <v>28</v>
      </c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8" t="s">
        <v>27</v>
      </c>
      <c r="AC42" s="8" t="s">
        <v>28</v>
      </c>
      <c r="AD42" s="154"/>
      <c r="AE42" s="154"/>
      <c r="AF42" s="154"/>
      <c r="AG42" s="8" t="s">
        <v>27</v>
      </c>
      <c r="AH42" s="8" t="s">
        <v>28</v>
      </c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8" t="s">
        <v>27</v>
      </c>
      <c r="AV42" s="8" t="s">
        <v>28</v>
      </c>
      <c r="AW42" s="154"/>
      <c r="AX42" s="154"/>
      <c r="AY42" s="154"/>
      <c r="AZ42" s="8" t="s">
        <v>27</v>
      </c>
      <c r="BA42" s="8" t="s">
        <v>28</v>
      </c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8" t="s">
        <v>27</v>
      </c>
      <c r="BO42" s="8" t="s">
        <v>28</v>
      </c>
      <c r="BP42" s="154"/>
      <c r="BQ42" s="154"/>
      <c r="BR42" s="154"/>
      <c r="BS42" s="8" t="s">
        <v>27</v>
      </c>
      <c r="BT42" s="8" t="s">
        <v>28</v>
      </c>
      <c r="BU42" s="46"/>
      <c r="BV42" s="46"/>
      <c r="BW42" s="46"/>
      <c r="BX42" s="46"/>
    </row>
    <row r="43" spans="1:76" ht="18.75">
      <c r="A43" s="47" t="s">
        <v>56</v>
      </c>
      <c r="B43" s="48">
        <f>SUM('[19]Произв. прогр. Вода (СВОД)'!E45)</f>
        <v>747.39358259553501</v>
      </c>
      <c r="C43" s="48">
        <f>SUM('[19]ПОЛНАЯ СЕБЕСТОИМОСТЬ ВОДА 2018'!C177)</f>
        <v>941.03</v>
      </c>
      <c r="D43" s="49">
        <v>906.26</v>
      </c>
      <c r="E43" s="48">
        <f>SUM('[19]Произв. прогр. Вода (СВОД)'!F45)</f>
        <v>742.59366590801301</v>
      </c>
      <c r="F43" s="48">
        <f>SUM('[19]ПОЛНАЯ СЕБЕСТОИМОСТЬ ВОДА 2018'!D177)</f>
        <v>860.23</v>
      </c>
      <c r="G43" s="49">
        <v>770.47</v>
      </c>
      <c r="H43" s="48">
        <f>SUM('[19]Произв. прогр. Вода (СВОД)'!G45)</f>
        <v>742.59366590801301</v>
      </c>
      <c r="I43" s="48">
        <f>SUM('[19]ПОЛНАЯ СЕБЕСТОИМОСТЬ ВОДА 2018'!E177)</f>
        <v>880.24</v>
      </c>
      <c r="J43" s="49">
        <v>878.01</v>
      </c>
      <c r="K43" s="32">
        <f t="shared" ref="K43:M49" si="166">SUM(B43+E43+H43)</f>
        <v>2232.580914411561</v>
      </c>
      <c r="L43" s="32">
        <f t="shared" si="166"/>
        <v>2681.5</v>
      </c>
      <c r="M43" s="32">
        <f t="shared" si="166"/>
        <v>2554.7399999999998</v>
      </c>
      <c r="N43" s="18">
        <f t="shared" ref="N43:N84" si="167">SUM(L43-K43)</f>
        <v>448.91908558843897</v>
      </c>
      <c r="O43" s="18">
        <f t="shared" ref="O43:O84" si="168">SUM(N43/K43*100)</f>
        <v>20.10762891909609</v>
      </c>
      <c r="P43" s="48">
        <f>SUM('[19]Произв. прогр. Вода (СВОД)'!I45)</f>
        <v>737.79374922049101</v>
      </c>
      <c r="Q43" s="48">
        <f>SUM('[19]ПОЛНАЯ СЕБЕСТОИМОСТЬ ВОДА 2018'!H177)</f>
        <v>909.62</v>
      </c>
      <c r="R43" s="49">
        <v>916.38</v>
      </c>
      <c r="S43" s="48">
        <f>SUM('[19]Произв. прогр. Вода (СВОД)'!J45)</f>
        <v>694.59449903279301</v>
      </c>
      <c r="T43" s="48">
        <f>SUM('[19]ПОЛНАЯ СЕБЕСТОИМОСТЬ ВОДА 2018'!I177)</f>
        <v>1146.6100000000001</v>
      </c>
      <c r="U43" s="49">
        <v>1012.93</v>
      </c>
      <c r="V43" s="48">
        <f>SUM('[19]Произв. прогр. Вода (СВОД)'!K45)</f>
        <v>694.59449903279301</v>
      </c>
      <c r="W43" s="48">
        <f>SUM('[19]ПОЛНАЯ СЕБЕСТОИМОСТЬ ВОДА 2018'!J177)</f>
        <v>953.06999999999994</v>
      </c>
      <c r="X43" s="49">
        <v>800.26</v>
      </c>
      <c r="Y43" s="32">
        <f t="shared" ref="Y43:AA49" si="169">SUM(P43+S43+V43)</f>
        <v>2126.982747286077</v>
      </c>
      <c r="Z43" s="32">
        <f t="shared" si="169"/>
        <v>3009.3</v>
      </c>
      <c r="AA43" s="32">
        <f t="shared" si="169"/>
        <v>2729.5699999999997</v>
      </c>
      <c r="AB43" s="18">
        <f t="shared" ref="AB43:AB84" si="170">SUM(Z43-Y43)</f>
        <v>882.31725271392315</v>
      </c>
      <c r="AC43" s="18">
        <f t="shared" ref="AC43:AC80" si="171">SUM(AB43/Y43*100)</f>
        <v>41.482106699723616</v>
      </c>
      <c r="AD43" s="32">
        <f t="shared" ref="AD43:AD49" si="172">SUM(K43+Y43)</f>
        <v>4359.5636616976381</v>
      </c>
      <c r="AE43" s="32">
        <f t="shared" ref="AE43:AF49" si="173">SUM(L43+Z43)</f>
        <v>5690.8</v>
      </c>
      <c r="AF43" s="32">
        <f t="shared" si="173"/>
        <v>5284.3099999999995</v>
      </c>
      <c r="AG43" s="18">
        <f t="shared" ref="AG43:AG84" si="174">SUM(AE43-AD43)</f>
        <v>1331.2363383023621</v>
      </c>
      <c r="AH43" s="18">
        <f t="shared" ref="AH43:AH80" si="175">SUM(AG43/AD43*100)</f>
        <v>30.535999508353811</v>
      </c>
      <c r="AI43" s="48">
        <f>SUM('[19]Произв. прогр. Вода (СВОД)'!N45)</f>
        <v>743.21611396508865</v>
      </c>
      <c r="AJ43" s="48">
        <f>SUM('[19]ПОЛНАЯ СЕБЕСТОИМОСТЬ ВОДА 2018'!P177)</f>
        <v>899.28</v>
      </c>
      <c r="AK43" s="49">
        <v>928.74</v>
      </c>
      <c r="AL43" s="48">
        <f>SUM('[19]Произв. прогр. Вода (СВОД)'!O45)</f>
        <v>743.21611396508865</v>
      </c>
      <c r="AM43" s="48">
        <f>SUM('[19]ПОЛНАЯ СЕБЕСТОИМОСТЬ ВОДА 2018'!Q177)</f>
        <v>704.7700000000001</v>
      </c>
      <c r="AN43" s="49">
        <v>954.07</v>
      </c>
      <c r="AO43" s="48">
        <f>SUM('[19]Произв. прогр. Вода (СВОД)'!P45)</f>
        <v>789.4393116659254</v>
      </c>
      <c r="AP43" s="48">
        <f>SUM('[19]ПОЛНАЯ СЕБЕСТОИМОСТЬ ВОДА 2018'!R177)</f>
        <v>735.11</v>
      </c>
      <c r="AQ43" s="49">
        <v>931.78</v>
      </c>
      <c r="AR43" s="32">
        <f t="shared" ref="AR43:AT49" si="176">SUM(AI43+AL43+AO43)</f>
        <v>2275.8715395961026</v>
      </c>
      <c r="AS43" s="32">
        <f t="shared" si="176"/>
        <v>2339.1600000000003</v>
      </c>
      <c r="AT43" s="32">
        <f t="shared" si="176"/>
        <v>2814.59</v>
      </c>
      <c r="AU43" s="18">
        <f t="shared" ref="AU43:AU84" si="177">SUM(AS43-AR43)</f>
        <v>63.288460403897716</v>
      </c>
      <c r="AV43" s="18">
        <f t="shared" ref="AV43:AV80" si="178">SUM(AU43/AR43*100)</f>
        <v>2.7808450214694225</v>
      </c>
      <c r="AW43" s="32">
        <f t="shared" ref="AW43:AW49" si="179">SUM(AD43+AR43)</f>
        <v>6635.4352012937406</v>
      </c>
      <c r="AX43" s="32">
        <f t="shared" ref="AX43:AY49" si="180">SUM(AE43+AS43)</f>
        <v>8029.9600000000009</v>
      </c>
      <c r="AY43" s="32">
        <f t="shared" si="180"/>
        <v>8098.9</v>
      </c>
      <c r="AZ43" s="18">
        <f t="shared" ref="AZ43:AZ84" si="181">SUM(AX43-AW43)</f>
        <v>1394.5247987062603</v>
      </c>
      <c r="BA43" s="18">
        <f t="shared" ref="BA43:BA80" si="182">SUM(AZ43/AW43*100)</f>
        <v>21.016327586687357</v>
      </c>
      <c r="BB43" s="48">
        <f>SUM('[19]Произв. прогр. Вода (СВОД)'!S45)</f>
        <v>794.57522252157401</v>
      </c>
      <c r="BC43" s="48">
        <f>SUM('[19]ПОЛНАЯ СЕБЕСТОИМОСТЬ ВОДА 2018'!X177)</f>
        <v>0</v>
      </c>
      <c r="BD43" s="49">
        <v>1122.95</v>
      </c>
      <c r="BE43" s="48">
        <f>SUM('[19]Произв. прогр. Вода (СВОД)'!T45)</f>
        <v>794.57522252157401</v>
      </c>
      <c r="BF43" s="48">
        <f>SUM('[19]ПОЛНАЯ СЕБЕСТОИМОСТЬ ВОДА 2018'!Y177)</f>
        <v>0</v>
      </c>
      <c r="BG43" s="49">
        <v>1044.1600000000001</v>
      </c>
      <c r="BH43" s="48">
        <f>SUM('[19]Произв. прогр. Вода (СВОД)'!U45)</f>
        <v>799.71113337722261</v>
      </c>
      <c r="BI43" s="48">
        <f>SUM('[19]ПОЛНАЯ СЕБЕСТОИМОСТЬ ВОДА 2018'!Z177)</f>
        <v>0</v>
      </c>
      <c r="BJ43" s="49">
        <v>1068.76</v>
      </c>
      <c r="BK43" s="32">
        <f t="shared" ref="BK43:BM49" si="183">SUM(BB43+BE43+BH43)</f>
        <v>2388.8615784203707</v>
      </c>
      <c r="BL43" s="32">
        <f t="shared" si="183"/>
        <v>0</v>
      </c>
      <c r="BM43" s="32">
        <f t="shared" si="183"/>
        <v>3235.87</v>
      </c>
      <c r="BN43" s="18">
        <f t="shared" ref="BN43:BN84" si="184">SUM(BL43-BK43)</f>
        <v>-2388.8615784203707</v>
      </c>
      <c r="BO43" s="18">
        <f t="shared" ref="BO43:BO80" si="185">SUM(BN43/BK43*100)</f>
        <v>-100</v>
      </c>
      <c r="BP43" s="32">
        <f t="shared" ref="BP43:BP49" si="186">SUM(AW43+BK43)</f>
        <v>9024.2967797141118</v>
      </c>
      <c r="BQ43" s="32">
        <f t="shared" ref="BQ43:BR49" si="187">SUM(AX43+BL43)</f>
        <v>8029.9600000000009</v>
      </c>
      <c r="BR43" s="32">
        <f t="shared" si="187"/>
        <v>11334.77</v>
      </c>
      <c r="BS43" s="18">
        <f t="shared" ref="BS43:BS84" si="188">SUM(BQ43-BP43)</f>
        <v>-994.33677971411089</v>
      </c>
      <c r="BT43" s="18">
        <f t="shared" ref="BT43:BT80" si="189">SUM(BS43/BP43*100)</f>
        <v>-11.018440594166844</v>
      </c>
      <c r="BU43" s="46"/>
      <c r="BV43" s="46"/>
      <c r="BW43" s="46"/>
      <c r="BX43" s="46"/>
    </row>
    <row r="44" spans="1:76" ht="18.75">
      <c r="A44" s="47" t="s">
        <v>57</v>
      </c>
      <c r="B44" s="48">
        <f>SUM('[19]Произв. прогр. Вода (СВОД)'!E46)</f>
        <v>708.1583333333333</v>
      </c>
      <c r="C44" s="48">
        <f>SUM('[19]ПОЛНАЯ СЕБЕСТОИМОСТЬ ВОДА 2018'!C178)</f>
        <v>745.78</v>
      </c>
      <c r="D44" s="49">
        <v>748.98</v>
      </c>
      <c r="E44" s="48">
        <f>SUM('[19]Произв. прогр. Вода (СВОД)'!F46)</f>
        <v>708.1583333333333</v>
      </c>
      <c r="F44" s="48">
        <f>SUM('[19]ПОЛНАЯ СЕБЕСТОИМОСТЬ ВОДА 2018'!D178)</f>
        <v>743.83</v>
      </c>
      <c r="G44" s="49">
        <v>748.98</v>
      </c>
      <c r="H44" s="48">
        <f>SUM('[19]Произв. прогр. Вода (СВОД)'!G46)</f>
        <v>708.1583333333333</v>
      </c>
      <c r="I44" s="48">
        <f>SUM('[19]ПОЛНАЯ СЕБЕСТОИМОСТЬ ВОДА 2018'!E178)</f>
        <v>743.83</v>
      </c>
      <c r="J44" s="49">
        <v>748.81</v>
      </c>
      <c r="K44" s="32">
        <f t="shared" si="166"/>
        <v>2124.4749999999999</v>
      </c>
      <c r="L44" s="32">
        <f t="shared" si="166"/>
        <v>2233.44</v>
      </c>
      <c r="M44" s="32">
        <f t="shared" si="166"/>
        <v>2246.77</v>
      </c>
      <c r="N44" s="18">
        <f t="shared" si="167"/>
        <v>108.96500000000015</v>
      </c>
      <c r="O44" s="18">
        <f t="shared" si="168"/>
        <v>5.1290318784640982</v>
      </c>
      <c r="P44" s="48">
        <f>SUM('[19]Произв. прогр. Вода (СВОД)'!I46)</f>
        <v>708.1583333333333</v>
      </c>
      <c r="Q44" s="48">
        <f>SUM('[19]ПОЛНАЯ СЕБЕСТОИМОСТЬ ВОДА 2018'!H178)</f>
        <v>798.78</v>
      </c>
      <c r="R44" s="49">
        <v>747.8</v>
      </c>
      <c r="S44" s="48">
        <f>SUM('[19]Произв. прогр. Вода (СВОД)'!J46)</f>
        <v>708.1583333333333</v>
      </c>
      <c r="T44" s="48">
        <f>SUM('[19]ПОЛНАЯ СЕБЕСТОИМОСТЬ ВОДА 2018'!I178)</f>
        <v>798.77</v>
      </c>
      <c r="U44" s="49">
        <v>825.21</v>
      </c>
      <c r="V44" s="48">
        <f>SUM('[19]Произв. прогр. Вода (СВОД)'!K46)</f>
        <v>708.1583333333333</v>
      </c>
      <c r="W44" s="48">
        <f>SUM('[19]ПОЛНАЯ СЕБЕСТОИМОСТЬ ВОДА 2018'!J178)</f>
        <v>801.94</v>
      </c>
      <c r="X44" s="49">
        <v>923.7</v>
      </c>
      <c r="Y44" s="32">
        <f t="shared" si="169"/>
        <v>2124.4749999999999</v>
      </c>
      <c r="Z44" s="32">
        <f t="shared" si="169"/>
        <v>2399.4899999999998</v>
      </c>
      <c r="AA44" s="32">
        <f t="shared" si="169"/>
        <v>2496.71</v>
      </c>
      <c r="AB44" s="18">
        <f t="shared" si="170"/>
        <v>275.01499999999987</v>
      </c>
      <c r="AC44" s="18">
        <f t="shared" si="171"/>
        <v>12.945080549312177</v>
      </c>
      <c r="AD44" s="32">
        <f t="shared" si="172"/>
        <v>4248.95</v>
      </c>
      <c r="AE44" s="32">
        <f t="shared" si="173"/>
        <v>4632.93</v>
      </c>
      <c r="AF44" s="32">
        <f t="shared" si="173"/>
        <v>4743.4799999999996</v>
      </c>
      <c r="AG44" s="18">
        <f t="shared" si="174"/>
        <v>383.98000000000047</v>
      </c>
      <c r="AH44" s="18">
        <f t="shared" si="175"/>
        <v>9.0370562138881496</v>
      </c>
      <c r="AI44" s="48">
        <f>SUM('[19]Произв. прогр. Вода (СВОД)'!N46)</f>
        <v>708.1583333333333</v>
      </c>
      <c r="AJ44" s="48">
        <f>SUM('[19]ПОЛНАЯ СЕБЕСТОИМОСТЬ ВОДА 2018'!P178)</f>
        <v>698.05</v>
      </c>
      <c r="AK44" s="49">
        <v>923.54</v>
      </c>
      <c r="AL44" s="48">
        <f>SUM('[19]Произв. прогр. Вода (СВОД)'!O46)</f>
        <v>708.1583333333333</v>
      </c>
      <c r="AM44" s="48">
        <f>SUM('[19]ПОЛНАЯ СЕБЕСТОИМОСТЬ ВОДА 2018'!Q178)</f>
        <v>698.05</v>
      </c>
      <c r="AN44" s="49">
        <v>901.34</v>
      </c>
      <c r="AO44" s="48">
        <f>SUM('[19]Произв. прогр. Вода (СВОД)'!P46)</f>
        <v>708.1583333333333</v>
      </c>
      <c r="AP44" s="48">
        <f>SUM('[19]ПОЛНАЯ СЕБЕСТОИМОСТЬ ВОДА 2018'!R178)</f>
        <v>698.05</v>
      </c>
      <c r="AQ44" s="49">
        <v>903.39</v>
      </c>
      <c r="AR44" s="32">
        <f t="shared" si="176"/>
        <v>2124.4749999999999</v>
      </c>
      <c r="AS44" s="32">
        <f t="shared" si="176"/>
        <v>2094.1499999999996</v>
      </c>
      <c r="AT44" s="32">
        <f t="shared" si="176"/>
        <v>2728.27</v>
      </c>
      <c r="AU44" s="18">
        <f t="shared" si="177"/>
        <v>-30.325000000000273</v>
      </c>
      <c r="AV44" s="18">
        <f t="shared" si="178"/>
        <v>-1.4274114781299039</v>
      </c>
      <c r="AW44" s="32">
        <f t="shared" si="179"/>
        <v>6373.4249999999993</v>
      </c>
      <c r="AX44" s="32">
        <f t="shared" si="180"/>
        <v>6727.08</v>
      </c>
      <c r="AY44" s="32">
        <f t="shared" si="180"/>
        <v>7471.75</v>
      </c>
      <c r="AZ44" s="18">
        <f t="shared" si="181"/>
        <v>353.65500000000065</v>
      </c>
      <c r="BA44" s="18">
        <f t="shared" si="182"/>
        <v>5.5489003165488056</v>
      </c>
      <c r="BB44" s="48">
        <f>SUM('[19]Произв. прогр. Вода (СВОД)'!S46)</f>
        <v>708.1583333333333</v>
      </c>
      <c r="BC44" s="48">
        <f>SUM('[19]ПОЛНАЯ СЕБЕСТОИМОСТЬ ВОДА 2018'!X178)</f>
        <v>0</v>
      </c>
      <c r="BD44" s="49">
        <v>903.05</v>
      </c>
      <c r="BE44" s="48">
        <f>SUM('[19]Произв. прогр. Вода (СВОД)'!T46)</f>
        <v>708.1583333333333</v>
      </c>
      <c r="BF44" s="48">
        <f>SUM('[19]ПОЛНАЯ СЕБЕСТОИМОСТЬ ВОДА 2018'!Y178)</f>
        <v>0</v>
      </c>
      <c r="BG44" s="49">
        <v>861.62</v>
      </c>
      <c r="BH44" s="48">
        <f>SUM('[19]Произв. прогр. Вода (СВОД)'!U46)</f>
        <v>708.1583333333333</v>
      </c>
      <c r="BI44" s="48">
        <f>SUM('[19]ПОЛНАЯ СЕБЕСТОИМОСТЬ ВОДА 2018'!Z178)</f>
        <v>0</v>
      </c>
      <c r="BJ44" s="49">
        <v>747.96</v>
      </c>
      <c r="BK44" s="32">
        <f t="shared" si="183"/>
        <v>2124.4749999999999</v>
      </c>
      <c r="BL44" s="32">
        <f t="shared" si="183"/>
        <v>0</v>
      </c>
      <c r="BM44" s="32">
        <f t="shared" si="183"/>
        <v>2512.63</v>
      </c>
      <c r="BN44" s="18">
        <f t="shared" si="184"/>
        <v>-2124.4749999999999</v>
      </c>
      <c r="BO44" s="18">
        <f t="shared" si="185"/>
        <v>-100</v>
      </c>
      <c r="BP44" s="32">
        <f t="shared" si="186"/>
        <v>8497.9</v>
      </c>
      <c r="BQ44" s="32">
        <f t="shared" si="187"/>
        <v>6727.08</v>
      </c>
      <c r="BR44" s="32">
        <f t="shared" si="187"/>
        <v>9984.380000000001</v>
      </c>
      <c r="BS44" s="18">
        <f t="shared" si="188"/>
        <v>-1770.8199999999997</v>
      </c>
      <c r="BT44" s="18">
        <f t="shared" si="189"/>
        <v>-20.8383247625884</v>
      </c>
      <c r="BU44" s="46"/>
      <c r="BV44" s="46"/>
      <c r="BW44" s="46"/>
      <c r="BX44" s="46"/>
    </row>
    <row r="45" spans="1:76" ht="18.75">
      <c r="A45" s="29" t="s">
        <v>58</v>
      </c>
      <c r="B45" s="48">
        <f>SUM('[19]Произв. прогр. Вода (СВОД)'!E47)</f>
        <v>0</v>
      </c>
      <c r="C45" s="48">
        <f>SUM('[19]ПОЛНАЯ СЕБЕСТОИМОСТЬ ВОДА 2018'!C179)</f>
        <v>0</v>
      </c>
      <c r="D45" s="49">
        <v>0</v>
      </c>
      <c r="E45" s="48">
        <f>SUM('[19]Произв. прогр. Вода (СВОД)'!F47)</f>
        <v>0</v>
      </c>
      <c r="F45" s="48">
        <f>SUM('[19]ПОЛНАЯ СЕБЕСТОИМОСТЬ ВОДА 2018'!D179)</f>
        <v>0</v>
      </c>
      <c r="G45" s="49">
        <v>0</v>
      </c>
      <c r="H45" s="48">
        <f>SUM('[19]Произв. прогр. Вода (СВОД)'!G47)</f>
        <v>0</v>
      </c>
      <c r="I45" s="48">
        <f>SUM('[19]ПОЛНАЯ СЕБЕСТОИМОСТЬ ВОДА 2018'!E179)</f>
        <v>10.91</v>
      </c>
      <c r="J45" s="49">
        <v>0</v>
      </c>
      <c r="K45" s="32">
        <f t="shared" si="166"/>
        <v>0</v>
      </c>
      <c r="L45" s="32">
        <f t="shared" si="166"/>
        <v>10.91</v>
      </c>
      <c r="M45" s="32">
        <f t="shared" si="166"/>
        <v>0</v>
      </c>
      <c r="N45" s="18">
        <f t="shared" si="167"/>
        <v>10.91</v>
      </c>
      <c r="O45" s="18" t="e">
        <f t="shared" si="168"/>
        <v>#DIV/0!</v>
      </c>
      <c r="P45" s="48">
        <f>SUM('[19]Произв. прогр. Вода (СВОД)'!I47)</f>
        <v>0</v>
      </c>
      <c r="Q45" s="48">
        <f>SUM('[19]ПОЛНАЯ СЕБЕСТОИМОСТЬ ВОДА 2018'!H179)</f>
        <v>0</v>
      </c>
      <c r="R45" s="49">
        <v>0</v>
      </c>
      <c r="S45" s="48">
        <f>SUM('[19]Произв. прогр. Вода (СВОД)'!J47)</f>
        <v>0</v>
      </c>
      <c r="T45" s="48">
        <f>SUM('[19]ПОЛНАЯ СЕБЕСТОИМОСТЬ ВОДА 2018'!I179)</f>
        <v>0</v>
      </c>
      <c r="U45" s="49">
        <v>0</v>
      </c>
      <c r="V45" s="48">
        <f>SUM('[19]Произв. прогр. Вода (СВОД)'!K47)</f>
        <v>0</v>
      </c>
      <c r="W45" s="48">
        <f>SUM('[19]ПОЛНАЯ СЕБЕСТОИМОСТЬ ВОДА 2018'!J179)</f>
        <v>0</v>
      </c>
      <c r="X45" s="49">
        <v>0</v>
      </c>
      <c r="Y45" s="32">
        <f t="shared" si="169"/>
        <v>0</v>
      </c>
      <c r="Z45" s="32">
        <f t="shared" si="169"/>
        <v>0</v>
      </c>
      <c r="AA45" s="32">
        <f t="shared" si="169"/>
        <v>0</v>
      </c>
      <c r="AB45" s="18">
        <f t="shared" si="170"/>
        <v>0</v>
      </c>
      <c r="AC45" s="18" t="e">
        <f t="shared" si="171"/>
        <v>#DIV/0!</v>
      </c>
      <c r="AD45" s="32">
        <f t="shared" si="172"/>
        <v>0</v>
      </c>
      <c r="AE45" s="32">
        <f t="shared" si="173"/>
        <v>10.91</v>
      </c>
      <c r="AF45" s="32">
        <f t="shared" si="173"/>
        <v>0</v>
      </c>
      <c r="AG45" s="18">
        <f t="shared" si="174"/>
        <v>10.91</v>
      </c>
      <c r="AH45" s="18" t="e">
        <f t="shared" si="175"/>
        <v>#DIV/0!</v>
      </c>
      <c r="AI45" s="48">
        <f>SUM('[19]Произв. прогр. Вода (СВОД)'!N47)</f>
        <v>0</v>
      </c>
      <c r="AJ45" s="48">
        <f>SUM('[19]ПОЛНАЯ СЕБЕСТОИМОСТЬ ВОДА 2018'!P179)</f>
        <v>0</v>
      </c>
      <c r="AK45" s="49">
        <v>0</v>
      </c>
      <c r="AL45" s="48">
        <f>SUM('[19]Произв. прогр. Вода (СВОД)'!O47)</f>
        <v>0</v>
      </c>
      <c r="AM45" s="48">
        <f>SUM('[19]ПОЛНАЯ СЕБЕСТОИМОСТЬ ВОДА 2018'!Q179)</f>
        <v>0</v>
      </c>
      <c r="AN45" s="49">
        <v>0</v>
      </c>
      <c r="AO45" s="48">
        <f>SUM('[19]Произв. прогр. Вода (СВОД)'!P47)</f>
        <v>0</v>
      </c>
      <c r="AP45" s="48">
        <f>SUM('[19]ПОЛНАЯ СЕБЕСТОИМОСТЬ ВОДА 2018'!R179)</f>
        <v>0</v>
      </c>
      <c r="AQ45" s="49">
        <v>0</v>
      </c>
      <c r="AR45" s="32">
        <f t="shared" si="176"/>
        <v>0</v>
      </c>
      <c r="AS45" s="32">
        <f t="shared" si="176"/>
        <v>0</v>
      </c>
      <c r="AT45" s="32">
        <f t="shared" si="176"/>
        <v>0</v>
      </c>
      <c r="AU45" s="18">
        <f t="shared" si="177"/>
        <v>0</v>
      </c>
      <c r="AV45" s="18" t="e">
        <f t="shared" si="178"/>
        <v>#DIV/0!</v>
      </c>
      <c r="AW45" s="32">
        <f t="shared" si="179"/>
        <v>0</v>
      </c>
      <c r="AX45" s="32">
        <f t="shared" si="180"/>
        <v>10.91</v>
      </c>
      <c r="AY45" s="32">
        <f t="shared" si="180"/>
        <v>0</v>
      </c>
      <c r="AZ45" s="18">
        <f t="shared" si="181"/>
        <v>10.91</v>
      </c>
      <c r="BA45" s="18" t="e">
        <f t="shared" si="182"/>
        <v>#DIV/0!</v>
      </c>
      <c r="BB45" s="48">
        <f>SUM('[19]Произв. прогр. Вода (СВОД)'!S47)</f>
        <v>0</v>
      </c>
      <c r="BC45" s="48">
        <f>SUM('[19]ПОЛНАЯ СЕБЕСТОИМОСТЬ ВОДА 2018'!X179)</f>
        <v>0</v>
      </c>
      <c r="BD45" s="49">
        <v>0</v>
      </c>
      <c r="BE45" s="48">
        <f>SUM('[19]Произв. прогр. Вода (СВОД)'!T47)</f>
        <v>0</v>
      </c>
      <c r="BF45" s="48">
        <f>SUM('[19]ПОЛНАЯ СЕБЕСТОИМОСТЬ ВОДА 2018'!Y179)</f>
        <v>0</v>
      </c>
      <c r="BG45" s="49">
        <v>0</v>
      </c>
      <c r="BH45" s="48">
        <f>SUM('[19]Произв. прогр. Вода (СВОД)'!U47)</f>
        <v>0</v>
      </c>
      <c r="BI45" s="48">
        <f>SUM('[19]ПОЛНАЯ СЕБЕСТОИМОСТЬ ВОДА 2018'!Z179)</f>
        <v>0</v>
      </c>
      <c r="BJ45" s="49">
        <v>0</v>
      </c>
      <c r="BK45" s="32">
        <f t="shared" si="183"/>
        <v>0</v>
      </c>
      <c r="BL45" s="32">
        <f t="shared" si="183"/>
        <v>0</v>
      </c>
      <c r="BM45" s="32">
        <f t="shared" si="183"/>
        <v>0</v>
      </c>
      <c r="BN45" s="18">
        <f t="shared" si="184"/>
        <v>0</v>
      </c>
      <c r="BO45" s="18" t="e">
        <f t="shared" si="185"/>
        <v>#DIV/0!</v>
      </c>
      <c r="BP45" s="32">
        <f t="shared" si="186"/>
        <v>0</v>
      </c>
      <c r="BQ45" s="32">
        <f t="shared" si="187"/>
        <v>10.91</v>
      </c>
      <c r="BR45" s="32">
        <f t="shared" si="187"/>
        <v>0</v>
      </c>
      <c r="BS45" s="18">
        <f t="shared" si="188"/>
        <v>10.91</v>
      </c>
      <c r="BT45" s="18" t="e">
        <f t="shared" si="189"/>
        <v>#DIV/0!</v>
      </c>
      <c r="BU45" s="46"/>
      <c r="BV45" s="46"/>
      <c r="BW45" s="46"/>
      <c r="BX45" s="46"/>
    </row>
    <row r="46" spans="1:76" ht="18.75">
      <c r="A46" s="47" t="s">
        <v>59</v>
      </c>
      <c r="B46" s="48">
        <f>SUM('[19]Произв. прогр. Вода (СВОД)'!E48)</f>
        <v>45.535546311407685</v>
      </c>
      <c r="C46" s="48">
        <f>SUM('[19]ПОЛНАЯ СЕБЕСТОИМОСТЬ ВОДА 2018'!C180)</f>
        <v>491.63</v>
      </c>
      <c r="D46" s="49">
        <v>163.24</v>
      </c>
      <c r="E46" s="48">
        <f>SUM('[19]Произв. прогр. Вода (СВОД)'!F48)</f>
        <v>45.535546311407685</v>
      </c>
      <c r="F46" s="48">
        <f>SUM('[19]ПОЛНАЯ СЕБЕСТОИМОСТЬ ВОДА 2018'!D180)</f>
        <v>404.36</v>
      </c>
      <c r="G46" s="49">
        <v>146.71</v>
      </c>
      <c r="H46" s="48">
        <f>SUM('[19]Произв. прогр. Вода (СВОД)'!G48)</f>
        <v>45.535546311407685</v>
      </c>
      <c r="I46" s="48">
        <f>SUM('[19]ПОЛНАЯ СЕБЕСТОИМОСТЬ ВОДА 2018'!E180)</f>
        <v>276.14999999999998</v>
      </c>
      <c r="J46" s="49">
        <v>100.52</v>
      </c>
      <c r="K46" s="32">
        <f t="shared" si="166"/>
        <v>136.60663893422304</v>
      </c>
      <c r="L46" s="32">
        <f t="shared" si="166"/>
        <v>1172.1399999999999</v>
      </c>
      <c r="M46" s="32">
        <f t="shared" si="166"/>
        <v>410.47</v>
      </c>
      <c r="N46" s="18">
        <f t="shared" si="167"/>
        <v>1035.5333610657767</v>
      </c>
      <c r="O46" s="18">
        <f t="shared" si="168"/>
        <v>758.04028936279781</v>
      </c>
      <c r="P46" s="48">
        <f>SUM('[19]Произв. прогр. Вода (СВОД)'!I48)</f>
        <v>45.535546311407685</v>
      </c>
      <c r="Q46" s="48">
        <f>SUM('[19]ПОЛНАЯ СЕБЕСТОИМОСТЬ ВОДА 2018'!H180)</f>
        <v>260.72000000000003</v>
      </c>
      <c r="R46" s="49">
        <v>2242.0300000000002</v>
      </c>
      <c r="S46" s="48">
        <f>SUM('[19]Произв. прогр. Вода (СВОД)'!J48)</f>
        <v>45.535546311407685</v>
      </c>
      <c r="T46" s="48">
        <f>SUM('[19]ПОЛНАЯ СЕБЕСТОИМОСТЬ ВОДА 2018'!I180)</f>
        <v>142.97</v>
      </c>
      <c r="U46" s="49">
        <v>153.36000000000001</v>
      </c>
      <c r="V46" s="48">
        <f>SUM('[19]Произв. прогр. Вода (СВОД)'!K48)</f>
        <v>45.535546311407685</v>
      </c>
      <c r="W46" s="48">
        <f>SUM('[19]ПОЛНАЯ СЕБЕСТОИМОСТЬ ВОДА 2018'!J180)</f>
        <v>463.3</v>
      </c>
      <c r="X46" s="49">
        <v>400.29</v>
      </c>
      <c r="Y46" s="32">
        <f t="shared" si="169"/>
        <v>136.60663893422304</v>
      </c>
      <c r="Z46" s="32">
        <f t="shared" si="169"/>
        <v>866.99</v>
      </c>
      <c r="AA46" s="32">
        <f t="shared" si="169"/>
        <v>2795.6800000000003</v>
      </c>
      <c r="AB46" s="18">
        <f t="shared" si="170"/>
        <v>730.38336106577697</v>
      </c>
      <c r="AC46" s="18">
        <f t="shared" si="171"/>
        <v>534.66168757541948</v>
      </c>
      <c r="AD46" s="32">
        <f t="shared" si="172"/>
        <v>273.21327786844608</v>
      </c>
      <c r="AE46" s="32">
        <f t="shared" si="173"/>
        <v>2039.1299999999999</v>
      </c>
      <c r="AF46" s="32">
        <f t="shared" si="173"/>
        <v>3206.1500000000005</v>
      </c>
      <c r="AG46" s="18">
        <f t="shared" si="174"/>
        <v>1765.9167221315538</v>
      </c>
      <c r="AH46" s="18">
        <f t="shared" si="175"/>
        <v>646.35098846910864</v>
      </c>
      <c r="AI46" s="48">
        <f>SUM('[19]Произв. прогр. Вода (СВОД)'!N48)</f>
        <v>45.535546311407685</v>
      </c>
      <c r="AJ46" s="48">
        <f>SUM('[19]ПОЛНАЯ СЕБЕСТОИМОСТЬ ВОДА 2018'!P180)</f>
        <v>315.48</v>
      </c>
      <c r="AK46" s="49">
        <v>200.88</v>
      </c>
      <c r="AL46" s="48">
        <f>SUM('[19]Произв. прогр. Вода (СВОД)'!O48)</f>
        <v>45.535546311407685</v>
      </c>
      <c r="AM46" s="48">
        <f>SUM('[19]ПОЛНАЯ СЕБЕСТОИМОСТЬ ВОДА 2018'!Q180)</f>
        <v>523.41</v>
      </c>
      <c r="AN46" s="49">
        <v>472.29</v>
      </c>
      <c r="AO46" s="48">
        <f>SUM('[19]Произв. прогр. Вода (СВОД)'!P48)</f>
        <v>45.535546311407685</v>
      </c>
      <c r="AP46" s="48">
        <f>SUM('[19]ПОЛНАЯ СЕБЕСТОИМОСТЬ ВОДА 2018'!R180)</f>
        <v>498.39499999999998</v>
      </c>
      <c r="AQ46" s="49">
        <v>579.78</v>
      </c>
      <c r="AR46" s="32">
        <f t="shared" si="176"/>
        <v>136.60663893422304</v>
      </c>
      <c r="AS46" s="32">
        <f t="shared" si="176"/>
        <v>1337.2849999999999</v>
      </c>
      <c r="AT46" s="32">
        <f t="shared" si="176"/>
        <v>1252.95</v>
      </c>
      <c r="AU46" s="18">
        <f t="shared" si="177"/>
        <v>1200.6783610657767</v>
      </c>
      <c r="AV46" s="18">
        <f t="shared" si="178"/>
        <v>878.93119282724683</v>
      </c>
      <c r="AW46" s="32">
        <f t="shared" si="179"/>
        <v>409.81991680266913</v>
      </c>
      <c r="AX46" s="32">
        <f t="shared" si="180"/>
        <v>3376.415</v>
      </c>
      <c r="AY46" s="32">
        <f t="shared" si="180"/>
        <v>4459.1000000000004</v>
      </c>
      <c r="AZ46" s="18">
        <f t="shared" si="181"/>
        <v>2966.595083197331</v>
      </c>
      <c r="BA46" s="18">
        <f t="shared" si="182"/>
        <v>723.87772325515482</v>
      </c>
      <c r="BB46" s="48">
        <f>SUM('[19]Произв. прогр. Вода (СВОД)'!S48)</f>
        <v>45.535546311407685</v>
      </c>
      <c r="BC46" s="48">
        <f>SUM('[19]ПОЛНАЯ СЕБЕСТОИМОСТЬ ВОДА 2018'!X180)</f>
        <v>0</v>
      </c>
      <c r="BD46" s="49">
        <v>93.2</v>
      </c>
      <c r="BE46" s="48">
        <f>SUM('[19]Произв. прогр. Вода (СВОД)'!T48)</f>
        <v>45.535546311407685</v>
      </c>
      <c r="BF46" s="48">
        <f>SUM('[19]ПОЛНАЯ СЕБЕСТОИМОСТЬ ВОДА 2018'!Y180)</f>
        <v>0</v>
      </c>
      <c r="BG46" s="49">
        <v>-7.4</v>
      </c>
      <c r="BH46" s="48">
        <f>SUM('[19]Произв. прогр. Вода (СВОД)'!U48)</f>
        <v>45.535546311407685</v>
      </c>
      <c r="BI46" s="48">
        <f>SUM('[19]ПОЛНАЯ СЕБЕСТОИМОСТЬ ВОДА 2018'!Z180)</f>
        <v>0</v>
      </c>
      <c r="BJ46" s="49">
        <v>2502.64</v>
      </c>
      <c r="BK46" s="32">
        <f t="shared" si="183"/>
        <v>136.60663893422304</v>
      </c>
      <c r="BL46" s="32">
        <f t="shared" si="183"/>
        <v>0</v>
      </c>
      <c r="BM46" s="32">
        <f t="shared" si="183"/>
        <v>2588.44</v>
      </c>
      <c r="BN46" s="18">
        <f t="shared" si="184"/>
        <v>-136.60663893422304</v>
      </c>
      <c r="BO46" s="18">
        <f t="shared" si="185"/>
        <v>-100</v>
      </c>
      <c r="BP46" s="32">
        <f t="shared" si="186"/>
        <v>546.42655573689217</v>
      </c>
      <c r="BQ46" s="32">
        <f t="shared" si="187"/>
        <v>3376.415</v>
      </c>
      <c r="BR46" s="32">
        <f t="shared" si="187"/>
        <v>7047.5400000000009</v>
      </c>
      <c r="BS46" s="18">
        <f t="shared" si="188"/>
        <v>2829.9884442631078</v>
      </c>
      <c r="BT46" s="18">
        <f t="shared" si="189"/>
        <v>517.90829244136614</v>
      </c>
      <c r="BU46" s="46"/>
      <c r="BV46" s="46"/>
      <c r="BW46" s="46"/>
      <c r="BX46" s="46"/>
    </row>
    <row r="47" spans="1:76" ht="18.75">
      <c r="A47" s="47" t="s">
        <v>60</v>
      </c>
      <c r="B47" s="48">
        <f>SUM('[19]Произв. прогр. Вода (СВОД)'!E49)</f>
        <v>635.48455335602591</v>
      </c>
      <c r="C47" s="48">
        <f>SUM('[19]ПОЛНАЯ СЕБЕСТОИМОСТЬ ВОДА 2018'!C181)</f>
        <v>687.34</v>
      </c>
      <c r="D47" s="49">
        <v>286.25</v>
      </c>
      <c r="E47" s="48">
        <f>SUM('[19]Произв. прогр. Вода (СВОД)'!F49)</f>
        <v>635.48455335602591</v>
      </c>
      <c r="F47" s="48">
        <f>SUM('[19]ПОЛНАЯ СЕБЕСТОИМОСТЬ ВОДА 2018'!D181)</f>
        <v>274.33</v>
      </c>
      <c r="G47" s="49">
        <v>147.15</v>
      </c>
      <c r="H47" s="48">
        <f>SUM('[19]Произв. прогр. Вода (СВОД)'!G49)</f>
        <v>635.48455335602591</v>
      </c>
      <c r="I47" s="48">
        <f>SUM('[19]ПОЛНАЯ СЕБЕСТОИМОСТЬ ВОДА 2018'!E181)</f>
        <v>1799.45</v>
      </c>
      <c r="J47" s="49">
        <v>132.66</v>
      </c>
      <c r="K47" s="32">
        <f t="shared" si="166"/>
        <v>1906.4536600680776</v>
      </c>
      <c r="L47" s="32">
        <f t="shared" si="166"/>
        <v>2761.12</v>
      </c>
      <c r="M47" s="32">
        <f t="shared" si="166"/>
        <v>566.05999999999995</v>
      </c>
      <c r="N47" s="18">
        <f t="shared" si="167"/>
        <v>854.66633993192227</v>
      </c>
      <c r="O47" s="18">
        <f t="shared" si="168"/>
        <v>44.830165969069654</v>
      </c>
      <c r="P47" s="48">
        <f>SUM('[19]Произв. прогр. Вода (СВОД)'!I49)</f>
        <v>635.48455335602591</v>
      </c>
      <c r="Q47" s="48">
        <f>SUM('[19]ПОЛНАЯ СЕБЕСТОИМОСТЬ ВОДА 2018'!H181)</f>
        <v>1406.47</v>
      </c>
      <c r="R47" s="49">
        <v>962.24</v>
      </c>
      <c r="S47" s="48">
        <f>SUM('[19]Произв. прогр. Вода (СВОД)'!J49)</f>
        <v>635.48455335602591</v>
      </c>
      <c r="T47" s="48">
        <f>SUM('[19]ПОЛНАЯ СЕБЕСТОИМОСТЬ ВОДА 2018'!I181)</f>
        <v>812.58</v>
      </c>
      <c r="U47" s="49">
        <v>2063.1</v>
      </c>
      <c r="V47" s="48">
        <f>SUM('[19]Произв. прогр. Вода (СВОД)'!K49)</f>
        <v>635.48455335602591</v>
      </c>
      <c r="W47" s="48">
        <f>SUM('[19]ПОЛНАЯ СЕБЕСТОИМОСТЬ ВОДА 2018'!J181)</f>
        <v>758.6</v>
      </c>
      <c r="X47" s="49">
        <v>977.27</v>
      </c>
      <c r="Y47" s="32">
        <f t="shared" si="169"/>
        <v>1906.4536600680776</v>
      </c>
      <c r="Z47" s="32">
        <f t="shared" si="169"/>
        <v>2977.65</v>
      </c>
      <c r="AA47" s="32">
        <f t="shared" si="169"/>
        <v>4002.61</v>
      </c>
      <c r="AB47" s="18">
        <f t="shared" si="170"/>
        <v>1071.1963399319225</v>
      </c>
      <c r="AC47" s="18">
        <f t="shared" si="171"/>
        <v>56.187903350017486</v>
      </c>
      <c r="AD47" s="32">
        <f t="shared" si="172"/>
        <v>3812.9073201361552</v>
      </c>
      <c r="AE47" s="32">
        <f t="shared" si="173"/>
        <v>5738.77</v>
      </c>
      <c r="AF47" s="32">
        <f t="shared" si="173"/>
        <v>4568.67</v>
      </c>
      <c r="AG47" s="18">
        <f t="shared" si="174"/>
        <v>1925.8626798638452</v>
      </c>
      <c r="AH47" s="18">
        <f t="shared" si="175"/>
        <v>50.50903465954358</v>
      </c>
      <c r="AI47" s="48">
        <f>SUM('[19]Произв. прогр. Вода (СВОД)'!N49)</f>
        <v>635.48455335602591</v>
      </c>
      <c r="AJ47" s="48">
        <f>SUM('[19]ПОЛНАЯ СЕБЕСТОИМОСТЬ ВОДА 2018'!P181)</f>
        <v>751.72</v>
      </c>
      <c r="AK47" s="49">
        <v>1348.43</v>
      </c>
      <c r="AL47" s="48">
        <f>SUM('[19]Произв. прогр. Вода (СВОД)'!O49)</f>
        <v>635.48455335602591</v>
      </c>
      <c r="AM47" s="48">
        <f>SUM('[19]ПОЛНАЯ СЕБЕСТОИМОСТЬ ВОДА 2018'!Q181)</f>
        <v>1679.57</v>
      </c>
      <c r="AN47" s="49">
        <v>1801.3</v>
      </c>
      <c r="AO47" s="48">
        <f>SUM('[19]Произв. прогр. Вода (СВОД)'!P49)</f>
        <v>635.48455335602591</v>
      </c>
      <c r="AP47" s="48">
        <f>SUM('[19]ПОЛНАЯ СЕБЕСТОИМОСТЬ ВОДА 2018'!R181)</f>
        <v>1186.3399999999999</v>
      </c>
      <c r="AQ47" s="49">
        <v>2369.5300000000002</v>
      </c>
      <c r="AR47" s="32">
        <f t="shared" si="176"/>
        <v>1906.4536600680776</v>
      </c>
      <c r="AS47" s="32">
        <f t="shared" si="176"/>
        <v>3617.63</v>
      </c>
      <c r="AT47" s="32">
        <f t="shared" si="176"/>
        <v>5519.26</v>
      </c>
      <c r="AU47" s="18">
        <f t="shared" si="177"/>
        <v>1711.1763399319225</v>
      </c>
      <c r="AV47" s="18">
        <f t="shared" si="178"/>
        <v>89.757038199964327</v>
      </c>
      <c r="AW47" s="32">
        <f t="shared" si="179"/>
        <v>5719.3609802042329</v>
      </c>
      <c r="AX47" s="32">
        <f t="shared" si="180"/>
        <v>9356.4000000000015</v>
      </c>
      <c r="AY47" s="32">
        <f t="shared" si="180"/>
        <v>10087.93</v>
      </c>
      <c r="AZ47" s="18">
        <f t="shared" si="181"/>
        <v>3637.0390197957686</v>
      </c>
      <c r="BA47" s="18">
        <f t="shared" si="182"/>
        <v>63.591702506350515</v>
      </c>
      <c r="BB47" s="48">
        <f>SUM('[19]Произв. прогр. Вода (СВОД)'!S49)</f>
        <v>635.48455335602591</v>
      </c>
      <c r="BC47" s="48">
        <f>SUM('[19]ПОЛНАЯ СЕБЕСТОИМОСТЬ ВОДА 2018'!X181)</f>
        <v>0</v>
      </c>
      <c r="BD47" s="49">
        <v>686.81</v>
      </c>
      <c r="BE47" s="48">
        <f>SUM('[19]Произв. прогр. Вода (СВОД)'!T49)</f>
        <v>635.48455335602591</v>
      </c>
      <c r="BF47" s="48">
        <f>SUM('[19]ПОЛНАЯ СЕБЕСТОИМОСТЬ ВОДА 2018'!Y181)</f>
        <v>0</v>
      </c>
      <c r="BG47" s="49">
        <v>1518.91</v>
      </c>
      <c r="BH47" s="48">
        <f>SUM('[19]Произв. прогр. Вода (СВОД)'!U49)</f>
        <v>635.48455335602591</v>
      </c>
      <c r="BI47" s="48">
        <f>SUM('[19]ПОЛНАЯ СЕБЕСТОИМОСТЬ ВОДА 2018'!Z181)</f>
        <v>0</v>
      </c>
      <c r="BJ47" s="49">
        <v>1758.55</v>
      </c>
      <c r="BK47" s="32">
        <f t="shared" si="183"/>
        <v>1906.4536600680776</v>
      </c>
      <c r="BL47" s="32">
        <f t="shared" si="183"/>
        <v>0</v>
      </c>
      <c r="BM47" s="32">
        <f t="shared" si="183"/>
        <v>3964.2700000000004</v>
      </c>
      <c r="BN47" s="18">
        <f t="shared" si="184"/>
        <v>-1906.4536600680776</v>
      </c>
      <c r="BO47" s="18">
        <f t="shared" si="185"/>
        <v>-100</v>
      </c>
      <c r="BP47" s="32">
        <f t="shared" si="186"/>
        <v>7625.8146402723105</v>
      </c>
      <c r="BQ47" s="32">
        <f t="shared" si="187"/>
        <v>9356.4000000000015</v>
      </c>
      <c r="BR47" s="32">
        <f t="shared" si="187"/>
        <v>14052.2</v>
      </c>
      <c r="BS47" s="18">
        <f t="shared" si="188"/>
        <v>1730.585359727691</v>
      </c>
      <c r="BT47" s="18">
        <f t="shared" si="189"/>
        <v>22.693776879762886</v>
      </c>
      <c r="BU47" s="46"/>
      <c r="BV47" s="46"/>
      <c r="BW47" s="46"/>
      <c r="BX47" s="46"/>
    </row>
    <row r="48" spans="1:76" ht="18.75">
      <c r="A48" s="47" t="s">
        <v>61</v>
      </c>
      <c r="B48" s="48">
        <f>SUM('[19]Произв. прогр. Вода (СВОД)'!E50)</f>
        <v>4233.2830347816216</v>
      </c>
      <c r="C48" s="48">
        <f>SUM('[19]ПОЛНАЯ СЕБЕСТОИМОСТЬ ВОДА 2018'!C182)</f>
        <v>3441.2799999999997</v>
      </c>
      <c r="D48" s="49">
        <v>3291.94</v>
      </c>
      <c r="E48" s="48">
        <f>SUM('[19]Произв. прогр. Вода (СВОД)'!F50)</f>
        <v>4233.2830347816216</v>
      </c>
      <c r="F48" s="48">
        <f>SUM('[19]ПОЛНАЯ СЕБЕСТОИМОСТЬ ВОДА 2018'!D182)</f>
        <v>3129.93</v>
      </c>
      <c r="G48" s="49">
        <v>3314.02</v>
      </c>
      <c r="H48" s="48">
        <f>SUM('[19]Произв. прогр. Вода (СВОД)'!G50)</f>
        <v>4233.2830347816216</v>
      </c>
      <c r="I48" s="48">
        <f>SUM('[19]ПОЛНАЯ СЕБЕСТОИМОСТЬ ВОДА 2018'!E182)</f>
        <v>3195.81</v>
      </c>
      <c r="J48" s="49">
        <v>3777.05</v>
      </c>
      <c r="K48" s="32">
        <f t="shared" si="166"/>
        <v>12699.849104344865</v>
      </c>
      <c r="L48" s="32">
        <f t="shared" si="166"/>
        <v>9767.0199999999986</v>
      </c>
      <c r="M48" s="32">
        <f t="shared" si="166"/>
        <v>10383.01</v>
      </c>
      <c r="N48" s="18">
        <f t="shared" si="167"/>
        <v>-2932.8291043448662</v>
      </c>
      <c r="O48" s="18">
        <f t="shared" si="168"/>
        <v>-23.093416939430316</v>
      </c>
      <c r="P48" s="48">
        <f>SUM('[19]Произв. прогр. Вода (СВОД)'!I50)</f>
        <v>4233.2830347816216</v>
      </c>
      <c r="Q48" s="48">
        <f>SUM('[19]ПОЛНАЯ СЕБЕСТОИМОСТЬ ВОДА 2018'!H182)</f>
        <v>3433.36</v>
      </c>
      <c r="R48" s="49">
        <v>3662.38</v>
      </c>
      <c r="S48" s="48">
        <f>SUM('[19]Произв. прогр. Вода (СВОД)'!J50)</f>
        <v>4233.2830347816216</v>
      </c>
      <c r="T48" s="48">
        <f>SUM('[19]ПОЛНАЯ СЕБЕСТОИМОСТЬ ВОДА 2018'!I182)</f>
        <v>3677.7</v>
      </c>
      <c r="U48" s="49">
        <v>4002.68</v>
      </c>
      <c r="V48" s="48">
        <f>SUM('[19]Произв. прогр. Вода (СВОД)'!K50)</f>
        <v>4233.2830347816216</v>
      </c>
      <c r="W48" s="48">
        <f>SUM('[19]ПОЛНАЯ СЕБЕСТОИМОСТЬ ВОДА 2018'!J182)</f>
        <v>3920.59</v>
      </c>
      <c r="X48" s="49">
        <v>3998.63</v>
      </c>
      <c r="Y48" s="32">
        <f t="shared" si="169"/>
        <v>12699.849104344865</v>
      </c>
      <c r="Z48" s="32">
        <f t="shared" si="169"/>
        <v>11031.65</v>
      </c>
      <c r="AA48" s="32">
        <f t="shared" si="169"/>
        <v>11663.689999999999</v>
      </c>
      <c r="AB48" s="18">
        <f t="shared" si="170"/>
        <v>-1668.1991043448652</v>
      </c>
      <c r="AC48" s="18">
        <f t="shared" si="171"/>
        <v>-13.135582089507992</v>
      </c>
      <c r="AD48" s="32">
        <f t="shared" si="172"/>
        <v>25399.69820868973</v>
      </c>
      <c r="AE48" s="32">
        <f t="shared" si="173"/>
        <v>20798.669999999998</v>
      </c>
      <c r="AF48" s="32">
        <f t="shared" si="173"/>
        <v>22046.699999999997</v>
      </c>
      <c r="AG48" s="18">
        <f t="shared" si="174"/>
        <v>-4601.0282086897314</v>
      </c>
      <c r="AH48" s="18">
        <f t="shared" si="175"/>
        <v>-18.114499514469156</v>
      </c>
      <c r="AI48" s="48">
        <f>SUM('[19]Произв. прогр. Вода (СВОД)'!N50)</f>
        <v>4402.6143561728859</v>
      </c>
      <c r="AJ48" s="48">
        <f>SUM('[19]ПОЛНАЯ СЕБЕСТОИМОСТЬ ВОДА 2018'!P182)</f>
        <v>3775.2799999999997</v>
      </c>
      <c r="AK48" s="49">
        <v>3620.36</v>
      </c>
      <c r="AL48" s="48">
        <f>SUM('[19]Произв. прогр. Вода (СВОД)'!O50)</f>
        <v>4402.6143561728859</v>
      </c>
      <c r="AM48" s="48">
        <f>SUM('[19]ПОЛНАЯ СЕБЕСТОИМОСТЬ ВОДА 2018'!Q182)</f>
        <v>3996.3700000000003</v>
      </c>
      <c r="AN48" s="49">
        <v>3781.48</v>
      </c>
      <c r="AO48" s="48">
        <f>SUM('[19]Произв. прогр. Вода (СВОД)'!P50)</f>
        <v>4402.6143561728859</v>
      </c>
      <c r="AP48" s="48">
        <f>SUM('[19]ПОЛНАЯ СЕБЕСТОИМОСТЬ ВОДА 2018'!R182)</f>
        <v>3479.4800000000005</v>
      </c>
      <c r="AQ48" s="49">
        <v>3475.69</v>
      </c>
      <c r="AR48" s="32">
        <f t="shared" si="176"/>
        <v>13207.843068518658</v>
      </c>
      <c r="AS48" s="32">
        <f t="shared" si="176"/>
        <v>11251.130000000001</v>
      </c>
      <c r="AT48" s="32">
        <f t="shared" si="176"/>
        <v>10877.53</v>
      </c>
      <c r="AU48" s="18">
        <f t="shared" si="177"/>
        <v>-1956.7130685186567</v>
      </c>
      <c r="AV48" s="18">
        <f t="shared" si="178"/>
        <v>-14.814781326275362</v>
      </c>
      <c r="AW48" s="32">
        <f t="shared" si="179"/>
        <v>38607.541277208387</v>
      </c>
      <c r="AX48" s="32">
        <f t="shared" si="180"/>
        <v>32049.8</v>
      </c>
      <c r="AY48" s="32">
        <f t="shared" si="180"/>
        <v>32924.229999999996</v>
      </c>
      <c r="AZ48" s="18">
        <f t="shared" si="181"/>
        <v>-6557.7412772083881</v>
      </c>
      <c r="BA48" s="18">
        <f t="shared" si="182"/>
        <v>-16.985648555350224</v>
      </c>
      <c r="BB48" s="48">
        <f>SUM('[19]Произв. прогр. Вода (СВОД)'!S50)</f>
        <v>4402.6143561728859</v>
      </c>
      <c r="BC48" s="48">
        <f>SUM('[19]ПОЛНАЯ СЕБЕСТОИМОСТЬ ВОДА 2018'!X182)</f>
        <v>0</v>
      </c>
      <c r="BD48" s="49">
        <v>2905.9</v>
      </c>
      <c r="BE48" s="48">
        <f>SUM('[19]Произв. прогр. Вода (СВОД)'!T50)</f>
        <v>4402.6143561728859</v>
      </c>
      <c r="BF48" s="48">
        <f>SUM('[19]ПОЛНАЯ СЕБЕСТОИМОСТЬ ВОДА 2018'!Y182)</f>
        <v>0</v>
      </c>
      <c r="BG48" s="49">
        <v>3063.68</v>
      </c>
      <c r="BH48" s="48">
        <f>SUM('[19]Произв. прогр. Вода (СВОД)'!U50)</f>
        <v>4402.6143561728859</v>
      </c>
      <c r="BI48" s="48">
        <f>SUM('[19]ПОЛНАЯ СЕБЕСТОИМОСТЬ ВОДА 2018'!Z182)</f>
        <v>0</v>
      </c>
      <c r="BJ48" s="49">
        <v>3228.25</v>
      </c>
      <c r="BK48" s="32">
        <f t="shared" si="183"/>
        <v>13207.843068518658</v>
      </c>
      <c r="BL48" s="32">
        <f t="shared" si="183"/>
        <v>0</v>
      </c>
      <c r="BM48" s="32">
        <f t="shared" si="183"/>
        <v>9197.83</v>
      </c>
      <c r="BN48" s="18">
        <f t="shared" si="184"/>
        <v>-13207.843068518658</v>
      </c>
      <c r="BO48" s="18">
        <f t="shared" si="185"/>
        <v>-100</v>
      </c>
      <c r="BP48" s="32">
        <f t="shared" si="186"/>
        <v>51815.384345727041</v>
      </c>
      <c r="BQ48" s="32">
        <f t="shared" si="187"/>
        <v>32049.8</v>
      </c>
      <c r="BR48" s="32">
        <f t="shared" si="187"/>
        <v>42122.06</v>
      </c>
      <c r="BS48" s="18">
        <f t="shared" si="188"/>
        <v>-19765.584345727042</v>
      </c>
      <c r="BT48" s="18">
        <f t="shared" si="189"/>
        <v>-38.146169511829576</v>
      </c>
      <c r="BU48" s="46"/>
      <c r="BV48" s="46"/>
      <c r="BW48" s="46"/>
      <c r="BX48" s="46"/>
    </row>
    <row r="49" spans="1:76" ht="18.75">
      <c r="A49" s="47" t="s">
        <v>62</v>
      </c>
      <c r="B49" s="48">
        <f>SUM('[19]Произв. прогр. Вода (СВОД)'!E51)</f>
        <v>1267.9381831961869</v>
      </c>
      <c r="C49" s="48">
        <f>SUM('[19]ПОЛНАЯ СЕБЕСТОИМОСТЬ ВОДА 2018'!C183)</f>
        <v>1039.07</v>
      </c>
      <c r="D49" s="49">
        <v>991.65</v>
      </c>
      <c r="E49" s="48">
        <f>SUM('[19]Произв. прогр. Вода (СВОД)'!F51)</f>
        <v>1267.9381831961869</v>
      </c>
      <c r="F49" s="48">
        <f>SUM('[19]ПОЛНАЯ СЕБЕСТОИМОСТЬ ВОДА 2018'!D183)</f>
        <v>942.32</v>
      </c>
      <c r="G49" s="49">
        <v>994.57</v>
      </c>
      <c r="H49" s="48">
        <f>SUM('[19]Произв. прогр. Вода (СВОД)'!G51)</f>
        <v>1267.9381831961869</v>
      </c>
      <c r="I49" s="48">
        <f>SUM('[19]ПОЛНАЯ СЕБЕСТОИМОСТЬ ВОДА 2018'!E183)</f>
        <v>960.56999999999994</v>
      </c>
      <c r="J49" s="49">
        <v>1122.23</v>
      </c>
      <c r="K49" s="32">
        <f t="shared" si="166"/>
        <v>3803.8145495885606</v>
      </c>
      <c r="L49" s="32">
        <f t="shared" si="166"/>
        <v>2941.96</v>
      </c>
      <c r="M49" s="32">
        <f t="shared" si="166"/>
        <v>3108.45</v>
      </c>
      <c r="N49" s="18">
        <f t="shared" si="167"/>
        <v>-861.85454958856053</v>
      </c>
      <c r="O49" s="18">
        <f t="shared" si="168"/>
        <v>-22.657638492964463</v>
      </c>
      <c r="P49" s="48">
        <f>SUM('[19]Произв. прогр. Вода (СВОД)'!I51)</f>
        <v>1267.9381831961869</v>
      </c>
      <c r="Q49" s="48">
        <f>SUM('[19]ПОЛНАЯ СЕБЕСТОИМОСТЬ ВОДА 2018'!H183)</f>
        <v>1044.6100000000001</v>
      </c>
      <c r="R49" s="49">
        <v>1103.9000000000001</v>
      </c>
      <c r="S49" s="48">
        <f>SUM('[19]Произв. прогр. Вода (СВОД)'!J51)</f>
        <v>1267.9381831961869</v>
      </c>
      <c r="T49" s="48">
        <f>SUM('[19]ПОЛНАЯ СЕБЕСТОИМОСТЬ ВОДА 2018'!I183)</f>
        <v>1112.7</v>
      </c>
      <c r="U49" s="49">
        <v>1212.8</v>
      </c>
      <c r="V49" s="48">
        <f>SUM('[19]Произв. прогр. Вода (СВОД)'!K51)</f>
        <v>1267.9381831961869</v>
      </c>
      <c r="W49" s="48">
        <f>SUM('[19]ПОЛНАЯ СЕБЕСТОИМОСТЬ ВОДА 2018'!J183)</f>
        <v>1188.29</v>
      </c>
      <c r="X49" s="49">
        <v>1215.74</v>
      </c>
      <c r="Y49" s="32">
        <f t="shared" si="169"/>
        <v>3803.8145495885606</v>
      </c>
      <c r="Z49" s="32">
        <f t="shared" si="169"/>
        <v>3345.6000000000004</v>
      </c>
      <c r="AA49" s="32">
        <f t="shared" si="169"/>
        <v>3532.4399999999996</v>
      </c>
      <c r="AB49" s="18">
        <f t="shared" si="170"/>
        <v>-458.2145495885602</v>
      </c>
      <c r="AC49" s="18">
        <f t="shared" si="171"/>
        <v>-12.046185312533781</v>
      </c>
      <c r="AD49" s="32">
        <f t="shared" si="172"/>
        <v>7607.6290991771211</v>
      </c>
      <c r="AE49" s="32">
        <f t="shared" si="173"/>
        <v>6287.56</v>
      </c>
      <c r="AF49" s="32">
        <f t="shared" si="173"/>
        <v>6640.8899999999994</v>
      </c>
      <c r="AG49" s="18">
        <f t="shared" si="174"/>
        <v>-1320.0690991771207</v>
      </c>
      <c r="AH49" s="18">
        <f t="shared" si="175"/>
        <v>-17.351911902749123</v>
      </c>
      <c r="AI49" s="48">
        <f>SUM('[19]Произв. прогр. Вода (СВОД)'!N51)</f>
        <v>1318.6557105240345</v>
      </c>
      <c r="AJ49" s="48">
        <f>SUM('[19]ПОЛНАЯ СЕБЕСТОИМОСТЬ ВОДА 2018'!P183)</f>
        <v>1140.55</v>
      </c>
      <c r="AK49" s="49">
        <v>1081.3800000000001</v>
      </c>
      <c r="AL49" s="48">
        <f>SUM('[19]Произв. прогр. Вода (СВОД)'!O51)</f>
        <v>1318.6557105240345</v>
      </c>
      <c r="AM49" s="48">
        <f>SUM('[19]ПОЛНАЯ СЕБЕСТОИМОСТЬ ВОДА 2018'!Q183)</f>
        <v>1212.8899999999999</v>
      </c>
      <c r="AN49" s="49">
        <v>1141.58</v>
      </c>
      <c r="AO49" s="48">
        <f>SUM('[19]Произв. прогр. Вода (СВОД)'!P51)</f>
        <v>1318.6557105240345</v>
      </c>
      <c r="AP49" s="48">
        <f>SUM('[19]ПОЛНАЯ СЕБЕСТОИМОСТЬ ВОДА 2018'!R183)</f>
        <v>1049.9100000000001</v>
      </c>
      <c r="AQ49" s="49">
        <v>1079.9100000000001</v>
      </c>
      <c r="AR49" s="32">
        <f t="shared" si="176"/>
        <v>3955.9671315721034</v>
      </c>
      <c r="AS49" s="32">
        <f t="shared" si="176"/>
        <v>3403.3499999999995</v>
      </c>
      <c r="AT49" s="32">
        <f t="shared" si="176"/>
        <v>3302.87</v>
      </c>
      <c r="AU49" s="18">
        <f t="shared" si="177"/>
        <v>-552.61713157210397</v>
      </c>
      <c r="AV49" s="18">
        <f t="shared" si="178"/>
        <v>-13.969204323305226</v>
      </c>
      <c r="AW49" s="32">
        <f t="shared" si="179"/>
        <v>11563.596230749225</v>
      </c>
      <c r="AX49" s="32">
        <f t="shared" si="180"/>
        <v>9690.91</v>
      </c>
      <c r="AY49" s="32">
        <f t="shared" si="180"/>
        <v>9943.7599999999984</v>
      </c>
      <c r="AZ49" s="18">
        <f t="shared" si="181"/>
        <v>-1872.6862307492247</v>
      </c>
      <c r="BA49" s="18">
        <f t="shared" si="182"/>
        <v>-16.194669836097265</v>
      </c>
      <c r="BB49" s="48">
        <f>SUM('[19]Произв. прогр. Вода (СВОД)'!S51)</f>
        <v>1318.6557105240345</v>
      </c>
      <c r="BC49" s="48">
        <f>SUM('[19]ПОЛНАЯ СЕБЕСТОИМОСТЬ ВОДА 2018'!X183)</f>
        <v>0</v>
      </c>
      <c r="BD49" s="49">
        <v>873.9</v>
      </c>
      <c r="BE49" s="48">
        <f>SUM('[19]Произв. прогр. Вода (СВОД)'!T51)</f>
        <v>1318.6557105240345</v>
      </c>
      <c r="BF49" s="48">
        <f>SUM('[19]ПОЛНАЯ СЕБЕСТОИМОСТЬ ВОДА 2018'!Y183)</f>
        <v>0</v>
      </c>
      <c r="BG49" s="49">
        <v>932.11</v>
      </c>
      <c r="BH49" s="48">
        <f>SUM('[19]Произв. прогр. Вода (СВОД)'!U51)</f>
        <v>1318.6557105240345</v>
      </c>
      <c r="BI49" s="48">
        <f>SUM('[19]ПОЛНАЯ СЕБЕСТОИМОСТЬ ВОДА 2018'!Z183)</f>
        <v>0</v>
      </c>
      <c r="BJ49" s="49">
        <v>975.56</v>
      </c>
      <c r="BK49" s="32">
        <f t="shared" si="183"/>
        <v>3955.9671315721034</v>
      </c>
      <c r="BL49" s="32">
        <f t="shared" si="183"/>
        <v>0</v>
      </c>
      <c r="BM49" s="32">
        <f t="shared" si="183"/>
        <v>2781.5699999999997</v>
      </c>
      <c r="BN49" s="18">
        <f t="shared" si="184"/>
        <v>-3955.9671315721034</v>
      </c>
      <c r="BO49" s="18">
        <f t="shared" si="185"/>
        <v>-100</v>
      </c>
      <c r="BP49" s="32">
        <f t="shared" si="186"/>
        <v>15519.563362321329</v>
      </c>
      <c r="BQ49" s="32">
        <f t="shared" si="187"/>
        <v>9690.91</v>
      </c>
      <c r="BR49" s="32">
        <f t="shared" si="187"/>
        <v>12725.329999999998</v>
      </c>
      <c r="BS49" s="18">
        <f t="shared" si="188"/>
        <v>-5828.653362321329</v>
      </c>
      <c r="BT49" s="18">
        <f t="shared" si="189"/>
        <v>-37.556812819052865</v>
      </c>
      <c r="BU49" s="46"/>
      <c r="BV49" s="46"/>
      <c r="BW49" s="46"/>
      <c r="BX49" s="46"/>
    </row>
    <row r="50" spans="1:76" ht="18.75">
      <c r="A50" s="50" t="s">
        <v>63</v>
      </c>
      <c r="B50" s="51">
        <f>SUM('[19]Произв. прогр. Вода (СВОД)'!E52)</f>
        <v>0.29951651538026558</v>
      </c>
      <c r="C50" s="51">
        <f>SUM('[19]ПОЛНАЯ СЕБЕСТОИМОСТЬ ВОДА 2018'!C184)</f>
        <v>0.30194288171843037</v>
      </c>
      <c r="D50" s="51">
        <f t="shared" ref="D50:BR50" si="190">SUM(D49/D48)</f>
        <v>0.30123574548746329</v>
      </c>
      <c r="E50" s="51">
        <f>SUM('[19]Произв. прогр. Вода (СВОД)'!F52)</f>
        <v>0.29951651538026558</v>
      </c>
      <c r="F50" s="51">
        <f>SUM('[19]ПОЛНАЯ СЕБЕСТОИМОСТЬ ВОДА 2018'!D184)</f>
        <v>0.301067436012946</v>
      </c>
      <c r="G50" s="51">
        <f t="shared" si="190"/>
        <v>0.30010983639205557</v>
      </c>
      <c r="H50" s="51">
        <f>SUM('[19]Произв. прогр. Вода (СВОД)'!G52)</f>
        <v>0.29951651538026558</v>
      </c>
      <c r="I50" s="51">
        <f>SUM('[19]ПОЛНАЯ СЕБЕСТОИМОСТЬ ВОДА 2018'!E184)</f>
        <v>0.30057168605142359</v>
      </c>
      <c r="J50" s="51">
        <f t="shared" si="190"/>
        <v>0.29711812128512993</v>
      </c>
      <c r="K50" s="52">
        <f t="shared" si="190"/>
        <v>0.29951651538026558</v>
      </c>
      <c r="L50" s="52">
        <f t="shared" si="190"/>
        <v>0.30121367622877809</v>
      </c>
      <c r="M50" s="52">
        <f t="shared" si="190"/>
        <v>0.29937850392130988</v>
      </c>
      <c r="N50" s="22">
        <f t="shared" si="167"/>
        <v>1.6971608485125134E-3</v>
      </c>
      <c r="O50" s="22">
        <f t="shared" si="168"/>
        <v>0.56663347807642639</v>
      </c>
      <c r="P50" s="51">
        <f>SUM('[19]Произв. прогр. Вода (СВОД)'!I52)</f>
        <v>0.29951651538026558</v>
      </c>
      <c r="Q50" s="51">
        <f>SUM('[19]ПОЛНАЯ СЕБЕСТОИМОСТЬ ВОДА 2018'!H184)</f>
        <v>0.30425297667590934</v>
      </c>
      <c r="R50" s="51">
        <f t="shared" si="190"/>
        <v>0.30141601909141053</v>
      </c>
      <c r="S50" s="51">
        <f>SUM('[19]Произв. прогр. Вода (СВОД)'!J52)</f>
        <v>0.29951651538026558</v>
      </c>
      <c r="T50" s="51">
        <f>SUM('[19]ПОЛНАЯ СЕБЕСТОИМОСТЬ ВОДА 2018'!I184)</f>
        <v>0.30255322620115838</v>
      </c>
      <c r="U50" s="51">
        <f t="shared" si="190"/>
        <v>0.30299699201534974</v>
      </c>
      <c r="V50" s="51">
        <f>SUM('[19]Произв. прогр. Вода (СВОД)'!K52)</f>
        <v>0.29951651538026558</v>
      </c>
      <c r="W50" s="51">
        <f>SUM('[19]ПОЛНАЯ СЕБЕСТОИМОСТЬ ВОДА 2018'!J184)</f>
        <v>0.30308958600618785</v>
      </c>
      <c r="X50" s="51">
        <f t="shared" si="190"/>
        <v>0.30403913340319061</v>
      </c>
      <c r="Y50" s="52">
        <f t="shared" si="190"/>
        <v>0.29951651538026558</v>
      </c>
      <c r="Z50" s="52">
        <f t="shared" si="190"/>
        <v>0.30327285582845726</v>
      </c>
      <c r="AA50" s="52">
        <f t="shared" si="190"/>
        <v>0.30285784344405586</v>
      </c>
      <c r="AB50" s="22">
        <f t="shared" si="170"/>
        <v>3.7563404481916751E-3</v>
      </c>
      <c r="AC50" s="22">
        <f t="shared" si="171"/>
        <v>1.2541346654699934</v>
      </c>
      <c r="AD50" s="52">
        <f t="shared" si="190"/>
        <v>0.29951651538026558</v>
      </c>
      <c r="AE50" s="52">
        <f t="shared" si="190"/>
        <v>0.30230586859640551</v>
      </c>
      <c r="AF50" s="52">
        <f t="shared" si="190"/>
        <v>0.30121923008885687</v>
      </c>
      <c r="AG50" s="22">
        <f t="shared" si="174"/>
        <v>2.7893532161399337E-3</v>
      </c>
      <c r="AH50" s="22">
        <f t="shared" si="175"/>
        <v>0.93128527907670677</v>
      </c>
      <c r="AI50" s="51">
        <f>SUM('[19]Произв. прогр. Вода (СВОД)'!N52)</f>
        <v>0.29951651538026564</v>
      </c>
      <c r="AJ50" s="51">
        <f>SUM('[19]ПОЛНАЯ СЕБЕСТОИМОСТЬ ВОДА 2018'!P184)</f>
        <v>0.30211004216905768</v>
      </c>
      <c r="AK50" s="51">
        <f t="shared" si="190"/>
        <v>0.29869405252516329</v>
      </c>
      <c r="AL50" s="51">
        <f>SUM('[19]Произв. прогр. Вода (СВОД)'!O52)</f>
        <v>0.29951651538026564</v>
      </c>
      <c r="AM50" s="51">
        <f>SUM('[19]ПОЛНАЯ СЕБЕСТОИМОСТЬ ВОДА 2018'!Q184)</f>
        <v>0.30349792436636241</v>
      </c>
      <c r="AN50" s="51">
        <f t="shared" si="190"/>
        <v>0.3018870918264806</v>
      </c>
      <c r="AO50" s="51">
        <f>SUM('[19]Произв. прогр. Вода (СВОД)'!P52)</f>
        <v>0.29951651538026564</v>
      </c>
      <c r="AP50" s="51">
        <f>SUM('[19]ПОЛНАЯ СЕБЕСТОИМОСТЬ ВОДА 2018'!R184)</f>
        <v>0.30174336395093521</v>
      </c>
      <c r="AQ50" s="51">
        <f t="shared" si="190"/>
        <v>0.31070377392690374</v>
      </c>
      <c r="AR50" s="52">
        <f t="shared" si="190"/>
        <v>0.29951651538026564</v>
      </c>
      <c r="AS50" s="52">
        <f t="shared" si="190"/>
        <v>0.30248961659851048</v>
      </c>
      <c r="AT50" s="52">
        <f t="shared" si="190"/>
        <v>0.30364154362249512</v>
      </c>
      <c r="AU50" s="22">
        <f t="shared" si="177"/>
        <v>2.9731012182448446E-3</v>
      </c>
      <c r="AV50" s="22">
        <f t="shared" si="178"/>
        <v>0.99263348282154007</v>
      </c>
      <c r="AW50" s="52">
        <f t="shared" si="190"/>
        <v>0.29951651538026558</v>
      </c>
      <c r="AX50" s="52">
        <f t="shared" si="190"/>
        <v>0.30237037360607555</v>
      </c>
      <c r="AY50" s="52">
        <f t="shared" si="190"/>
        <v>0.30201951571836305</v>
      </c>
      <c r="AZ50" s="22">
        <f t="shared" si="181"/>
        <v>2.8538582258099687E-3</v>
      </c>
      <c r="BA50" s="22">
        <f t="shared" si="182"/>
        <v>0.95282165732554547</v>
      </c>
      <c r="BB50" s="51">
        <f>SUM('[19]Произв. прогр. Вода (СВОД)'!S52)</f>
        <v>0.29951651538026564</v>
      </c>
      <c r="BC50" s="51" t="e">
        <f>SUM('[19]ПОЛНАЯ СЕБЕСТОИМОСТЬ ВОДА 2018'!X184)</f>
        <v>#DIV/0!</v>
      </c>
      <c r="BD50" s="51">
        <f t="shared" si="190"/>
        <v>0.30073299150005162</v>
      </c>
      <c r="BE50" s="51">
        <f>SUM('[19]Произв. прогр. Вода (СВОД)'!T52)</f>
        <v>0.29951651538026564</v>
      </c>
      <c r="BF50" s="51" t="e">
        <f>SUM('[19]ПОЛНАЯ СЕБЕСТОИМОСТЬ ВОДА 2018'!Y184)</f>
        <v>#DIV/0!</v>
      </c>
      <c r="BG50" s="51">
        <f t="shared" si="190"/>
        <v>0.30424522143304789</v>
      </c>
      <c r="BH50" s="51">
        <f>SUM('[19]Произв. прогр. Вода (СВОД)'!U52)</f>
        <v>0.29951651538026564</v>
      </c>
      <c r="BI50" s="51" t="e">
        <f>SUM('[19]ПОЛНАЯ СЕБЕСТОИМОСТЬ ВОДА 2018'!Z184)</f>
        <v>#DIV/0!</v>
      </c>
      <c r="BJ50" s="51">
        <f t="shared" si="190"/>
        <v>0.30219468752420042</v>
      </c>
      <c r="BK50" s="52">
        <f t="shared" si="190"/>
        <v>0.29951651538026564</v>
      </c>
      <c r="BL50" s="52" t="e">
        <f t="shared" si="190"/>
        <v>#DIV/0!</v>
      </c>
      <c r="BM50" s="52">
        <f t="shared" si="190"/>
        <v>0.3024158959232775</v>
      </c>
      <c r="BN50" s="22" t="e">
        <f t="shared" si="184"/>
        <v>#DIV/0!</v>
      </c>
      <c r="BO50" s="22" t="e">
        <f t="shared" si="185"/>
        <v>#DIV/0!</v>
      </c>
      <c r="BP50" s="52">
        <f t="shared" si="190"/>
        <v>0.29951651538026564</v>
      </c>
      <c r="BQ50" s="52">
        <f t="shared" si="190"/>
        <v>0.30237037360607555</v>
      </c>
      <c r="BR50" s="52">
        <f t="shared" si="190"/>
        <v>0.30210606983609062</v>
      </c>
      <c r="BS50" s="22">
        <f t="shared" si="188"/>
        <v>2.8538582258099132E-3</v>
      </c>
      <c r="BT50" s="22">
        <f t="shared" si="189"/>
        <v>0.95282165732552671</v>
      </c>
      <c r="BU50" s="46"/>
      <c r="BV50" s="46"/>
      <c r="BW50" s="46"/>
      <c r="BX50" s="46"/>
    </row>
    <row r="51" spans="1:76" ht="18.75">
      <c r="A51" s="47" t="s">
        <v>64</v>
      </c>
      <c r="B51" s="48">
        <f>SUM('[19]Произв. прогр. Вода (СВОД)'!E53)</f>
        <v>2094.8150336459303</v>
      </c>
      <c r="C51" s="48">
        <f>SUM('[19]ПОЛНАЯ СЕБЕСТОИМОСТЬ ВОДА 2018'!C185)</f>
        <v>1978.7399999999998</v>
      </c>
      <c r="D51" s="53">
        <f>SUM(D52:D55)</f>
        <v>2392.38</v>
      </c>
      <c r="E51" s="48">
        <f>SUM('[19]Произв. прогр. Вода (СВОД)'!F53)</f>
        <v>1976.8643665763482</v>
      </c>
      <c r="F51" s="48">
        <f>SUM('[19]ПОЛНАЯ СЕБЕСТОИМОСТЬ ВОДА 2018'!D185)</f>
        <v>1938.3199999999997</v>
      </c>
      <c r="G51" s="53">
        <f>SUM(G52:G55)</f>
        <v>1828.22</v>
      </c>
      <c r="H51" s="48">
        <f>SUM('[19]Произв. прогр. Вода (СВОД)'!G53)</f>
        <v>1925.7828301026937</v>
      </c>
      <c r="I51" s="48">
        <f>SUM('[19]ПОЛНАЯ СЕБЕСТОИМОСТЬ ВОДА 2018'!E185)</f>
        <v>2110.91</v>
      </c>
      <c r="J51" s="53">
        <f>SUM(J52:J55)</f>
        <v>1683.0900000000001</v>
      </c>
      <c r="K51" s="54">
        <f t="shared" ref="K51:M73" si="191">SUM(B51+E51+H51)</f>
        <v>5997.4622303249726</v>
      </c>
      <c r="L51" s="54">
        <f t="shared" si="191"/>
        <v>6027.9699999999993</v>
      </c>
      <c r="M51" s="54">
        <f t="shared" si="191"/>
        <v>5903.6900000000005</v>
      </c>
      <c r="N51" s="55">
        <f t="shared" si="167"/>
        <v>30.507769675026793</v>
      </c>
      <c r="O51" s="55">
        <f t="shared" si="168"/>
        <v>0.50867797917543089</v>
      </c>
      <c r="P51" s="48">
        <f>SUM('[19]Произв. прогр. Вода (СВОД)'!I53)</f>
        <v>1748.0723363780469</v>
      </c>
      <c r="Q51" s="48">
        <f>SUM('[19]ПОЛНАЯ СЕБЕСТОИМОСТЬ ВОДА 2018'!H185)</f>
        <v>1860.1600000000003</v>
      </c>
      <c r="R51" s="53">
        <f>SUM(R52:R55)</f>
        <v>1656.22</v>
      </c>
      <c r="S51" s="48">
        <f>SUM('[19]Произв. прогр. Вода (СВОД)'!J53)</f>
        <v>1395.5854349244526</v>
      </c>
      <c r="T51" s="48">
        <f>SUM('[19]ПОЛНАЯ СЕБЕСТОИМОСТЬ ВОДА 2018'!I185)</f>
        <v>1364.3799999999999</v>
      </c>
      <c r="U51" s="53">
        <f>SUM(U52:U55)</f>
        <v>1743.91</v>
      </c>
      <c r="V51" s="48">
        <f>SUM('[19]Произв. прогр. Вода (СВОД)'!K53)</f>
        <v>1291.693139985382</v>
      </c>
      <c r="W51" s="48">
        <f>SUM('[19]ПОЛНАЯ СЕБЕСТОИМОСТЬ ВОДА 2018'!J185)</f>
        <v>1429.1999999999998</v>
      </c>
      <c r="X51" s="53">
        <f>SUM(X52:X55)</f>
        <v>1076.56</v>
      </c>
      <c r="Y51" s="54">
        <f t="shared" ref="Y51:AA68" si="192">SUM(P51+S51+V51)</f>
        <v>4435.3509112878819</v>
      </c>
      <c r="Z51" s="54">
        <f t="shared" si="192"/>
        <v>4653.74</v>
      </c>
      <c r="AA51" s="54">
        <f t="shared" si="192"/>
        <v>4476.6900000000005</v>
      </c>
      <c r="AB51" s="55">
        <f t="shared" si="170"/>
        <v>218.38908871211788</v>
      </c>
      <c r="AC51" s="55">
        <f t="shared" si="171"/>
        <v>4.9238288712697313</v>
      </c>
      <c r="AD51" s="54">
        <f t="shared" ref="AD51:AF68" si="193">SUM(K51+Y51)</f>
        <v>10432.813141612854</v>
      </c>
      <c r="AE51" s="54">
        <f t="shared" si="193"/>
        <v>10681.71</v>
      </c>
      <c r="AF51" s="54">
        <f t="shared" si="193"/>
        <v>10380.380000000001</v>
      </c>
      <c r="AG51" s="55">
        <f t="shared" si="174"/>
        <v>248.89685838714468</v>
      </c>
      <c r="AH51" s="55">
        <f t="shared" si="175"/>
        <v>2.3857118402167283</v>
      </c>
      <c r="AI51" s="48">
        <f>SUM('[19]Произв. прогр. Вода (СВОД)'!N53)</f>
        <v>1319.7435090280221</v>
      </c>
      <c r="AJ51" s="48">
        <f>SUM('[19]ПОЛНАЯ СЕБЕСТОИМОСТЬ ВОДА 2018'!P185)</f>
        <v>1677.1700000000003</v>
      </c>
      <c r="AK51" s="53">
        <f>SUM(AK52:AK55)</f>
        <v>1194.3899999999999</v>
      </c>
      <c r="AL51" s="48">
        <f>SUM('[19]Произв. прогр. Вода (СВОД)'!O53)</f>
        <v>1317.6066745333069</v>
      </c>
      <c r="AM51" s="48">
        <f>SUM('[19]ПОЛНАЯ СЕБЕСТОИМОСТЬ ВОДА 2018'!Q185)</f>
        <v>1372.88</v>
      </c>
      <c r="AN51" s="53">
        <f>SUM(AN52:AN55)</f>
        <v>1393.37</v>
      </c>
      <c r="AO51" s="48">
        <f>SUM('[19]Произв. прогр. Вода (СВОД)'!P53)</f>
        <v>1513.919362948624</v>
      </c>
      <c r="AP51" s="48">
        <f>SUM('[19]ПОЛНАЯ СЕБЕСТОИМОСТЬ ВОДА 2018'!R185)</f>
        <v>1763.4899999999998</v>
      </c>
      <c r="AQ51" s="53">
        <f>SUM(AQ52:AQ55)</f>
        <v>1628.0900000000001</v>
      </c>
      <c r="AR51" s="54">
        <f t="shared" ref="AR51:AT68" si="194">SUM(AI51+AL51+AO51)</f>
        <v>4151.2695465099532</v>
      </c>
      <c r="AS51" s="54">
        <f t="shared" si="194"/>
        <v>4813.54</v>
      </c>
      <c r="AT51" s="54">
        <f t="shared" si="194"/>
        <v>4215.8500000000004</v>
      </c>
      <c r="AU51" s="55">
        <f t="shared" si="177"/>
        <v>662.27045349004675</v>
      </c>
      <c r="AV51" s="55">
        <f t="shared" si="178"/>
        <v>15.953443785572279</v>
      </c>
      <c r="AW51" s="54">
        <f t="shared" ref="AW51:AY68" si="195">SUM(AD51+AR51)</f>
        <v>14584.082688122808</v>
      </c>
      <c r="AX51" s="54">
        <f t="shared" si="195"/>
        <v>15495.25</v>
      </c>
      <c r="AY51" s="54">
        <f t="shared" si="195"/>
        <v>14596.230000000001</v>
      </c>
      <c r="AZ51" s="55">
        <f t="shared" si="181"/>
        <v>911.16731187719233</v>
      </c>
      <c r="BA51" s="55">
        <f t="shared" si="182"/>
        <v>6.2476833912854985</v>
      </c>
      <c r="BB51" s="48">
        <f>SUM('[19]Произв. прогр. Вода (СВОД)'!S53)</f>
        <v>1801.8976486057074</v>
      </c>
      <c r="BC51" s="48">
        <f>SUM('[19]ПОЛНАЯ СЕБЕСТОИМОСТЬ ВОДА 2018'!X185)</f>
        <v>0</v>
      </c>
      <c r="BD51" s="56">
        <f>SUM(BD52:BD55)</f>
        <v>1494.9900000000002</v>
      </c>
      <c r="BE51" s="48">
        <f>SUM('[19]Произв. прогр. Вода (СВОД)'!T53)</f>
        <v>1930.6404594955204</v>
      </c>
      <c r="BF51" s="48">
        <f>SUM('[19]ПОЛНАЯ СЕБЕСТОИМОСТЬ ВОДА 2018'!Y185)</f>
        <v>0</v>
      </c>
      <c r="BG51" s="56">
        <f>SUM(BG52:BG55)</f>
        <v>1864.44</v>
      </c>
      <c r="BH51" s="48">
        <f>SUM('[19]Произв. прогр. Вода (СВОД)'!U53)</f>
        <v>2091.2523086476463</v>
      </c>
      <c r="BI51" s="48">
        <f>SUM('[19]ПОЛНАЯ СЕБЕСТОИМОСТЬ ВОДА 2018'!Z185)</f>
        <v>0</v>
      </c>
      <c r="BJ51" s="56">
        <f>SUM(BJ52:BJ55)</f>
        <v>1880.79</v>
      </c>
      <c r="BK51" s="32">
        <f t="shared" ref="BK51:BM68" si="196">SUM(BB51+BE51+BH51)</f>
        <v>5823.7904167488741</v>
      </c>
      <c r="BL51" s="32">
        <f t="shared" si="196"/>
        <v>0</v>
      </c>
      <c r="BM51" s="32">
        <f t="shared" si="196"/>
        <v>5240.22</v>
      </c>
      <c r="BN51" s="18">
        <f t="shared" si="184"/>
        <v>-5823.7904167488741</v>
      </c>
      <c r="BO51" s="18">
        <f t="shared" si="185"/>
        <v>-100</v>
      </c>
      <c r="BP51" s="32">
        <f t="shared" ref="BP51:BR68" si="197">SUM(AW51+BK51)</f>
        <v>20407.87310487168</v>
      </c>
      <c r="BQ51" s="32">
        <f t="shared" si="197"/>
        <v>15495.25</v>
      </c>
      <c r="BR51" s="32">
        <f t="shared" si="197"/>
        <v>19836.45</v>
      </c>
      <c r="BS51" s="18">
        <f t="shared" si="188"/>
        <v>-4912.62310487168</v>
      </c>
      <c r="BT51" s="18">
        <f t="shared" si="189"/>
        <v>-24.072195469007301</v>
      </c>
      <c r="BU51" s="46"/>
      <c r="BV51" s="46"/>
      <c r="BW51" s="46"/>
      <c r="BX51" s="46"/>
    </row>
    <row r="52" spans="1:76" ht="18.75">
      <c r="A52" s="50" t="s">
        <v>65</v>
      </c>
      <c r="B52" s="57">
        <f>SUM('[19]Произв. прогр. Вода (СВОД)'!E54)</f>
        <v>497.60537231044975</v>
      </c>
      <c r="C52" s="57">
        <f>SUM('[19]ПОЛНАЯ СЕБЕСТОИМОСТЬ ВОДА 2018'!C186)</f>
        <v>601.05999999999995</v>
      </c>
      <c r="D52" s="58">
        <v>718.24</v>
      </c>
      <c r="E52" s="57">
        <f>SUM('[19]Произв. прогр. Вода (СВОД)'!F54)</f>
        <v>497.60537231044975</v>
      </c>
      <c r="F52" s="57">
        <f>SUM('[19]ПОЛНАЯ СЕБЕСТОИМОСТЬ ВОДА 2018'!D186)</f>
        <v>577.16999999999996</v>
      </c>
      <c r="G52" s="58">
        <v>467.44</v>
      </c>
      <c r="H52" s="57">
        <f>SUM('[19]Произв. прогр. Вода (СВОД)'!G54)</f>
        <v>497.60537231044975</v>
      </c>
      <c r="I52" s="57">
        <f>SUM('[19]ПОЛНАЯ СЕБЕСТОИМОСТЬ ВОДА 2018'!E186)</f>
        <v>603.05999999999995</v>
      </c>
      <c r="J52" s="58">
        <v>375.23</v>
      </c>
      <c r="K52" s="59">
        <f t="shared" si="191"/>
        <v>1492.8161169313494</v>
      </c>
      <c r="L52" s="59">
        <f t="shared" si="191"/>
        <v>1781.29</v>
      </c>
      <c r="M52" s="59">
        <f t="shared" si="191"/>
        <v>1560.91</v>
      </c>
      <c r="N52" s="60">
        <f t="shared" si="167"/>
        <v>288.47388306865059</v>
      </c>
      <c r="O52" s="60">
        <f t="shared" si="168"/>
        <v>19.32414044816457</v>
      </c>
      <c r="P52" s="57">
        <f>SUM('[19]Произв. прогр. Вода (СВОД)'!I54)</f>
        <v>497.60537231044975</v>
      </c>
      <c r="Q52" s="57">
        <f>SUM('[19]ПОЛНАЯ СЕБЕСТОИМОСТЬ ВОДА 2018'!H186)</f>
        <v>628.80000000000007</v>
      </c>
      <c r="R52" s="58">
        <v>383.89</v>
      </c>
      <c r="S52" s="57">
        <f>SUM('[19]Произв. прогр. Вода (СВОД)'!J54)</f>
        <v>497.60537231044975</v>
      </c>
      <c r="T52" s="57">
        <f>SUM('[19]ПОЛНАЯ СЕБЕСТОИМОСТЬ ВОДА 2018'!I186)</f>
        <v>583.38</v>
      </c>
      <c r="U52" s="58">
        <v>541.89</v>
      </c>
      <c r="V52" s="57">
        <f>SUM('[19]Произв. прогр. Вода (СВОД)'!K54)</f>
        <v>497.60537231044975</v>
      </c>
      <c r="W52" s="57">
        <f>SUM('[19]ПОЛНАЯ СЕБЕСТОИМОСТЬ ВОДА 2018'!J186)</f>
        <v>677.25</v>
      </c>
      <c r="X52" s="58">
        <v>455.82</v>
      </c>
      <c r="Y52" s="59">
        <f t="shared" si="192"/>
        <v>1492.8161169313494</v>
      </c>
      <c r="Z52" s="59">
        <f t="shared" si="192"/>
        <v>1889.43</v>
      </c>
      <c r="AA52" s="59">
        <f t="shared" si="192"/>
        <v>1381.6</v>
      </c>
      <c r="AB52" s="60">
        <f t="shared" si="170"/>
        <v>396.61388306865069</v>
      </c>
      <c r="AC52" s="60">
        <f t="shared" si="171"/>
        <v>26.568167275949229</v>
      </c>
      <c r="AD52" s="59">
        <f t="shared" si="193"/>
        <v>2985.6322338626987</v>
      </c>
      <c r="AE52" s="59">
        <f t="shared" si="193"/>
        <v>3670.7200000000003</v>
      </c>
      <c r="AF52" s="59">
        <f t="shared" si="193"/>
        <v>2942.51</v>
      </c>
      <c r="AG52" s="60">
        <f t="shared" si="174"/>
        <v>685.08776613730151</v>
      </c>
      <c r="AH52" s="60">
        <f t="shared" si="175"/>
        <v>22.946153862056907</v>
      </c>
      <c r="AI52" s="57">
        <f>SUM('[19]Произв. прогр. Вода (СВОД)'!N54)</f>
        <v>517.50958720286792</v>
      </c>
      <c r="AJ52" s="57">
        <f>SUM('[19]ПОЛНАЯ СЕБЕСТОИМОСТЬ ВОДА 2018'!P186)</f>
        <v>620.37</v>
      </c>
      <c r="AK52" s="58">
        <v>460.62</v>
      </c>
      <c r="AL52" s="57">
        <f>SUM('[19]Произв. прогр. Вода (СВОД)'!O54)</f>
        <v>517.50958720286792</v>
      </c>
      <c r="AM52" s="57">
        <f>SUM('[19]ПОЛНАЯ СЕБЕСТОИМОСТЬ ВОДА 2018'!Q186)</f>
        <v>616.19000000000005</v>
      </c>
      <c r="AN52" s="58">
        <v>630.38</v>
      </c>
      <c r="AO52" s="57">
        <f>SUM('[19]Произв. прогр. Вода (СВОД)'!P54)</f>
        <v>517.50958720286792</v>
      </c>
      <c r="AP52" s="57">
        <f>SUM('[19]ПОЛНАЯ СЕБЕСТОИМОСТЬ ВОДА 2018'!R186)</f>
        <v>553</v>
      </c>
      <c r="AQ52" s="58">
        <v>642.69000000000005</v>
      </c>
      <c r="AR52" s="59">
        <f t="shared" si="194"/>
        <v>1552.5287616086039</v>
      </c>
      <c r="AS52" s="59">
        <f t="shared" si="194"/>
        <v>1789.56</v>
      </c>
      <c r="AT52" s="59">
        <f t="shared" si="194"/>
        <v>1733.69</v>
      </c>
      <c r="AU52" s="60">
        <f t="shared" si="177"/>
        <v>237.03123839139607</v>
      </c>
      <c r="AV52" s="60">
        <f t="shared" si="178"/>
        <v>15.267429773462208</v>
      </c>
      <c r="AW52" s="59">
        <f t="shared" si="195"/>
        <v>4538.1609954713022</v>
      </c>
      <c r="AX52" s="59">
        <f t="shared" si="195"/>
        <v>5460.2800000000007</v>
      </c>
      <c r="AY52" s="59">
        <f t="shared" si="195"/>
        <v>4676.2000000000007</v>
      </c>
      <c r="AZ52" s="60">
        <f t="shared" si="181"/>
        <v>922.1190045286985</v>
      </c>
      <c r="BA52" s="60">
        <f t="shared" si="182"/>
        <v>20.319221937011374</v>
      </c>
      <c r="BB52" s="57">
        <f>SUM('[19]Произв. прогр. Вода (СВОД)'!S54)</f>
        <v>517.50958720286792</v>
      </c>
      <c r="BC52" s="57">
        <f>SUM('[19]ПОЛНАЯ СЕБЕСТОИМОСТЬ ВОДА 2018'!X186)</f>
        <v>0</v>
      </c>
      <c r="BD52" s="61">
        <v>481</v>
      </c>
      <c r="BE52" s="57">
        <f>SUM('[19]Произв. прогр. Вода (СВОД)'!T54)</f>
        <v>517.50958720286792</v>
      </c>
      <c r="BF52" s="57">
        <f>SUM('[19]ПОЛНАЯ СЕБЕСТОИМОСТЬ ВОДА 2018'!Y186)</f>
        <v>0</v>
      </c>
      <c r="BG52" s="61">
        <v>549.74</v>
      </c>
      <c r="BH52" s="57">
        <f>SUM('[19]Произв. прогр. Вода (СВОД)'!U54)</f>
        <v>517.50958720286792</v>
      </c>
      <c r="BI52" s="57">
        <f>SUM('[19]ПОЛНАЯ СЕБЕСТОИМОСТЬ ВОДА 2018'!Z186)</f>
        <v>0</v>
      </c>
      <c r="BJ52" s="61">
        <v>549.69000000000005</v>
      </c>
      <c r="BK52" s="36">
        <f t="shared" si="196"/>
        <v>1552.5287616086039</v>
      </c>
      <c r="BL52" s="36">
        <f t="shared" si="196"/>
        <v>0</v>
      </c>
      <c r="BM52" s="36">
        <f t="shared" si="196"/>
        <v>1580.43</v>
      </c>
      <c r="BN52" s="26">
        <f t="shared" si="184"/>
        <v>-1552.5287616086039</v>
      </c>
      <c r="BO52" s="26">
        <f t="shared" si="185"/>
        <v>-100</v>
      </c>
      <c r="BP52" s="36">
        <f t="shared" si="197"/>
        <v>6090.6897570799065</v>
      </c>
      <c r="BQ52" s="36">
        <f t="shared" si="197"/>
        <v>5460.2800000000007</v>
      </c>
      <c r="BR52" s="36">
        <f t="shared" si="197"/>
        <v>6256.630000000001</v>
      </c>
      <c r="BS52" s="26">
        <f t="shared" si="188"/>
        <v>-630.40975707990583</v>
      </c>
      <c r="BT52" s="26">
        <f t="shared" si="189"/>
        <v>-10.350383654775856</v>
      </c>
      <c r="BU52" s="46"/>
      <c r="BV52" s="46"/>
      <c r="BW52" s="46"/>
      <c r="BX52" s="46"/>
    </row>
    <row r="53" spans="1:76" ht="18.75">
      <c r="A53" s="62" t="s">
        <v>66</v>
      </c>
      <c r="B53" s="57">
        <f>SUM('[19]Произв. прогр. Вода (СВОД)'!E55)</f>
        <v>307.63896611976259</v>
      </c>
      <c r="C53" s="57">
        <f>SUM('[19]ПОЛНАЯ СЕБЕСТОИМОСТЬ ВОДА 2018'!C187)</f>
        <v>180.43</v>
      </c>
      <c r="D53" s="58">
        <v>200.93</v>
      </c>
      <c r="E53" s="57">
        <f>SUM('[19]Произв. прогр. Вода (СВОД)'!F55)</f>
        <v>307.63896611976259</v>
      </c>
      <c r="F53" s="57">
        <f>SUM('[19]ПОЛНАЯ СЕБЕСТОИМОСТЬ ВОДА 2018'!D187)</f>
        <v>171.59999999999997</v>
      </c>
      <c r="G53" s="58">
        <v>141.16</v>
      </c>
      <c r="H53" s="57">
        <f>SUM('[19]Произв. прогр. Вода (СВОД)'!G55)</f>
        <v>307.63896611976259</v>
      </c>
      <c r="I53" s="57">
        <f>SUM('[19]ПОЛНАЯ СЕБЕСТОИМОСТЬ ВОДА 2018'!E187)</f>
        <v>180.66</v>
      </c>
      <c r="J53" s="58">
        <v>100.82</v>
      </c>
      <c r="K53" s="59">
        <f t="shared" si="191"/>
        <v>922.91689835928776</v>
      </c>
      <c r="L53" s="59">
        <f t="shared" si="191"/>
        <v>532.68999999999994</v>
      </c>
      <c r="M53" s="59">
        <f t="shared" si="191"/>
        <v>442.91</v>
      </c>
      <c r="N53" s="60">
        <f t="shared" si="167"/>
        <v>-390.22689835928782</v>
      </c>
      <c r="O53" s="60">
        <f t="shared" si="168"/>
        <v>-42.281910652303836</v>
      </c>
      <c r="P53" s="57">
        <f>SUM('[19]Произв. прогр. Вода (СВОД)'!I55)</f>
        <v>307.63896611976259</v>
      </c>
      <c r="Q53" s="57">
        <f>SUM('[19]ПОЛНАЯ СЕБЕСТОИМОСТЬ ВОДА 2018'!H187)</f>
        <v>188.43</v>
      </c>
      <c r="R53" s="58">
        <v>111.99</v>
      </c>
      <c r="S53" s="57">
        <f>SUM('[19]Произв. прогр. Вода (СВОД)'!J55)</f>
        <v>307.63896611976259</v>
      </c>
      <c r="T53" s="57">
        <f>SUM('[19]ПОЛНАЯ СЕБЕСТОИМОСТЬ ВОДА 2018'!I187)</f>
        <v>176.18</v>
      </c>
      <c r="U53" s="58">
        <v>151.26</v>
      </c>
      <c r="V53" s="57">
        <f>SUM('[19]Произв. прогр. Вода (СВОД)'!K55)</f>
        <v>307.63896611976259</v>
      </c>
      <c r="W53" s="57">
        <f>SUM('[19]ПОЛНАЯ СЕБЕСТОИМОСТЬ ВОДА 2018'!J187)</f>
        <v>204.53</v>
      </c>
      <c r="X53" s="58">
        <v>137.66</v>
      </c>
      <c r="Y53" s="59">
        <f t="shared" si="192"/>
        <v>922.91689835928776</v>
      </c>
      <c r="Z53" s="59">
        <f t="shared" si="192"/>
        <v>569.14</v>
      </c>
      <c r="AA53" s="59">
        <f t="shared" si="192"/>
        <v>400.90999999999997</v>
      </c>
      <c r="AB53" s="60">
        <f t="shared" si="170"/>
        <v>-353.77689835928777</v>
      </c>
      <c r="AC53" s="60">
        <f t="shared" si="171"/>
        <v>-38.332475977871184</v>
      </c>
      <c r="AD53" s="59">
        <f t="shared" si="193"/>
        <v>1845.8337967185755</v>
      </c>
      <c r="AE53" s="59">
        <f t="shared" si="193"/>
        <v>1101.83</v>
      </c>
      <c r="AF53" s="59">
        <f t="shared" si="193"/>
        <v>843.81999999999994</v>
      </c>
      <c r="AG53" s="60">
        <f t="shared" si="174"/>
        <v>-744.00379671857559</v>
      </c>
      <c r="AH53" s="60">
        <f t="shared" si="175"/>
        <v>-40.30719331508751</v>
      </c>
      <c r="AI53" s="57">
        <f>SUM('[19]Произв. прогр. Вода (СВОД)'!N55)</f>
        <v>319.94452476455314</v>
      </c>
      <c r="AJ53" s="57">
        <f>SUM('[19]ПОЛНАЯ СЕБЕСТОИМОСТЬ ВОДА 2018'!P187)</f>
        <v>187.35000000000002</v>
      </c>
      <c r="AK53" s="58">
        <v>139.1</v>
      </c>
      <c r="AL53" s="57">
        <f>SUM('[19]Произв. прогр. Вода (СВОД)'!O55)</f>
        <v>319.94452476455314</v>
      </c>
      <c r="AM53" s="57">
        <f>SUM('[19]ПОЛНАЯ СЕБЕСТОИМОСТЬ ВОДА 2018'!Q187)</f>
        <v>186.09</v>
      </c>
      <c r="AN53" s="58">
        <v>201.43</v>
      </c>
      <c r="AO53" s="57">
        <f>SUM('[19]Произв. прогр. Вода (СВОД)'!P55)</f>
        <v>319.94452476455314</v>
      </c>
      <c r="AP53" s="57">
        <f>SUM('[19]ПОЛНАЯ СЕБЕСТОИМОСТЬ ВОДА 2018'!R187)</f>
        <v>167.01</v>
      </c>
      <c r="AQ53" s="58">
        <v>194.09</v>
      </c>
      <c r="AR53" s="59">
        <f t="shared" si="194"/>
        <v>959.83357429365947</v>
      </c>
      <c r="AS53" s="59">
        <f t="shared" si="194"/>
        <v>540.45000000000005</v>
      </c>
      <c r="AT53" s="59">
        <f t="shared" si="194"/>
        <v>534.62</v>
      </c>
      <c r="AU53" s="60">
        <f t="shared" si="177"/>
        <v>-419.38357429365942</v>
      </c>
      <c r="AV53" s="60">
        <f t="shared" si="178"/>
        <v>-43.693363675289582</v>
      </c>
      <c r="AW53" s="59">
        <f t="shared" si="195"/>
        <v>2805.667371012235</v>
      </c>
      <c r="AX53" s="59">
        <f t="shared" si="195"/>
        <v>1642.28</v>
      </c>
      <c r="AY53" s="59">
        <f t="shared" si="195"/>
        <v>1378.44</v>
      </c>
      <c r="AZ53" s="60">
        <f t="shared" si="181"/>
        <v>-1163.387371012235</v>
      </c>
      <c r="BA53" s="60">
        <f t="shared" si="182"/>
        <v>-41.465620017261898</v>
      </c>
      <c r="BB53" s="57">
        <f>SUM('[19]Произв. прогр. Вода (СВОД)'!S55)</f>
        <v>319.94452476455314</v>
      </c>
      <c r="BC53" s="57">
        <f>SUM('[19]ПОЛНАЯ СЕБЕСТОИМОСТЬ ВОДА 2018'!X187)</f>
        <v>0</v>
      </c>
      <c r="BD53" s="61">
        <v>144.44</v>
      </c>
      <c r="BE53" s="57">
        <f>SUM('[19]Произв. прогр. Вода (СВОД)'!T55)</f>
        <v>319.94452476455314</v>
      </c>
      <c r="BF53" s="57">
        <f>SUM('[19]ПОЛНАЯ СЕБЕСТОИМОСТЬ ВОДА 2018'!Y187)</f>
        <v>0</v>
      </c>
      <c r="BG53" s="61">
        <v>166.02</v>
      </c>
      <c r="BH53" s="57">
        <f>SUM('[19]Произв. прогр. Вода (СВОД)'!U55)</f>
        <v>319.94452476455314</v>
      </c>
      <c r="BI53" s="57">
        <f>SUM('[19]ПОЛНАЯ СЕБЕСТОИМОСТЬ ВОДА 2018'!Z187)</f>
        <v>0</v>
      </c>
      <c r="BJ53" s="61">
        <v>164.91</v>
      </c>
      <c r="BK53" s="36">
        <f t="shared" si="196"/>
        <v>959.83357429365947</v>
      </c>
      <c r="BL53" s="36">
        <f t="shared" si="196"/>
        <v>0</v>
      </c>
      <c r="BM53" s="36">
        <f t="shared" si="196"/>
        <v>475.37</v>
      </c>
      <c r="BN53" s="26">
        <f t="shared" si="184"/>
        <v>-959.83357429365947</v>
      </c>
      <c r="BO53" s="26">
        <f t="shared" si="185"/>
        <v>-100</v>
      </c>
      <c r="BP53" s="36">
        <f t="shared" si="197"/>
        <v>3765.5009453058947</v>
      </c>
      <c r="BQ53" s="36">
        <f t="shared" si="197"/>
        <v>1642.28</v>
      </c>
      <c r="BR53" s="36">
        <f t="shared" si="197"/>
        <v>1853.81</v>
      </c>
      <c r="BS53" s="26">
        <f t="shared" si="188"/>
        <v>-2123.2209453058949</v>
      </c>
      <c r="BT53" s="26">
        <f t="shared" si="189"/>
        <v>-56.386148248155934</v>
      </c>
      <c r="BU53" s="46"/>
      <c r="BV53" s="46"/>
      <c r="BW53" s="46"/>
      <c r="BX53" s="46"/>
    </row>
    <row r="54" spans="1:76" ht="18.75">
      <c r="A54" s="62" t="s">
        <v>67</v>
      </c>
      <c r="B54" s="42">
        <f>SUM('[19]Произв. прогр. Вода'!E116)</f>
        <v>190.27019285650456</v>
      </c>
      <c r="C54" s="57">
        <f>SUM('[19]ПОЛНАЯ СЕБЕСТОИМОСТЬ ВОДА 2018'!C188)</f>
        <v>125.04</v>
      </c>
      <c r="D54" s="58">
        <v>135.53</v>
      </c>
      <c r="E54" s="42">
        <f>SUM('[19]Произв. прогр. Вода'!F116)</f>
        <v>190.27019285650456</v>
      </c>
      <c r="F54" s="57">
        <f>SUM('[19]ПОЛНАЯ СЕБЕСТОИМОСТЬ ВОДА 2018'!D188)</f>
        <v>141.94999999999999</v>
      </c>
      <c r="G54" s="58">
        <v>175.2</v>
      </c>
      <c r="H54" s="42">
        <f>SUM('[19]Произв. прогр. Вода'!G116)</f>
        <v>190.27019285650456</v>
      </c>
      <c r="I54" s="57">
        <f>SUM('[19]ПОЛНАЯ СЕБЕСТОИМОСТЬ ВОДА 2018'!E188)</f>
        <v>177.25</v>
      </c>
      <c r="J54" s="58">
        <v>145.05000000000001</v>
      </c>
      <c r="K54" s="59">
        <f t="shared" si="191"/>
        <v>570.81057856951372</v>
      </c>
      <c r="L54" s="59">
        <f t="shared" si="191"/>
        <v>444.24</v>
      </c>
      <c r="M54" s="59">
        <f t="shared" si="191"/>
        <v>455.78000000000003</v>
      </c>
      <c r="N54" s="60">
        <f t="shared" si="167"/>
        <v>-126.57057856951371</v>
      </c>
      <c r="O54" s="60">
        <f t="shared" si="168"/>
        <v>-22.173831971843853</v>
      </c>
      <c r="P54" s="42">
        <f>SUM('[19]Произв. прогр. Вода'!I116)</f>
        <v>190.27019285650456</v>
      </c>
      <c r="Q54" s="57">
        <f>SUM('[19]ПОЛНАЯ СЕБЕСТОИМОСТЬ ВОДА 2018'!H188)</f>
        <v>164.18</v>
      </c>
      <c r="R54" s="58">
        <v>163.84</v>
      </c>
      <c r="S54" s="42">
        <f>SUM('[19]Произв. прогр. Вода'!J116)</f>
        <v>190.27019285650456</v>
      </c>
      <c r="T54" s="57">
        <f>SUM('[19]ПОЛНАЯ СЕБЕСТОИМОСТЬ ВОДА 2018'!I188)</f>
        <v>143.81</v>
      </c>
      <c r="U54" s="58">
        <v>136.81</v>
      </c>
      <c r="V54" s="42">
        <f>SUM('[19]Произв. прогр. Вода'!K116)</f>
        <v>190.27019285650456</v>
      </c>
      <c r="W54" s="57">
        <f>SUM('[19]ПОЛНАЯ СЕБЕСТОИМОСТЬ ВОДА 2018'!J188)</f>
        <v>141.82</v>
      </c>
      <c r="X54" s="58">
        <v>131.74</v>
      </c>
      <c r="Y54" s="59">
        <f t="shared" si="192"/>
        <v>570.81057856951372</v>
      </c>
      <c r="Z54" s="59">
        <f t="shared" si="192"/>
        <v>449.81</v>
      </c>
      <c r="AA54" s="59">
        <f t="shared" si="192"/>
        <v>432.39</v>
      </c>
      <c r="AB54" s="60">
        <f t="shared" si="170"/>
        <v>-121.00057856951372</v>
      </c>
      <c r="AC54" s="60">
        <f t="shared" si="171"/>
        <v>-21.198026650583206</v>
      </c>
      <c r="AD54" s="59">
        <f t="shared" si="193"/>
        <v>1141.6211571390274</v>
      </c>
      <c r="AE54" s="59">
        <f t="shared" si="193"/>
        <v>894.05</v>
      </c>
      <c r="AF54" s="59">
        <f t="shared" si="193"/>
        <v>888.17000000000007</v>
      </c>
      <c r="AG54" s="60">
        <f t="shared" si="174"/>
        <v>-247.57115713902749</v>
      </c>
      <c r="AH54" s="60">
        <f t="shared" si="175"/>
        <v>-21.685929311213535</v>
      </c>
      <c r="AI54" s="57">
        <f>SUM('[19]Произв. прогр. Вода'!N116)</f>
        <v>190.27019285650456</v>
      </c>
      <c r="AJ54" s="57">
        <f>SUM('[19]ПОЛНАЯ СЕБЕСТОИМОСТЬ ВОДА 2018'!P188)</f>
        <v>213.05</v>
      </c>
      <c r="AK54" s="58">
        <v>124.55</v>
      </c>
      <c r="AL54" s="57">
        <f>SUM('[19]Произв. прогр. Вода'!O116)</f>
        <v>190.27019285650456</v>
      </c>
      <c r="AM54" s="57">
        <f>SUM('[19]ПОЛНАЯ СЕБЕСТОИМОСТЬ ВОДА 2018'!Q188)</f>
        <v>159.31</v>
      </c>
      <c r="AN54" s="58">
        <v>151.1</v>
      </c>
      <c r="AO54" s="57">
        <f>SUM('[19]Произв. прогр. Вода'!P116)</f>
        <v>190.27019285650456</v>
      </c>
      <c r="AP54" s="57">
        <f>SUM('[19]ПОЛНАЯ СЕБЕСТОИМОСТЬ ВОДА 2018'!R188)</f>
        <v>156.34</v>
      </c>
      <c r="AQ54" s="58">
        <v>131.97</v>
      </c>
      <c r="AR54" s="59">
        <f t="shared" si="194"/>
        <v>570.81057856951372</v>
      </c>
      <c r="AS54" s="59">
        <f t="shared" si="194"/>
        <v>528.70000000000005</v>
      </c>
      <c r="AT54" s="59">
        <f t="shared" si="194"/>
        <v>407.62</v>
      </c>
      <c r="AU54" s="60">
        <f t="shared" si="177"/>
        <v>-42.110578569513677</v>
      </c>
      <c r="AV54" s="60">
        <f t="shared" si="178"/>
        <v>-7.3773297395863553</v>
      </c>
      <c r="AW54" s="59">
        <f t="shared" si="195"/>
        <v>1712.4317357085411</v>
      </c>
      <c r="AX54" s="59">
        <f t="shared" si="195"/>
        <v>1422.75</v>
      </c>
      <c r="AY54" s="59">
        <f t="shared" si="195"/>
        <v>1295.79</v>
      </c>
      <c r="AZ54" s="60">
        <f t="shared" si="181"/>
        <v>-289.68173570854105</v>
      </c>
      <c r="BA54" s="60">
        <f t="shared" si="182"/>
        <v>-16.916396120671138</v>
      </c>
      <c r="BB54" s="57">
        <f>SUM('[19]Произв. прогр. Вода'!S116)</f>
        <v>190.27019285650456</v>
      </c>
      <c r="BC54" s="57">
        <f>SUM('[19]ПОЛНАЯ СЕБЕСТОИМОСТЬ ВОДА 2018'!X188)</f>
        <v>0</v>
      </c>
      <c r="BD54" s="61">
        <v>111.58</v>
      </c>
      <c r="BE54" s="57">
        <f>SUM('[19]Произв. прогр. Вода'!T116)</f>
        <v>190.27019285650456</v>
      </c>
      <c r="BF54" s="57">
        <f>SUM('[19]ПОЛНАЯ СЕБЕСТОИМОСТЬ ВОДА 2018'!Y188)</f>
        <v>0</v>
      </c>
      <c r="BG54" s="61">
        <v>131.44999999999999</v>
      </c>
      <c r="BH54" s="57">
        <f>SUM('[19]Произв. прогр. Вода'!U116)</f>
        <v>190.27019285650456</v>
      </c>
      <c r="BI54" s="57">
        <f>SUM('[19]ПОЛНАЯ СЕБЕСТОИМОСТЬ ВОДА 2018'!Z188)</f>
        <v>0</v>
      </c>
      <c r="BJ54" s="61">
        <v>123.9</v>
      </c>
      <c r="BK54" s="36">
        <f t="shared" si="196"/>
        <v>570.81057856951372</v>
      </c>
      <c r="BL54" s="36">
        <f t="shared" si="196"/>
        <v>0</v>
      </c>
      <c r="BM54" s="36">
        <f t="shared" si="196"/>
        <v>366.92999999999995</v>
      </c>
      <c r="BN54" s="26">
        <f t="shared" si="184"/>
        <v>-570.81057856951372</v>
      </c>
      <c r="BO54" s="26">
        <f t="shared" si="185"/>
        <v>-100</v>
      </c>
      <c r="BP54" s="36">
        <f t="shared" si="197"/>
        <v>2283.2423142780549</v>
      </c>
      <c r="BQ54" s="36">
        <f t="shared" si="197"/>
        <v>1422.75</v>
      </c>
      <c r="BR54" s="36">
        <f t="shared" si="197"/>
        <v>1662.7199999999998</v>
      </c>
      <c r="BS54" s="26">
        <f t="shared" si="188"/>
        <v>-860.49231427805489</v>
      </c>
      <c r="BT54" s="26">
        <f t="shared" si="189"/>
        <v>-37.687297090503357</v>
      </c>
      <c r="BU54" s="46"/>
      <c r="BV54" s="46"/>
      <c r="BW54" s="46"/>
      <c r="BX54" s="46"/>
    </row>
    <row r="55" spans="1:76" ht="18.75">
      <c r="A55" s="62" t="s">
        <v>68</v>
      </c>
      <c r="B55" s="42">
        <f>SUM(B51-B52-B53-B54)</f>
        <v>1099.3005023592134</v>
      </c>
      <c r="C55" s="57">
        <f>SUM('[19]ПОЛНАЯ СЕБЕСТОИМОСТЬ ВОДА 2018'!C189)</f>
        <v>1072.2099999999998</v>
      </c>
      <c r="D55" s="58">
        <v>1337.68</v>
      </c>
      <c r="E55" s="42">
        <f t="shared" ref="E55:H55" si="198">SUM(E51-E52-E53-E54)</f>
        <v>981.34983528963107</v>
      </c>
      <c r="F55" s="57">
        <f>SUM('[19]ПОЛНАЯ СЕБЕСТОИМОСТЬ ВОДА 2018'!D189)</f>
        <v>1047.5999999999997</v>
      </c>
      <c r="G55" s="58">
        <v>1044.42</v>
      </c>
      <c r="H55" s="42">
        <f t="shared" si="198"/>
        <v>930.26829881597655</v>
      </c>
      <c r="I55" s="57">
        <f>SUM('[19]ПОЛНАЯ СЕБЕСТОИМОСТЬ ВОДА 2018'!E189)</f>
        <v>1149.94</v>
      </c>
      <c r="J55" s="58">
        <v>1061.99</v>
      </c>
      <c r="K55" s="59">
        <f t="shared" si="191"/>
        <v>3010.9186364648212</v>
      </c>
      <c r="L55" s="59">
        <f t="shared" si="191"/>
        <v>3269.7499999999995</v>
      </c>
      <c r="M55" s="59">
        <f t="shared" si="191"/>
        <v>3444.09</v>
      </c>
      <c r="N55" s="60">
        <f t="shared" si="167"/>
        <v>258.8313635351783</v>
      </c>
      <c r="O55" s="60">
        <f t="shared" si="168"/>
        <v>8.5964250378773865</v>
      </c>
      <c r="P55" s="42">
        <f t="shared" ref="P55" si="199">SUM(P51-P52-P53-P54)</f>
        <v>752.5578050913299</v>
      </c>
      <c r="Q55" s="57">
        <f>SUM('[19]ПОЛНАЯ СЕБЕСТОИМОСТЬ ВОДА 2018'!H189)</f>
        <v>878.75000000000023</v>
      </c>
      <c r="R55" s="58">
        <v>996.5</v>
      </c>
      <c r="S55" s="42">
        <f t="shared" ref="S55" si="200">SUM(S51-S52-S53-S54)</f>
        <v>400.07090363773568</v>
      </c>
      <c r="T55" s="57">
        <f>SUM('[19]ПОЛНАЯ СЕБЕСТОИМОСТЬ ВОДА 2018'!I189)</f>
        <v>461.01</v>
      </c>
      <c r="U55" s="58">
        <v>913.95</v>
      </c>
      <c r="V55" s="42">
        <f t="shared" ref="V55" si="201">SUM(V51-V52-V53-V54)</f>
        <v>296.17860869866513</v>
      </c>
      <c r="W55" s="57">
        <f>SUM('[19]ПОЛНАЯ СЕБЕСТОИМОСТЬ ВОДА 2018'!J189)</f>
        <v>405.59999999999991</v>
      </c>
      <c r="X55" s="58">
        <v>351.34</v>
      </c>
      <c r="Y55" s="59">
        <f t="shared" si="192"/>
        <v>1448.8073174277308</v>
      </c>
      <c r="Z55" s="59">
        <f t="shared" si="192"/>
        <v>1745.3600000000001</v>
      </c>
      <c r="AA55" s="59">
        <f t="shared" si="192"/>
        <v>2261.79</v>
      </c>
      <c r="AB55" s="60">
        <f t="shared" si="170"/>
        <v>296.5526825722693</v>
      </c>
      <c r="AC55" s="60">
        <f t="shared" si="171"/>
        <v>20.468745498799699</v>
      </c>
      <c r="AD55" s="59">
        <f t="shared" si="193"/>
        <v>4459.7259538925518</v>
      </c>
      <c r="AE55" s="59">
        <f t="shared" si="193"/>
        <v>5015.1099999999997</v>
      </c>
      <c r="AF55" s="59">
        <f t="shared" si="193"/>
        <v>5705.88</v>
      </c>
      <c r="AG55" s="60">
        <f t="shared" si="174"/>
        <v>555.38404610744783</v>
      </c>
      <c r="AH55" s="60">
        <f t="shared" si="175"/>
        <v>12.453322285928708</v>
      </c>
      <c r="AI55" s="42">
        <f t="shared" ref="AI55" si="202">SUM(AI51-AI52-AI53-AI54)</f>
        <v>292.01920420409647</v>
      </c>
      <c r="AJ55" s="57">
        <f>SUM('[19]ПОЛНАЯ СЕБЕСТОИМОСТЬ ВОДА 2018'!P189)</f>
        <v>656.40000000000032</v>
      </c>
      <c r="AK55" s="58">
        <v>470.12</v>
      </c>
      <c r="AL55" s="42">
        <f t="shared" ref="AL55" si="203">SUM(AL51-AL52-AL53-AL54)</f>
        <v>289.88236970938124</v>
      </c>
      <c r="AM55" s="57">
        <f>SUM('[19]ПОЛНАЯ СЕБЕСТОИМОСТЬ ВОДА 2018'!Q189)</f>
        <v>411.28999999999996</v>
      </c>
      <c r="AN55" s="58">
        <v>410.46</v>
      </c>
      <c r="AO55" s="42">
        <f t="shared" ref="AO55" si="204">SUM(AO51-AO52-AO53-AO54)</f>
        <v>486.19505812469833</v>
      </c>
      <c r="AP55" s="57">
        <f>SUM('[19]ПОЛНАЯ СЕБЕСТОИМОСТЬ ВОДА 2018'!R189)</f>
        <v>887.13999999999976</v>
      </c>
      <c r="AQ55" s="58">
        <v>659.34</v>
      </c>
      <c r="AR55" s="59">
        <f t="shared" si="194"/>
        <v>1068.096632038176</v>
      </c>
      <c r="AS55" s="59">
        <f t="shared" si="194"/>
        <v>1954.83</v>
      </c>
      <c r="AT55" s="59">
        <f t="shared" si="194"/>
        <v>1539.92</v>
      </c>
      <c r="AU55" s="60">
        <f t="shared" si="177"/>
        <v>886.73336796182389</v>
      </c>
      <c r="AV55" s="60">
        <f t="shared" si="178"/>
        <v>83.019957311327815</v>
      </c>
      <c r="AW55" s="59">
        <f t="shared" si="195"/>
        <v>5527.8225859307277</v>
      </c>
      <c r="AX55" s="59">
        <f t="shared" si="195"/>
        <v>6969.94</v>
      </c>
      <c r="AY55" s="59">
        <f t="shared" si="195"/>
        <v>7245.8</v>
      </c>
      <c r="AZ55" s="60">
        <f t="shared" si="181"/>
        <v>1442.1174140692719</v>
      </c>
      <c r="BA55" s="60">
        <f t="shared" si="182"/>
        <v>26.088344762361082</v>
      </c>
      <c r="BB55" s="42">
        <f t="shared" ref="BB55" si="205">SUM(BB51-BB52-BB53-BB54)</f>
        <v>774.1733437817818</v>
      </c>
      <c r="BC55" s="57">
        <f>SUM('[19]ПОЛНАЯ СЕБЕСТОИМОСТЬ ВОДА 2018'!X189)</f>
        <v>0</v>
      </c>
      <c r="BD55" s="61">
        <v>757.97</v>
      </c>
      <c r="BE55" s="57">
        <f t="shared" ref="BE55" si="206">SUM(BE51-BE52-BE53-BE54)</f>
        <v>902.91615467159477</v>
      </c>
      <c r="BF55" s="57">
        <f>SUM('[19]ПОЛНАЯ СЕБЕСТОИМОСТЬ ВОДА 2018'!Y189)</f>
        <v>0</v>
      </c>
      <c r="BG55" s="61">
        <v>1017.23</v>
      </c>
      <c r="BH55" s="57">
        <f t="shared" ref="BH55" si="207">SUM(BH51-BH52-BH53-BH54)</f>
        <v>1063.5280038237208</v>
      </c>
      <c r="BI55" s="57">
        <f>SUM('[19]ПОЛНАЯ СЕБЕСТОИМОСТЬ ВОДА 2018'!Z189)</f>
        <v>0</v>
      </c>
      <c r="BJ55" s="61">
        <v>1042.29</v>
      </c>
      <c r="BK55" s="36">
        <f t="shared" si="196"/>
        <v>2740.6175022770976</v>
      </c>
      <c r="BL55" s="36">
        <f t="shared" si="196"/>
        <v>0</v>
      </c>
      <c r="BM55" s="36">
        <f t="shared" si="196"/>
        <v>2817.49</v>
      </c>
      <c r="BN55" s="26">
        <f t="shared" si="184"/>
        <v>-2740.6175022770976</v>
      </c>
      <c r="BO55" s="26">
        <f t="shared" si="185"/>
        <v>-100</v>
      </c>
      <c r="BP55" s="36">
        <f t="shared" si="197"/>
        <v>8268.4400882078262</v>
      </c>
      <c r="BQ55" s="36">
        <f t="shared" si="197"/>
        <v>6969.94</v>
      </c>
      <c r="BR55" s="36">
        <f t="shared" si="197"/>
        <v>10063.290000000001</v>
      </c>
      <c r="BS55" s="26">
        <f t="shared" si="188"/>
        <v>-1298.5000882078266</v>
      </c>
      <c r="BT55" s="26">
        <f t="shared" si="189"/>
        <v>-15.704293365561227</v>
      </c>
      <c r="BU55" s="46"/>
      <c r="BV55" s="46"/>
      <c r="BW55" s="46"/>
      <c r="BX55" s="46"/>
    </row>
    <row r="56" spans="1:76" ht="18.75">
      <c r="A56" s="47" t="s">
        <v>69</v>
      </c>
      <c r="B56" s="63">
        <f>SUM('[19]Произв. прогр. Вода (СВОД)'!E57)</f>
        <v>0</v>
      </c>
      <c r="C56" s="48">
        <f>SUM('[19]ПОЛНАЯ СЕБЕСТОИМОСТЬ ВОДА 2018'!C190)</f>
        <v>0</v>
      </c>
      <c r="D56" s="53">
        <f>SUM(D57:D60)</f>
        <v>0</v>
      </c>
      <c r="E56" s="63">
        <f>SUM('[19]Произв. прогр. Вода (СВОД)'!F57)</f>
        <v>0</v>
      </c>
      <c r="F56" s="48">
        <f>SUM('[19]ПОЛНАЯ СЕБЕСТОИМОСТЬ ВОДА 2018'!D190)</f>
        <v>0</v>
      </c>
      <c r="G56" s="53">
        <f>SUM(G57:G60)</f>
        <v>0</v>
      </c>
      <c r="H56" s="63">
        <f>SUM('[19]Произв. прогр. Вода (СВОД)'!G57)</f>
        <v>880.95560302602939</v>
      </c>
      <c r="I56" s="48">
        <f>SUM('[19]ПОЛНАЯ СЕБЕСТОИМОСТЬ ВОДА 2018'!E190)</f>
        <v>684.78</v>
      </c>
      <c r="J56" s="53">
        <f>SUM(J57:J60)</f>
        <v>522.91999999999996</v>
      </c>
      <c r="K56" s="54">
        <f t="shared" si="191"/>
        <v>880.95560302602939</v>
      </c>
      <c r="L56" s="54">
        <f t="shared" si="191"/>
        <v>684.78</v>
      </c>
      <c r="M56" s="54">
        <f t="shared" si="191"/>
        <v>522.91999999999996</v>
      </c>
      <c r="N56" s="55">
        <f t="shared" si="167"/>
        <v>-196.17560302602942</v>
      </c>
      <c r="O56" s="55">
        <f t="shared" si="168"/>
        <v>-22.268500518321019</v>
      </c>
      <c r="P56" s="63">
        <f>SUM('[19]Произв. прогр. Вода (СВОД)'!I57)</f>
        <v>0</v>
      </c>
      <c r="Q56" s="48">
        <f>SUM('[19]ПОЛНАЯ СЕБЕСТОИМОСТЬ ВОДА 2018'!H190)</f>
        <v>0</v>
      </c>
      <c r="R56" s="53">
        <f>SUM(R57:R60)</f>
        <v>0</v>
      </c>
      <c r="S56" s="63">
        <f>SUM('[19]Произв. прогр. Вода (СВОД)'!J57)</f>
        <v>0</v>
      </c>
      <c r="T56" s="48">
        <f>SUM('[19]ПОЛНАЯ СЕБЕСТОИМОСТЬ ВОДА 2018'!I190)</f>
        <v>0</v>
      </c>
      <c r="U56" s="53">
        <f>SUM(U57:U60)</f>
        <v>0</v>
      </c>
      <c r="V56" s="63">
        <f>SUM('[19]Произв. прогр. Вода (СВОД)'!K57)</f>
        <v>880.95560302602939</v>
      </c>
      <c r="W56" s="48">
        <f>SUM('[19]ПОЛНАЯ СЕБЕСТОИМОСТЬ ВОДА 2018'!J190)</f>
        <v>684.78</v>
      </c>
      <c r="X56" s="53">
        <f>SUM(X57:X60)</f>
        <v>522.91999999999996</v>
      </c>
      <c r="Y56" s="54">
        <f t="shared" si="192"/>
        <v>880.95560302602939</v>
      </c>
      <c r="Z56" s="54">
        <f t="shared" si="192"/>
        <v>684.78</v>
      </c>
      <c r="AA56" s="54">
        <f t="shared" si="192"/>
        <v>522.91999999999996</v>
      </c>
      <c r="AB56" s="55">
        <f t="shared" si="170"/>
        <v>-196.17560302602942</v>
      </c>
      <c r="AC56" s="55">
        <f t="shared" si="171"/>
        <v>-22.268500518321019</v>
      </c>
      <c r="AD56" s="54">
        <f t="shared" si="193"/>
        <v>1761.9112060520588</v>
      </c>
      <c r="AE56" s="54">
        <f t="shared" si="193"/>
        <v>1369.56</v>
      </c>
      <c r="AF56" s="54">
        <f t="shared" si="193"/>
        <v>1045.8399999999999</v>
      </c>
      <c r="AG56" s="55">
        <f t="shared" si="174"/>
        <v>-392.35120605205884</v>
      </c>
      <c r="AH56" s="55">
        <f t="shared" si="175"/>
        <v>-22.268500518321019</v>
      </c>
      <c r="AI56" s="63">
        <f>SUM('[19]Произв. прогр. Вода (СВОД)'!N57)</f>
        <v>0</v>
      </c>
      <c r="AJ56" s="48">
        <f>SUM('[19]ПОЛНАЯ СЕБЕСТОИМОСТЬ ВОДА 2018'!P190)</f>
        <v>0</v>
      </c>
      <c r="AK56" s="53">
        <f>SUM(AK57:AK60)</f>
        <v>0</v>
      </c>
      <c r="AL56" s="63">
        <f>SUM('[19]Произв. прогр. Вода (СВОД)'!O57)</f>
        <v>0</v>
      </c>
      <c r="AM56" s="48">
        <f>SUM('[19]ПОЛНАЯ СЕБЕСТОИМОСТЬ ВОДА 2018'!Q190)</f>
        <v>0</v>
      </c>
      <c r="AN56" s="53">
        <f>SUM(AN57:AN60)</f>
        <v>0</v>
      </c>
      <c r="AO56" s="63">
        <f>SUM('[19]Произв. прогр. Вода (СВОД)'!P57)</f>
        <v>880.95560302602939</v>
      </c>
      <c r="AP56" s="48">
        <f>SUM('[19]ПОЛНАЯ СЕБЕСТОИМОСТЬ ВОДА 2018'!R190)</f>
        <v>683.28</v>
      </c>
      <c r="AQ56" s="53">
        <f>SUM(AQ57:AQ60)</f>
        <v>522.91999999999996</v>
      </c>
      <c r="AR56" s="54">
        <f t="shared" si="194"/>
        <v>880.95560302602939</v>
      </c>
      <c r="AS56" s="54">
        <f t="shared" si="194"/>
        <v>683.28</v>
      </c>
      <c r="AT56" s="54">
        <f t="shared" si="194"/>
        <v>522.91999999999996</v>
      </c>
      <c r="AU56" s="55">
        <f t="shared" si="177"/>
        <v>-197.67560302602942</v>
      </c>
      <c r="AV56" s="55">
        <f t="shared" si="178"/>
        <v>-22.438770165831926</v>
      </c>
      <c r="AW56" s="54">
        <f t="shared" si="195"/>
        <v>2642.8668090780884</v>
      </c>
      <c r="AX56" s="54">
        <f t="shared" si="195"/>
        <v>2052.84</v>
      </c>
      <c r="AY56" s="54">
        <f t="shared" si="195"/>
        <v>1568.7599999999998</v>
      </c>
      <c r="AZ56" s="55">
        <f t="shared" si="181"/>
        <v>-590.02680907808826</v>
      </c>
      <c r="BA56" s="55">
        <f t="shared" si="182"/>
        <v>-22.325257067491318</v>
      </c>
      <c r="BB56" s="63">
        <f>SUM('[19]Произв. прогр. Вода (СВОД)'!S57)</f>
        <v>0</v>
      </c>
      <c r="BC56" s="48">
        <f>SUM('[19]ПОЛНАЯ СЕБЕСТОИМОСТЬ ВОДА 2018'!X190)</f>
        <v>0</v>
      </c>
      <c r="BD56" s="56">
        <f>SUM(BD57:BD60)</f>
        <v>0</v>
      </c>
      <c r="BE56" s="48">
        <f>SUM('[19]Произв. прогр. Вода (СВОД)'!T57)</f>
        <v>0</v>
      </c>
      <c r="BF56" s="48">
        <f>SUM('[19]ПОЛНАЯ СЕБЕСТОИМОСТЬ ВОДА 2018'!Y190)</f>
        <v>0</v>
      </c>
      <c r="BG56" s="56">
        <f>SUM(BG57:BG60)</f>
        <v>0</v>
      </c>
      <c r="BH56" s="48">
        <f>SUM('[19]Произв. прогр. Вода (СВОД)'!U57)</f>
        <v>880.95560302602939</v>
      </c>
      <c r="BI56" s="48">
        <f>SUM('[19]ПОЛНАЯ СЕБЕСТОИМОСТЬ ВОДА 2018'!Z190)</f>
        <v>0</v>
      </c>
      <c r="BJ56" s="56">
        <f>SUM(BJ57:BJ60)</f>
        <v>823.06999999999994</v>
      </c>
      <c r="BK56" s="32">
        <f t="shared" si="196"/>
        <v>880.95560302602939</v>
      </c>
      <c r="BL56" s="32">
        <f t="shared" si="196"/>
        <v>0</v>
      </c>
      <c r="BM56" s="32">
        <f t="shared" si="196"/>
        <v>823.06999999999994</v>
      </c>
      <c r="BN56" s="18">
        <f t="shared" si="184"/>
        <v>-880.95560302602939</v>
      </c>
      <c r="BO56" s="18">
        <f t="shared" si="185"/>
        <v>-100</v>
      </c>
      <c r="BP56" s="32">
        <f t="shared" si="197"/>
        <v>3523.8224121041176</v>
      </c>
      <c r="BQ56" s="32">
        <f t="shared" si="197"/>
        <v>2052.84</v>
      </c>
      <c r="BR56" s="32">
        <f t="shared" si="197"/>
        <v>2391.83</v>
      </c>
      <c r="BS56" s="18">
        <f t="shared" si="188"/>
        <v>-1470.9824121041174</v>
      </c>
      <c r="BT56" s="18">
        <f t="shared" si="189"/>
        <v>-41.743942800618484</v>
      </c>
      <c r="BU56" s="46"/>
      <c r="BV56" s="46"/>
      <c r="BW56" s="46"/>
      <c r="BX56" s="46"/>
    </row>
    <row r="57" spans="1:76" ht="18.75">
      <c r="A57" s="50" t="s">
        <v>70</v>
      </c>
      <c r="B57" s="42">
        <f>SUM('[19]Произв. прогр. Вода (СВОД)'!E58)</f>
        <v>0</v>
      </c>
      <c r="C57" s="57">
        <f>SUM('[19]ПОЛНАЯ СЕБЕСТОИМОСТЬ ВОДА 2018'!C191)</f>
        <v>0</v>
      </c>
      <c r="D57" s="58">
        <v>0</v>
      </c>
      <c r="E57" s="42">
        <f>SUM('[19]Произв. прогр. Вода (СВОД)'!F58)</f>
        <v>0</v>
      </c>
      <c r="F57" s="57">
        <f>SUM('[19]ПОЛНАЯ СЕБЕСТОИМОСТЬ ВОДА 2018'!D191)</f>
        <v>0</v>
      </c>
      <c r="G57" s="58">
        <v>0</v>
      </c>
      <c r="H57" s="42">
        <f>SUM('[19]Произв. прогр. Вода (СВОД)'!G58)</f>
        <v>359.10560302602937</v>
      </c>
      <c r="I57" s="57">
        <f>SUM('[19]ПОЛНАЯ СЕБЕСТОИМОСТЬ ВОДА 2018'!E191)</f>
        <v>663</v>
      </c>
      <c r="J57" s="58">
        <v>501.14</v>
      </c>
      <c r="K57" s="59">
        <f t="shared" si="191"/>
        <v>359.10560302602937</v>
      </c>
      <c r="L57" s="59">
        <f t="shared" si="191"/>
        <v>663</v>
      </c>
      <c r="M57" s="59">
        <f t="shared" si="191"/>
        <v>501.14</v>
      </c>
      <c r="N57" s="60">
        <f t="shared" si="167"/>
        <v>303.89439697397063</v>
      </c>
      <c r="O57" s="60">
        <f t="shared" si="168"/>
        <v>84.625356556172477</v>
      </c>
      <c r="P57" s="42">
        <f>SUM('[19]Произв. прогр. Вода (СВОД)'!I58)</f>
        <v>0</v>
      </c>
      <c r="Q57" s="57">
        <f>SUM('[19]ПОЛНАЯ СЕБЕСТОИМОСТЬ ВОДА 2018'!H191)</f>
        <v>0</v>
      </c>
      <c r="R57" s="58">
        <v>0</v>
      </c>
      <c r="S57" s="42">
        <f>SUM('[19]Произв. прогр. Вода (СВОД)'!J58)</f>
        <v>0</v>
      </c>
      <c r="T57" s="57">
        <f>SUM('[19]ПОЛНАЯ СЕБЕСТОИМОСТЬ ВОДА 2018'!I191)</f>
        <v>0</v>
      </c>
      <c r="U57" s="58">
        <v>0</v>
      </c>
      <c r="V57" s="42">
        <f>SUM('[19]Произв. прогр. Вода (СВОД)'!K58)</f>
        <v>359.10560302602937</v>
      </c>
      <c r="W57" s="57">
        <f>SUM('[19]ПОЛНАЯ СЕБЕСТОИМОСТЬ ВОДА 2018'!J191)</f>
        <v>663</v>
      </c>
      <c r="X57" s="58">
        <v>501.14</v>
      </c>
      <c r="Y57" s="59">
        <f t="shared" si="192"/>
        <v>359.10560302602937</v>
      </c>
      <c r="Z57" s="59">
        <f t="shared" si="192"/>
        <v>663</v>
      </c>
      <c r="AA57" s="59">
        <f t="shared" si="192"/>
        <v>501.14</v>
      </c>
      <c r="AB57" s="60">
        <f t="shared" si="170"/>
        <v>303.89439697397063</v>
      </c>
      <c r="AC57" s="60">
        <f t="shared" si="171"/>
        <v>84.625356556172477</v>
      </c>
      <c r="AD57" s="59">
        <f t="shared" si="193"/>
        <v>718.21120605205874</v>
      </c>
      <c r="AE57" s="59">
        <f t="shared" si="193"/>
        <v>1326</v>
      </c>
      <c r="AF57" s="59">
        <f t="shared" si="193"/>
        <v>1002.28</v>
      </c>
      <c r="AG57" s="60">
        <f t="shared" si="174"/>
        <v>607.78879394794126</v>
      </c>
      <c r="AH57" s="60">
        <f t="shared" si="175"/>
        <v>84.625356556172477</v>
      </c>
      <c r="AI57" s="42">
        <f>SUM('[19]Произв. прогр. Вода (СВОД)'!N58)</f>
        <v>0</v>
      </c>
      <c r="AJ57" s="57">
        <f>SUM('[19]ПОЛНАЯ СЕБЕСТОИМОСТЬ ВОДА 2018'!P191)</f>
        <v>0</v>
      </c>
      <c r="AK57" s="58">
        <v>0</v>
      </c>
      <c r="AL57" s="42">
        <f>SUM('[19]Произв. прогр. Вода (СВОД)'!O58)</f>
        <v>0</v>
      </c>
      <c r="AM57" s="57">
        <f>SUM('[19]ПОЛНАЯ СЕБЕСТОИМОСТЬ ВОДА 2018'!Q191)</f>
        <v>0</v>
      </c>
      <c r="AN57" s="58">
        <v>0</v>
      </c>
      <c r="AO57" s="42">
        <f>SUM('[19]Произв. прогр. Вода (СВОД)'!P58)</f>
        <v>359.10560302602937</v>
      </c>
      <c r="AP57" s="57">
        <f>SUM('[19]ПОЛНАЯ СЕБЕСТОИМОСТЬ ВОДА 2018'!R191)</f>
        <v>663</v>
      </c>
      <c r="AQ57" s="58">
        <v>501.14</v>
      </c>
      <c r="AR57" s="59">
        <f t="shared" si="194"/>
        <v>359.10560302602937</v>
      </c>
      <c r="AS57" s="59">
        <f t="shared" si="194"/>
        <v>663</v>
      </c>
      <c r="AT57" s="59">
        <f t="shared" si="194"/>
        <v>501.14</v>
      </c>
      <c r="AU57" s="60">
        <f t="shared" si="177"/>
        <v>303.89439697397063</v>
      </c>
      <c r="AV57" s="60">
        <f t="shared" si="178"/>
        <v>84.625356556172477</v>
      </c>
      <c r="AW57" s="59">
        <f t="shared" si="195"/>
        <v>1077.3168090780882</v>
      </c>
      <c r="AX57" s="59">
        <f t="shared" si="195"/>
        <v>1989</v>
      </c>
      <c r="AY57" s="59">
        <f t="shared" si="195"/>
        <v>1503.42</v>
      </c>
      <c r="AZ57" s="60">
        <f t="shared" si="181"/>
        <v>911.68319092191177</v>
      </c>
      <c r="BA57" s="60">
        <f t="shared" si="182"/>
        <v>84.625356556172449</v>
      </c>
      <c r="BB57" s="42">
        <f>SUM('[19]Произв. прогр. Вода (СВОД)'!S58)</f>
        <v>0</v>
      </c>
      <c r="BC57" s="57">
        <f>SUM('[19]ПОЛНАЯ СЕБЕСТОИМОСТЬ ВОДА 2018'!X191)</f>
        <v>0</v>
      </c>
      <c r="BD57" s="61">
        <v>0</v>
      </c>
      <c r="BE57" s="57">
        <f>SUM('[19]Произв. прогр. Вода (СВОД)'!T58)</f>
        <v>0</v>
      </c>
      <c r="BF57" s="57">
        <f>SUM('[19]ПОЛНАЯ СЕБЕСТОИМОСТЬ ВОДА 2018'!Y191)</f>
        <v>0</v>
      </c>
      <c r="BG57" s="61">
        <v>0</v>
      </c>
      <c r="BH57" s="57">
        <f>SUM('[19]Произв. прогр. Вода (СВОД)'!U58)</f>
        <v>359.10560302602937</v>
      </c>
      <c r="BI57" s="57">
        <f>SUM('[19]ПОЛНАЯ СЕБЕСТОИМОСТЬ ВОДА 2018'!Z191)</f>
        <v>0</v>
      </c>
      <c r="BJ57" s="61">
        <v>801.3</v>
      </c>
      <c r="BK57" s="36">
        <f t="shared" si="196"/>
        <v>359.10560302602937</v>
      </c>
      <c r="BL57" s="36">
        <f t="shared" si="196"/>
        <v>0</v>
      </c>
      <c r="BM57" s="36">
        <f t="shared" si="196"/>
        <v>801.3</v>
      </c>
      <c r="BN57" s="26">
        <f t="shared" si="184"/>
        <v>-359.10560302602937</v>
      </c>
      <c r="BO57" s="26">
        <f t="shared" si="185"/>
        <v>-100</v>
      </c>
      <c r="BP57" s="36">
        <f t="shared" si="197"/>
        <v>1436.4224121041175</v>
      </c>
      <c r="BQ57" s="36">
        <f t="shared" si="197"/>
        <v>1989</v>
      </c>
      <c r="BR57" s="36">
        <f t="shared" si="197"/>
        <v>2304.7200000000003</v>
      </c>
      <c r="BS57" s="26">
        <f t="shared" si="188"/>
        <v>552.57758789588252</v>
      </c>
      <c r="BT57" s="26">
        <f t="shared" si="189"/>
        <v>38.469017417129351</v>
      </c>
      <c r="BU57" s="46"/>
      <c r="BV57" s="46"/>
      <c r="BW57" s="46"/>
      <c r="BX57" s="46"/>
    </row>
    <row r="58" spans="1:76" ht="18.75">
      <c r="A58" s="50" t="s">
        <v>71</v>
      </c>
      <c r="B58" s="42">
        <f>SUM('[19]Произв. прогр. Вода (СВОД)'!E59)</f>
        <v>0</v>
      </c>
      <c r="C58" s="57">
        <f>SUM('[19]ПОЛНАЯ СЕБЕСТОИМОСТЬ ВОДА 2018'!C192)</f>
        <v>0</v>
      </c>
      <c r="D58" s="58">
        <v>0</v>
      </c>
      <c r="E58" s="42">
        <f>SUM('[19]Произв. прогр. Вода (СВОД)'!F59)</f>
        <v>0</v>
      </c>
      <c r="F58" s="57">
        <f>SUM('[19]ПОЛНАЯ СЕБЕСТОИМОСТЬ ВОДА 2018'!D192)</f>
        <v>0</v>
      </c>
      <c r="G58" s="58">
        <v>0</v>
      </c>
      <c r="H58" s="42">
        <f>SUM('[19]Произв. прогр. Вода (СВОД)'!G59)</f>
        <v>22.79</v>
      </c>
      <c r="I58" s="57">
        <f>SUM('[19]ПОЛНАЯ СЕБЕСТОИМОСТЬ ВОДА 2018'!E192)</f>
        <v>21.78</v>
      </c>
      <c r="J58" s="58">
        <v>21.78</v>
      </c>
      <c r="K58" s="59">
        <f t="shared" si="191"/>
        <v>22.79</v>
      </c>
      <c r="L58" s="59">
        <f t="shared" si="191"/>
        <v>21.78</v>
      </c>
      <c r="M58" s="59">
        <f t="shared" si="191"/>
        <v>21.78</v>
      </c>
      <c r="N58" s="60">
        <f t="shared" si="167"/>
        <v>-1.009999999999998</v>
      </c>
      <c r="O58" s="60">
        <f t="shared" si="168"/>
        <v>-4.4317683194383415</v>
      </c>
      <c r="P58" s="42">
        <f>SUM('[19]Произв. прогр. Вода (СВОД)'!I59)</f>
        <v>0</v>
      </c>
      <c r="Q58" s="57">
        <f>SUM('[19]ПОЛНАЯ СЕБЕСТОИМОСТЬ ВОДА 2018'!H192)</f>
        <v>0</v>
      </c>
      <c r="R58" s="58">
        <v>0</v>
      </c>
      <c r="S58" s="42">
        <f>SUM('[19]Произв. прогр. Вода (СВОД)'!J59)</f>
        <v>0</v>
      </c>
      <c r="T58" s="57">
        <f>SUM('[19]ПОЛНАЯ СЕБЕСТОИМОСТЬ ВОДА 2018'!I192)</f>
        <v>0</v>
      </c>
      <c r="U58" s="58">
        <v>0</v>
      </c>
      <c r="V58" s="42">
        <f>SUM('[19]Произв. прогр. Вода (СВОД)'!K59)</f>
        <v>22.79</v>
      </c>
      <c r="W58" s="57">
        <f>SUM('[19]ПОЛНАЯ СЕБЕСТОИМОСТЬ ВОДА 2018'!J192)</f>
        <v>21.78</v>
      </c>
      <c r="X58" s="58">
        <v>21.78</v>
      </c>
      <c r="Y58" s="59">
        <f t="shared" si="192"/>
        <v>22.79</v>
      </c>
      <c r="Z58" s="59">
        <f t="shared" si="192"/>
        <v>21.78</v>
      </c>
      <c r="AA58" s="59">
        <f t="shared" si="192"/>
        <v>21.78</v>
      </c>
      <c r="AB58" s="60">
        <f t="shared" si="170"/>
        <v>-1.009999999999998</v>
      </c>
      <c r="AC58" s="60">
        <f t="shared" si="171"/>
        <v>-4.4317683194383415</v>
      </c>
      <c r="AD58" s="59">
        <f t="shared" si="193"/>
        <v>45.58</v>
      </c>
      <c r="AE58" s="59">
        <f t="shared" si="193"/>
        <v>43.56</v>
      </c>
      <c r="AF58" s="59">
        <f t="shared" si="193"/>
        <v>43.56</v>
      </c>
      <c r="AG58" s="60">
        <f t="shared" si="174"/>
        <v>-2.019999999999996</v>
      </c>
      <c r="AH58" s="60">
        <f t="shared" si="175"/>
        <v>-4.4317683194383415</v>
      </c>
      <c r="AI58" s="42">
        <f>SUM('[19]Произв. прогр. Вода (СВОД)'!N59)</f>
        <v>0</v>
      </c>
      <c r="AJ58" s="57">
        <f>SUM('[19]ПОЛНАЯ СЕБЕСТОИМОСТЬ ВОДА 2018'!P192)</f>
        <v>0</v>
      </c>
      <c r="AK58" s="58">
        <v>0</v>
      </c>
      <c r="AL58" s="42">
        <f>SUM('[19]Произв. прогр. Вода (СВОД)'!O59)</f>
        <v>0</v>
      </c>
      <c r="AM58" s="57">
        <f>SUM('[19]ПОЛНАЯ СЕБЕСТОИМОСТЬ ВОДА 2018'!Q192)</f>
        <v>0</v>
      </c>
      <c r="AN58" s="58">
        <v>0</v>
      </c>
      <c r="AO58" s="42">
        <f>SUM('[19]Произв. прогр. Вода (СВОД)'!P59)</f>
        <v>22.79</v>
      </c>
      <c r="AP58" s="57">
        <f>SUM('[19]ПОЛНАЯ СЕБЕСТОИМОСТЬ ВОДА 2018'!R192)</f>
        <v>20.28</v>
      </c>
      <c r="AQ58" s="58">
        <v>21.78</v>
      </c>
      <c r="AR58" s="59">
        <f t="shared" si="194"/>
        <v>22.79</v>
      </c>
      <c r="AS58" s="59">
        <f t="shared" si="194"/>
        <v>20.28</v>
      </c>
      <c r="AT58" s="59">
        <f t="shared" si="194"/>
        <v>21.78</v>
      </c>
      <c r="AU58" s="60">
        <f t="shared" si="177"/>
        <v>-2.509999999999998</v>
      </c>
      <c r="AV58" s="60">
        <f t="shared" si="178"/>
        <v>-11.01360245721807</v>
      </c>
      <c r="AW58" s="59">
        <f t="shared" si="195"/>
        <v>68.37</v>
      </c>
      <c r="AX58" s="59">
        <f t="shared" si="195"/>
        <v>63.84</v>
      </c>
      <c r="AY58" s="59">
        <f t="shared" si="195"/>
        <v>65.34</v>
      </c>
      <c r="AZ58" s="60">
        <f t="shared" si="181"/>
        <v>-4.5300000000000011</v>
      </c>
      <c r="BA58" s="60">
        <f t="shared" si="182"/>
        <v>-6.6257130320315936</v>
      </c>
      <c r="BB58" s="42">
        <f>SUM('[19]Произв. прогр. Вода (СВОД)'!S59)</f>
        <v>0</v>
      </c>
      <c r="BC58" s="57">
        <f>SUM('[19]ПОЛНАЯ СЕБЕСТОИМОСТЬ ВОДА 2018'!X192)</f>
        <v>0</v>
      </c>
      <c r="BD58" s="61">
        <v>0</v>
      </c>
      <c r="BE58" s="57">
        <f>SUM('[19]Произв. прогр. Вода (СВОД)'!T59)</f>
        <v>0</v>
      </c>
      <c r="BF58" s="57">
        <f>SUM('[19]ПОЛНАЯ СЕБЕСТОИМОСТЬ ВОДА 2018'!Y192)</f>
        <v>0</v>
      </c>
      <c r="BG58" s="61">
        <v>0</v>
      </c>
      <c r="BH58" s="57">
        <f>SUM('[19]Произв. прогр. Вода (СВОД)'!U59)</f>
        <v>22.79</v>
      </c>
      <c r="BI58" s="57">
        <f>SUM('[19]ПОЛНАЯ СЕБЕСТОИМОСТЬ ВОДА 2018'!Z192)</f>
        <v>0</v>
      </c>
      <c r="BJ58" s="61">
        <v>21.77</v>
      </c>
      <c r="BK58" s="36">
        <f t="shared" si="196"/>
        <v>22.79</v>
      </c>
      <c r="BL58" s="36">
        <f t="shared" si="196"/>
        <v>0</v>
      </c>
      <c r="BM58" s="36">
        <f t="shared" si="196"/>
        <v>21.77</v>
      </c>
      <c r="BN58" s="26">
        <f t="shared" si="184"/>
        <v>-22.79</v>
      </c>
      <c r="BO58" s="26">
        <f t="shared" si="185"/>
        <v>-100</v>
      </c>
      <c r="BP58" s="36">
        <f t="shared" si="197"/>
        <v>91.16</v>
      </c>
      <c r="BQ58" s="36">
        <f t="shared" si="197"/>
        <v>63.84</v>
      </c>
      <c r="BR58" s="36">
        <f t="shared" si="197"/>
        <v>87.11</v>
      </c>
      <c r="BS58" s="26">
        <f t="shared" si="188"/>
        <v>-27.319999999999993</v>
      </c>
      <c r="BT58" s="26">
        <f t="shared" si="189"/>
        <v>-29.969284774023684</v>
      </c>
      <c r="BU58" s="46"/>
      <c r="BV58" s="46"/>
      <c r="BW58" s="46"/>
      <c r="BX58" s="46"/>
    </row>
    <row r="59" spans="1:76" ht="18.75">
      <c r="A59" s="50" t="s">
        <v>72</v>
      </c>
      <c r="B59" s="42">
        <f>SUM('[19]Произв. прогр. Вода (СВОД)'!E60)</f>
        <v>0</v>
      </c>
      <c r="C59" s="57">
        <f>SUM('[19]ПОЛНАЯ СЕБЕСТОИМОСТЬ ВОДА 2018'!C193)</f>
        <v>0</v>
      </c>
      <c r="D59" s="58">
        <v>0</v>
      </c>
      <c r="E59" s="42">
        <f>SUM('[19]Произв. прогр. Вода (СВОД)'!F60)</f>
        <v>0</v>
      </c>
      <c r="F59" s="57">
        <f>SUM('[19]ПОЛНАЯ СЕБЕСТОИМОСТЬ ВОДА 2018'!D193)</f>
        <v>0</v>
      </c>
      <c r="G59" s="58">
        <v>0</v>
      </c>
      <c r="H59" s="42">
        <f>SUM('[19]Произв. прогр. Вода (СВОД)'!G60)</f>
        <v>0</v>
      </c>
      <c r="I59" s="57">
        <f>SUM('[19]ПОЛНАЯ СЕБЕСТОИМОСТЬ ВОДА 2018'!E193)</f>
        <v>0</v>
      </c>
      <c r="J59" s="58">
        <v>0</v>
      </c>
      <c r="K59" s="59">
        <f t="shared" si="191"/>
        <v>0</v>
      </c>
      <c r="L59" s="59">
        <f t="shared" si="191"/>
        <v>0</v>
      </c>
      <c r="M59" s="59">
        <f t="shared" si="191"/>
        <v>0</v>
      </c>
      <c r="N59" s="60">
        <f t="shared" si="167"/>
        <v>0</v>
      </c>
      <c r="O59" s="60" t="e">
        <f t="shared" si="168"/>
        <v>#DIV/0!</v>
      </c>
      <c r="P59" s="42">
        <f>SUM('[19]Произв. прогр. Вода (СВОД)'!I60)</f>
        <v>0</v>
      </c>
      <c r="Q59" s="57">
        <f>SUM('[19]ПОЛНАЯ СЕБЕСТОИМОСТЬ ВОДА 2018'!H193)</f>
        <v>0</v>
      </c>
      <c r="R59" s="58">
        <v>0</v>
      </c>
      <c r="S59" s="42">
        <f>SUM('[19]Произв. прогр. Вода (СВОД)'!J60)</f>
        <v>0</v>
      </c>
      <c r="T59" s="57">
        <f>SUM('[19]ПОЛНАЯ СЕБЕСТОИМОСТЬ ВОДА 2018'!I193)</f>
        <v>0</v>
      </c>
      <c r="U59" s="58">
        <v>0</v>
      </c>
      <c r="V59" s="42">
        <f>SUM('[19]Произв. прогр. Вода (СВОД)'!K60)</f>
        <v>0</v>
      </c>
      <c r="W59" s="57">
        <f>SUM('[19]ПОЛНАЯ СЕБЕСТОИМОСТЬ ВОДА 2018'!J193)</f>
        <v>0</v>
      </c>
      <c r="X59" s="58">
        <v>0</v>
      </c>
      <c r="Y59" s="59">
        <f t="shared" si="192"/>
        <v>0</v>
      </c>
      <c r="Z59" s="59">
        <f t="shared" si="192"/>
        <v>0</v>
      </c>
      <c r="AA59" s="59">
        <f t="shared" si="192"/>
        <v>0</v>
      </c>
      <c r="AB59" s="60">
        <f t="shared" si="170"/>
        <v>0</v>
      </c>
      <c r="AC59" s="60" t="e">
        <f t="shared" si="171"/>
        <v>#DIV/0!</v>
      </c>
      <c r="AD59" s="59">
        <f t="shared" si="193"/>
        <v>0</v>
      </c>
      <c r="AE59" s="59">
        <f t="shared" si="193"/>
        <v>0</v>
      </c>
      <c r="AF59" s="59">
        <f t="shared" si="193"/>
        <v>0</v>
      </c>
      <c r="AG59" s="60">
        <f t="shared" si="174"/>
        <v>0</v>
      </c>
      <c r="AH59" s="60" t="e">
        <f t="shared" si="175"/>
        <v>#DIV/0!</v>
      </c>
      <c r="AI59" s="42">
        <f>SUM('[19]Произв. прогр. Вода (СВОД)'!N60)</f>
        <v>0</v>
      </c>
      <c r="AJ59" s="57">
        <f>SUM('[19]ПОЛНАЯ СЕБЕСТОИМОСТЬ ВОДА 2018'!P193)</f>
        <v>0</v>
      </c>
      <c r="AK59" s="58">
        <v>0</v>
      </c>
      <c r="AL59" s="42">
        <f>SUM('[19]Произв. прогр. Вода (СВОД)'!O60)</f>
        <v>0</v>
      </c>
      <c r="AM59" s="57">
        <f>SUM('[19]ПОЛНАЯ СЕБЕСТОИМОСТЬ ВОДА 2018'!Q193)</f>
        <v>0</v>
      </c>
      <c r="AN59" s="58">
        <v>0</v>
      </c>
      <c r="AO59" s="42">
        <f>SUM('[19]Произв. прогр. Вода (СВОД)'!P60)</f>
        <v>0</v>
      </c>
      <c r="AP59" s="57">
        <f>SUM('[19]ПОЛНАЯ СЕБЕСТОИМОСТЬ ВОДА 2018'!R193)</f>
        <v>0</v>
      </c>
      <c r="AQ59" s="58">
        <v>0</v>
      </c>
      <c r="AR59" s="59">
        <f t="shared" si="194"/>
        <v>0</v>
      </c>
      <c r="AS59" s="59">
        <f t="shared" si="194"/>
        <v>0</v>
      </c>
      <c r="AT59" s="59">
        <f t="shared" si="194"/>
        <v>0</v>
      </c>
      <c r="AU59" s="60">
        <f t="shared" si="177"/>
        <v>0</v>
      </c>
      <c r="AV59" s="60" t="e">
        <f t="shared" si="178"/>
        <v>#DIV/0!</v>
      </c>
      <c r="AW59" s="59">
        <f t="shared" si="195"/>
        <v>0</v>
      </c>
      <c r="AX59" s="59">
        <f t="shared" si="195"/>
        <v>0</v>
      </c>
      <c r="AY59" s="59">
        <f t="shared" si="195"/>
        <v>0</v>
      </c>
      <c r="AZ59" s="60">
        <f t="shared" si="181"/>
        <v>0</v>
      </c>
      <c r="BA59" s="60" t="e">
        <f t="shared" si="182"/>
        <v>#DIV/0!</v>
      </c>
      <c r="BB59" s="42">
        <f>SUM('[19]Произв. прогр. Вода (СВОД)'!S60)</f>
        <v>0</v>
      </c>
      <c r="BC59" s="57">
        <f>SUM('[19]ПОЛНАЯ СЕБЕСТОИМОСТЬ ВОДА 2018'!X193)</f>
        <v>0</v>
      </c>
      <c r="BD59" s="61">
        <v>0</v>
      </c>
      <c r="BE59" s="57">
        <f>SUM('[19]Произв. прогр. Вода (СВОД)'!T60)</f>
        <v>0</v>
      </c>
      <c r="BF59" s="57">
        <f>SUM('[19]ПОЛНАЯ СЕБЕСТОИМОСТЬ ВОДА 2018'!Y193)</f>
        <v>0</v>
      </c>
      <c r="BG59" s="61">
        <v>0</v>
      </c>
      <c r="BH59" s="57">
        <f>SUM('[19]Произв. прогр. Вода (СВОД)'!U60)</f>
        <v>0</v>
      </c>
      <c r="BI59" s="57">
        <f>SUM('[19]ПОЛНАЯ СЕБЕСТОИМОСТЬ ВОДА 2018'!Z193)</f>
        <v>0</v>
      </c>
      <c r="BJ59" s="61">
        <v>0</v>
      </c>
      <c r="BK59" s="36">
        <f t="shared" si="196"/>
        <v>0</v>
      </c>
      <c r="BL59" s="36">
        <f t="shared" si="196"/>
        <v>0</v>
      </c>
      <c r="BM59" s="36">
        <f t="shared" si="196"/>
        <v>0</v>
      </c>
      <c r="BN59" s="26">
        <f t="shared" si="184"/>
        <v>0</v>
      </c>
      <c r="BO59" s="26" t="e">
        <f t="shared" si="185"/>
        <v>#DIV/0!</v>
      </c>
      <c r="BP59" s="36">
        <f t="shared" si="197"/>
        <v>0</v>
      </c>
      <c r="BQ59" s="36">
        <f t="shared" si="197"/>
        <v>0</v>
      </c>
      <c r="BR59" s="36">
        <f t="shared" si="197"/>
        <v>0</v>
      </c>
      <c r="BS59" s="26">
        <f t="shared" si="188"/>
        <v>0</v>
      </c>
      <c r="BT59" s="26" t="e">
        <f t="shared" si="189"/>
        <v>#DIV/0!</v>
      </c>
      <c r="BU59" s="46"/>
      <c r="BV59" s="46"/>
      <c r="BW59" s="46"/>
      <c r="BX59" s="46"/>
    </row>
    <row r="60" spans="1:76" ht="18.75">
      <c r="A60" s="50" t="s">
        <v>73</v>
      </c>
      <c r="B60" s="42">
        <f>SUM('[19]Произв. прогр. Вода (СВОД)'!E61)</f>
        <v>0</v>
      </c>
      <c r="C60" s="57">
        <f>SUM('[19]ПОЛНАЯ СЕБЕСТОИМОСТЬ ВОДА 2018'!C194)</f>
        <v>0</v>
      </c>
      <c r="D60" s="58">
        <v>0</v>
      </c>
      <c r="E60" s="42">
        <f>SUM('[19]Произв. прогр. Вода (СВОД)'!F61)</f>
        <v>0</v>
      </c>
      <c r="F60" s="57">
        <f>SUM('[19]ПОЛНАЯ СЕБЕСТОИМОСТЬ ВОДА 2018'!D194)</f>
        <v>0</v>
      </c>
      <c r="G60" s="58">
        <v>0</v>
      </c>
      <c r="H60" s="42">
        <f>SUM('[19]Произв. прогр. Вода (СВОД)'!G61)</f>
        <v>499.05999999999995</v>
      </c>
      <c r="I60" s="57">
        <f>SUM('[19]ПОЛНАЯ СЕБЕСТОИМОСТЬ ВОДА 2018'!E194)</f>
        <v>0</v>
      </c>
      <c r="J60" s="58">
        <v>0</v>
      </c>
      <c r="K60" s="59">
        <f t="shared" si="191"/>
        <v>499.05999999999995</v>
      </c>
      <c r="L60" s="59">
        <f t="shared" si="191"/>
        <v>0</v>
      </c>
      <c r="M60" s="59">
        <f t="shared" si="191"/>
        <v>0</v>
      </c>
      <c r="N60" s="60">
        <f t="shared" si="167"/>
        <v>-499.05999999999995</v>
      </c>
      <c r="O60" s="60">
        <f t="shared" si="168"/>
        <v>-100</v>
      </c>
      <c r="P60" s="42">
        <f>SUM('[19]Произв. прогр. Вода (СВОД)'!I61)</f>
        <v>0</v>
      </c>
      <c r="Q60" s="57">
        <f>SUM('[19]ПОЛНАЯ СЕБЕСТОИМОСТЬ ВОДА 2018'!H194)</f>
        <v>0</v>
      </c>
      <c r="R60" s="58">
        <v>0</v>
      </c>
      <c r="S60" s="42">
        <f>SUM('[19]Произв. прогр. Вода (СВОД)'!J61)</f>
        <v>0</v>
      </c>
      <c r="T60" s="57">
        <f>SUM('[19]ПОЛНАЯ СЕБЕСТОИМОСТЬ ВОДА 2018'!I194)</f>
        <v>0</v>
      </c>
      <c r="U60" s="58">
        <v>0</v>
      </c>
      <c r="V60" s="42">
        <f>SUM('[19]Произв. прогр. Вода (СВОД)'!K61)</f>
        <v>499.05999999999995</v>
      </c>
      <c r="W60" s="57">
        <f>SUM('[19]ПОЛНАЯ СЕБЕСТОИМОСТЬ ВОДА 2018'!J194)</f>
        <v>0</v>
      </c>
      <c r="X60" s="58">
        <v>0</v>
      </c>
      <c r="Y60" s="59">
        <f t="shared" si="192"/>
        <v>499.05999999999995</v>
      </c>
      <c r="Z60" s="59">
        <f t="shared" si="192"/>
        <v>0</v>
      </c>
      <c r="AA60" s="59">
        <f t="shared" si="192"/>
        <v>0</v>
      </c>
      <c r="AB60" s="60">
        <f t="shared" si="170"/>
        <v>-499.05999999999995</v>
      </c>
      <c r="AC60" s="60">
        <f t="shared" si="171"/>
        <v>-100</v>
      </c>
      <c r="AD60" s="59">
        <f t="shared" si="193"/>
        <v>998.11999999999989</v>
      </c>
      <c r="AE60" s="59">
        <f t="shared" si="193"/>
        <v>0</v>
      </c>
      <c r="AF60" s="59">
        <f t="shared" si="193"/>
        <v>0</v>
      </c>
      <c r="AG60" s="60">
        <f t="shared" si="174"/>
        <v>-998.11999999999989</v>
      </c>
      <c r="AH60" s="60">
        <f t="shared" si="175"/>
        <v>-100</v>
      </c>
      <c r="AI60" s="42">
        <f>SUM('[19]Произв. прогр. Вода (СВОД)'!N61)</f>
        <v>0</v>
      </c>
      <c r="AJ60" s="57">
        <f>SUM('[19]ПОЛНАЯ СЕБЕСТОИМОСТЬ ВОДА 2018'!P194)</f>
        <v>0</v>
      </c>
      <c r="AK60" s="58">
        <v>0</v>
      </c>
      <c r="AL60" s="42">
        <f>SUM('[19]Произв. прогр. Вода (СВОД)'!O61)</f>
        <v>0</v>
      </c>
      <c r="AM60" s="57">
        <f>SUM('[19]ПОЛНАЯ СЕБЕСТОИМОСТЬ ВОДА 2018'!Q194)</f>
        <v>0</v>
      </c>
      <c r="AN60" s="58">
        <v>0</v>
      </c>
      <c r="AO60" s="42">
        <f>SUM('[19]Произв. прогр. Вода (СВОД)'!P61)</f>
        <v>499.05999999999995</v>
      </c>
      <c r="AP60" s="57">
        <f>SUM('[19]ПОЛНАЯ СЕБЕСТОИМОСТЬ ВОДА 2018'!R194)</f>
        <v>0</v>
      </c>
      <c r="AQ60" s="58">
        <v>0</v>
      </c>
      <c r="AR60" s="59">
        <f t="shared" si="194"/>
        <v>499.05999999999995</v>
      </c>
      <c r="AS60" s="59">
        <f t="shared" si="194"/>
        <v>0</v>
      </c>
      <c r="AT60" s="59">
        <f t="shared" si="194"/>
        <v>0</v>
      </c>
      <c r="AU60" s="60">
        <f t="shared" si="177"/>
        <v>-499.05999999999995</v>
      </c>
      <c r="AV60" s="60">
        <f t="shared" si="178"/>
        <v>-100</v>
      </c>
      <c r="AW60" s="59">
        <f t="shared" si="195"/>
        <v>1497.1799999999998</v>
      </c>
      <c r="AX60" s="59">
        <f t="shared" si="195"/>
        <v>0</v>
      </c>
      <c r="AY60" s="59">
        <f t="shared" si="195"/>
        <v>0</v>
      </c>
      <c r="AZ60" s="60">
        <f t="shared" si="181"/>
        <v>-1497.1799999999998</v>
      </c>
      <c r="BA60" s="60">
        <f t="shared" si="182"/>
        <v>-100</v>
      </c>
      <c r="BB60" s="42">
        <f>SUM('[19]Произв. прогр. Вода (СВОД)'!S61)</f>
        <v>0</v>
      </c>
      <c r="BC60" s="57">
        <f>SUM('[19]ПОЛНАЯ СЕБЕСТОИМОСТЬ ВОДА 2018'!X194)</f>
        <v>0</v>
      </c>
      <c r="BD60" s="61">
        <v>0</v>
      </c>
      <c r="BE60" s="57">
        <f>SUM('[19]Произв. прогр. Вода (СВОД)'!T61)</f>
        <v>0</v>
      </c>
      <c r="BF60" s="57">
        <f>SUM('[19]ПОЛНАЯ СЕБЕСТОИМОСТЬ ВОДА 2018'!Y194)</f>
        <v>0</v>
      </c>
      <c r="BG60" s="61">
        <v>0</v>
      </c>
      <c r="BH60" s="57">
        <f>SUM('[19]Произв. прогр. Вода (СВОД)'!U61)</f>
        <v>499.05999999999995</v>
      </c>
      <c r="BI60" s="57">
        <f>SUM('[19]ПОЛНАЯ СЕБЕСТОИМОСТЬ ВОДА 2018'!Z194)</f>
        <v>0</v>
      </c>
      <c r="BJ60" s="61">
        <v>0</v>
      </c>
      <c r="BK60" s="36">
        <f t="shared" si="196"/>
        <v>499.05999999999995</v>
      </c>
      <c r="BL60" s="36">
        <f t="shared" si="196"/>
        <v>0</v>
      </c>
      <c r="BM60" s="36">
        <f t="shared" si="196"/>
        <v>0</v>
      </c>
      <c r="BN60" s="26">
        <f t="shared" si="184"/>
        <v>-499.05999999999995</v>
      </c>
      <c r="BO60" s="26">
        <f t="shared" si="185"/>
        <v>-100</v>
      </c>
      <c r="BP60" s="36">
        <f t="shared" si="197"/>
        <v>1996.2399999999998</v>
      </c>
      <c r="BQ60" s="36">
        <f t="shared" si="197"/>
        <v>0</v>
      </c>
      <c r="BR60" s="36">
        <f t="shared" si="197"/>
        <v>0</v>
      </c>
      <c r="BS60" s="26">
        <f t="shared" si="188"/>
        <v>-1996.2399999999998</v>
      </c>
      <c r="BT60" s="26">
        <f t="shared" si="189"/>
        <v>-100</v>
      </c>
      <c r="BU60" s="46"/>
      <c r="BV60" s="46"/>
      <c r="BW60" s="46"/>
      <c r="BX60" s="46"/>
    </row>
    <row r="61" spans="1:76" ht="18.75">
      <c r="A61" s="47" t="s">
        <v>74</v>
      </c>
      <c r="B61" s="63">
        <f>SUM('[19]Произв. прогр. Вода (СВОД)'!E62)</f>
        <v>879.26458062136055</v>
      </c>
      <c r="C61" s="48">
        <f>SUM('[19]ПОЛНАЯ СЕБЕСТОИМОСТЬ ВОДА 2018'!C195)</f>
        <v>1140.9899999999998</v>
      </c>
      <c r="D61" s="53">
        <f>SUM(D62:D67)</f>
        <v>1041.58</v>
      </c>
      <c r="E61" s="63">
        <f>SUM('[19]Произв. прогр. Вода (СВОД)'!F62)</f>
        <v>879.26458062136055</v>
      </c>
      <c r="F61" s="48">
        <f>SUM('[19]ПОЛНАЯ СЕБЕСТОИМОСТЬ ВОДА 2018'!D195)</f>
        <v>1127.5999999999999</v>
      </c>
      <c r="G61" s="53">
        <f>SUM(G62:G67)</f>
        <v>1143.79</v>
      </c>
      <c r="H61" s="63">
        <f>SUM('[19]Произв. прогр. Вода (СВОД)'!G62)</f>
        <v>879.26458062136055</v>
      </c>
      <c r="I61" s="48">
        <f>SUM('[19]ПОЛНАЯ СЕБЕСТОИМОСТЬ ВОДА 2018'!E195)</f>
        <v>1451.58</v>
      </c>
      <c r="J61" s="53">
        <f>SUM(J62:J67)</f>
        <v>1059.8</v>
      </c>
      <c r="K61" s="54">
        <f t="shared" si="191"/>
        <v>2637.7937418640818</v>
      </c>
      <c r="L61" s="54">
        <f t="shared" si="191"/>
        <v>3720.1699999999996</v>
      </c>
      <c r="M61" s="54">
        <f t="shared" si="191"/>
        <v>3245.17</v>
      </c>
      <c r="N61" s="55">
        <f t="shared" si="167"/>
        <v>1082.3762581359179</v>
      </c>
      <c r="O61" s="55">
        <f t="shared" si="168"/>
        <v>41.033392450579619</v>
      </c>
      <c r="P61" s="63">
        <f>SUM('[19]Произв. прогр. Вода (СВОД)'!I62)</f>
        <v>879.26458062136055</v>
      </c>
      <c r="Q61" s="48">
        <f>SUM('[19]ПОЛНАЯ СЕБЕСТОИМОСТЬ ВОДА 2018'!H195)</f>
        <v>1169.93</v>
      </c>
      <c r="R61" s="53">
        <f>SUM(R62:R67)</f>
        <v>1047.5900000000001</v>
      </c>
      <c r="S61" s="63">
        <f>SUM('[19]Произв. прогр. Вода (СВОД)'!J62)</f>
        <v>879.26458062136055</v>
      </c>
      <c r="T61" s="48">
        <f>SUM('[19]ПОЛНАЯ СЕБЕСТОИМОСТЬ ВОДА 2018'!I195)</f>
        <v>1094.9100000000001</v>
      </c>
      <c r="U61" s="53">
        <f>SUM(U62:U67)</f>
        <v>1160.6599999999999</v>
      </c>
      <c r="V61" s="63">
        <f>SUM('[19]Произв. прогр. Вода (СВОД)'!K62)</f>
        <v>879.26458062136055</v>
      </c>
      <c r="W61" s="48">
        <f>SUM('[19]ПОЛНАЯ СЕБЕСТОИМОСТЬ ВОДА 2018'!J195)</f>
        <v>1272.1100000000001</v>
      </c>
      <c r="X61" s="53">
        <f>SUM(X62:X67)</f>
        <v>1288.3</v>
      </c>
      <c r="Y61" s="54">
        <f t="shared" si="192"/>
        <v>2637.7937418640818</v>
      </c>
      <c r="Z61" s="54">
        <f t="shared" si="192"/>
        <v>3536.9500000000003</v>
      </c>
      <c r="AA61" s="54">
        <f t="shared" si="192"/>
        <v>3496.55</v>
      </c>
      <c r="AB61" s="55">
        <f t="shared" si="170"/>
        <v>899.15625813591851</v>
      </c>
      <c r="AC61" s="55">
        <f t="shared" si="171"/>
        <v>34.087436173098993</v>
      </c>
      <c r="AD61" s="54">
        <f t="shared" si="193"/>
        <v>5275.5874837281635</v>
      </c>
      <c r="AE61" s="54">
        <f t="shared" si="193"/>
        <v>7257.12</v>
      </c>
      <c r="AF61" s="54">
        <f t="shared" si="193"/>
        <v>6741.72</v>
      </c>
      <c r="AG61" s="55">
        <f t="shared" si="174"/>
        <v>1981.5325162718364</v>
      </c>
      <c r="AH61" s="55">
        <f t="shared" si="175"/>
        <v>37.56041431183931</v>
      </c>
      <c r="AI61" s="63">
        <f>SUM('[19]Произв. прогр. Вода (СВОД)'!N62)</f>
        <v>911.48037274056162</v>
      </c>
      <c r="AJ61" s="48">
        <f>SUM('[19]ПОЛНАЯ СЕБЕСТОИМОСТЬ ВОДА 2018'!P195)</f>
        <v>1147.47</v>
      </c>
      <c r="AK61" s="53">
        <f>SUM(AK62:AK67)</f>
        <v>1093.54</v>
      </c>
      <c r="AL61" s="63">
        <f>SUM('[19]Произв. прогр. Вода (СВОД)'!O62)</f>
        <v>911.48037274056162</v>
      </c>
      <c r="AM61" s="48">
        <f>SUM('[19]ПОЛНАЯ СЕБЕСТОИМОСТЬ ВОДА 2018'!Q195)</f>
        <v>1310.9</v>
      </c>
      <c r="AN61" s="53">
        <f>SUM(AN62:AN67)</f>
        <v>1207.29</v>
      </c>
      <c r="AO61" s="63">
        <f>SUM('[19]Произв. прогр. Вода (СВОД)'!P62)</f>
        <v>911.48037274056162</v>
      </c>
      <c r="AP61" s="48">
        <f>SUM('[19]ПОЛНАЯ СЕБЕСТОИМОСТЬ ВОДА 2018'!R195)</f>
        <v>1198.45</v>
      </c>
      <c r="AQ61" s="53">
        <f>SUM(AQ62:AQ67)</f>
        <v>1229.0800000000002</v>
      </c>
      <c r="AR61" s="54">
        <f t="shared" si="194"/>
        <v>2734.441118221685</v>
      </c>
      <c r="AS61" s="54">
        <f t="shared" si="194"/>
        <v>3656.8199999999997</v>
      </c>
      <c r="AT61" s="54">
        <f t="shared" si="194"/>
        <v>3529.91</v>
      </c>
      <c r="AU61" s="55">
        <f t="shared" si="177"/>
        <v>922.37888177831474</v>
      </c>
      <c r="AV61" s="55">
        <f t="shared" si="178"/>
        <v>33.731897740704476</v>
      </c>
      <c r="AW61" s="54">
        <f t="shared" si="195"/>
        <v>8010.028601949849</v>
      </c>
      <c r="AX61" s="54">
        <f t="shared" si="195"/>
        <v>10913.939999999999</v>
      </c>
      <c r="AY61" s="54">
        <f t="shared" si="195"/>
        <v>10271.630000000001</v>
      </c>
      <c r="AZ61" s="55">
        <f t="shared" si="181"/>
        <v>2903.9113980501497</v>
      </c>
      <c r="BA61" s="55">
        <f t="shared" si="182"/>
        <v>36.253446053154697</v>
      </c>
      <c r="BB61" s="63">
        <f>SUM('[19]Произв. прогр. Вода (СВОД)'!S62)</f>
        <v>911.48037274056162</v>
      </c>
      <c r="BC61" s="48">
        <f>SUM('[19]ПОЛНАЯ СЕБЕСТОИМОСТЬ ВОДА 2018'!X195)</f>
        <v>0</v>
      </c>
      <c r="BD61" s="56">
        <f>SUM(BD62:BD67)</f>
        <v>1029.6199999999999</v>
      </c>
      <c r="BE61" s="48">
        <f>SUM('[19]Произв. прогр. Вода (СВОД)'!T62)</f>
        <v>911.48037274056162</v>
      </c>
      <c r="BF61" s="48">
        <f>SUM('[19]ПОЛНАЯ СЕБЕСТОИМОСТЬ ВОДА 2018'!Y195)</f>
        <v>0</v>
      </c>
      <c r="BG61" s="56">
        <f>SUM(BG62:BG67)</f>
        <v>1106.93</v>
      </c>
      <c r="BH61" s="48">
        <f>SUM('[19]Произв. прогр. Вода (СВОД)'!U62)</f>
        <v>911.48037274056162</v>
      </c>
      <c r="BI61" s="48">
        <f>SUM('[19]ПОЛНАЯ СЕБЕСТОИМОСТЬ ВОДА 2018'!Z195)</f>
        <v>0</v>
      </c>
      <c r="BJ61" s="56">
        <f>SUM(BJ62:BJ67)</f>
        <v>1143.9000000000001</v>
      </c>
      <c r="BK61" s="32">
        <f t="shared" si="196"/>
        <v>2734.441118221685</v>
      </c>
      <c r="BL61" s="32">
        <f t="shared" si="196"/>
        <v>0</v>
      </c>
      <c r="BM61" s="32">
        <f t="shared" si="196"/>
        <v>3280.4500000000003</v>
      </c>
      <c r="BN61" s="18">
        <f t="shared" si="184"/>
        <v>-2734.441118221685</v>
      </c>
      <c r="BO61" s="18">
        <f t="shared" si="185"/>
        <v>-100</v>
      </c>
      <c r="BP61" s="32">
        <f t="shared" si="197"/>
        <v>10744.469720171533</v>
      </c>
      <c r="BQ61" s="32">
        <f t="shared" si="197"/>
        <v>10913.939999999999</v>
      </c>
      <c r="BR61" s="32">
        <f t="shared" si="197"/>
        <v>13552.080000000002</v>
      </c>
      <c r="BS61" s="18">
        <f t="shared" si="188"/>
        <v>169.47027982846521</v>
      </c>
      <c r="BT61" s="18">
        <f t="shared" si="189"/>
        <v>1.5772791421274504</v>
      </c>
      <c r="BU61" s="46"/>
      <c r="BV61" s="46"/>
      <c r="BW61" s="46"/>
      <c r="BX61" s="46"/>
    </row>
    <row r="62" spans="1:76" ht="18.75">
      <c r="A62" s="62" t="s">
        <v>75</v>
      </c>
      <c r="B62" s="42">
        <f>SUM('[19]Произв. прогр. Вода (СВОД)'!E63)</f>
        <v>618.58279798772935</v>
      </c>
      <c r="C62" s="57">
        <f>SUM('[19]ПОЛНАЯ СЕБЕСТОИМОСТЬ ВОДА 2018'!C196)</f>
        <v>681.65</v>
      </c>
      <c r="D62" s="58">
        <v>700.88</v>
      </c>
      <c r="E62" s="42">
        <f>SUM('[19]Произв. прогр. Вода (СВОД)'!F63)</f>
        <v>618.58279798772935</v>
      </c>
      <c r="F62" s="57">
        <f>SUM('[19]ПОЛНАЯ СЕБЕСТОИМОСТЬ ВОДА 2018'!D196)</f>
        <v>755.95</v>
      </c>
      <c r="G62" s="58">
        <v>770.7</v>
      </c>
      <c r="H62" s="42">
        <f>SUM('[19]Произв. прогр. Вода (СВОД)'!G63)</f>
        <v>618.58279798772935</v>
      </c>
      <c r="I62" s="57">
        <f>SUM('[19]ПОЛНАЯ СЕБЕСТОИМОСТЬ ВОДА 2018'!E196)</f>
        <v>737.78</v>
      </c>
      <c r="J62" s="58">
        <v>704.82</v>
      </c>
      <c r="K62" s="59">
        <f t="shared" si="191"/>
        <v>1855.7483939631879</v>
      </c>
      <c r="L62" s="59">
        <f t="shared" si="191"/>
        <v>2175.38</v>
      </c>
      <c r="M62" s="59">
        <f t="shared" si="191"/>
        <v>2176.4</v>
      </c>
      <c r="N62" s="60">
        <f t="shared" si="167"/>
        <v>319.63160603681217</v>
      </c>
      <c r="O62" s="60">
        <f t="shared" si="168"/>
        <v>17.223865426831814</v>
      </c>
      <c r="P62" s="42">
        <f>SUM('[19]Произв. прогр. Вода (СВОД)'!I63)</f>
        <v>618.58279798772935</v>
      </c>
      <c r="Q62" s="57">
        <f>SUM('[19]ПОЛНАЯ СЕБЕСТОИМОСТЬ ВОДА 2018'!H196)</f>
        <v>731.43</v>
      </c>
      <c r="R62" s="58">
        <v>680.34</v>
      </c>
      <c r="S62" s="42">
        <f>SUM('[19]Произв. прогр. Вода (СВОД)'!J63)</f>
        <v>618.58279798772935</v>
      </c>
      <c r="T62" s="57">
        <f>SUM('[19]ПОЛНАЯ СЕБЕСТОИМОСТЬ ВОДА 2018'!I196)</f>
        <v>746.69</v>
      </c>
      <c r="U62" s="58">
        <v>805.05</v>
      </c>
      <c r="V62" s="42">
        <f>SUM('[19]Произв. прогр. Вода (СВОД)'!K63)</f>
        <v>618.58279798772935</v>
      </c>
      <c r="W62" s="57">
        <f>SUM('[19]ПОЛНАЯ СЕБЕСТОИМОСТЬ ВОДА 2018'!J196)</f>
        <v>875.19</v>
      </c>
      <c r="X62" s="58">
        <v>878.38</v>
      </c>
      <c r="Y62" s="59">
        <f t="shared" si="192"/>
        <v>1855.7483939631879</v>
      </c>
      <c r="Z62" s="59">
        <f t="shared" si="192"/>
        <v>2353.31</v>
      </c>
      <c r="AA62" s="59">
        <f t="shared" si="192"/>
        <v>2363.77</v>
      </c>
      <c r="AB62" s="60">
        <f t="shared" si="170"/>
        <v>497.56160603681201</v>
      </c>
      <c r="AC62" s="60">
        <f t="shared" si="171"/>
        <v>26.811910906424419</v>
      </c>
      <c r="AD62" s="59">
        <f t="shared" si="193"/>
        <v>3711.4967879263759</v>
      </c>
      <c r="AE62" s="59">
        <f t="shared" si="193"/>
        <v>4528.6900000000005</v>
      </c>
      <c r="AF62" s="59">
        <f t="shared" si="193"/>
        <v>4540.17</v>
      </c>
      <c r="AG62" s="60">
        <f t="shared" si="174"/>
        <v>817.19321207362464</v>
      </c>
      <c r="AH62" s="60">
        <f t="shared" si="175"/>
        <v>22.017888166628129</v>
      </c>
      <c r="AI62" s="42">
        <f>SUM('[19]Произв. прогр. Вода (СВОД)'!N63)</f>
        <v>643.32610990723867</v>
      </c>
      <c r="AJ62" s="57">
        <f>SUM('[19]ПОЛНАЯ СЕБЕСТОИМОСТЬ ВОДА 2018'!P196)</f>
        <v>732.49</v>
      </c>
      <c r="AK62" s="58">
        <v>707.71</v>
      </c>
      <c r="AL62" s="42">
        <f>SUM('[19]Произв. прогр. Вода (СВОД)'!O63)</f>
        <v>643.32610990723867</v>
      </c>
      <c r="AM62" s="57">
        <f>SUM('[19]ПОЛНАЯ СЕБЕСТОИМОСТЬ ВОДА 2018'!Q196)</f>
        <v>836.22</v>
      </c>
      <c r="AN62" s="58">
        <v>781.88</v>
      </c>
      <c r="AO62" s="42">
        <f>SUM('[19]Произв. прогр. Вода (СВОД)'!P63)</f>
        <v>643.32610990723867</v>
      </c>
      <c r="AP62" s="57">
        <f>SUM('[19]ПОЛНАЯ СЕБЕСТОИМОСТЬ ВОДА 2018'!R196)</f>
        <v>748.57</v>
      </c>
      <c r="AQ62" s="58">
        <v>730.95</v>
      </c>
      <c r="AR62" s="59">
        <f t="shared" si="194"/>
        <v>1929.9783297217159</v>
      </c>
      <c r="AS62" s="59">
        <f t="shared" si="194"/>
        <v>2317.2800000000002</v>
      </c>
      <c r="AT62" s="59">
        <f t="shared" si="194"/>
        <v>2220.54</v>
      </c>
      <c r="AU62" s="60">
        <f t="shared" si="177"/>
        <v>387.30167027828429</v>
      </c>
      <c r="AV62" s="60">
        <f t="shared" si="178"/>
        <v>20.067669378139051</v>
      </c>
      <c r="AW62" s="59">
        <f t="shared" si="195"/>
        <v>5641.4751176480913</v>
      </c>
      <c r="AX62" s="59">
        <f t="shared" si="195"/>
        <v>6845.9700000000012</v>
      </c>
      <c r="AY62" s="59">
        <f t="shared" si="195"/>
        <v>6760.71</v>
      </c>
      <c r="AZ62" s="60">
        <f t="shared" si="181"/>
        <v>1204.4948823519098</v>
      </c>
      <c r="BA62" s="60">
        <f t="shared" si="182"/>
        <v>21.350708054776621</v>
      </c>
      <c r="BB62" s="42">
        <f>SUM('[19]Произв. прогр. Вода (СВОД)'!S63)</f>
        <v>643.32610990723867</v>
      </c>
      <c r="BC62" s="57">
        <f>SUM('[19]ПОЛНАЯ СЕБЕСТОИМОСТЬ ВОДА 2018'!X196)</f>
        <v>0</v>
      </c>
      <c r="BD62" s="61">
        <v>680.38</v>
      </c>
      <c r="BE62" s="57">
        <f>SUM('[19]Произв. прогр. Вода (СВОД)'!T63)</f>
        <v>643.32610990723867</v>
      </c>
      <c r="BF62" s="57">
        <f>SUM('[19]ПОЛНАЯ СЕБЕСТОИМОСТЬ ВОДА 2018'!Y196)</f>
        <v>0</v>
      </c>
      <c r="BG62" s="61">
        <v>739.95</v>
      </c>
      <c r="BH62" s="57">
        <f>SUM('[19]Произв. прогр. Вода (СВОД)'!U63)</f>
        <v>643.32610990723867</v>
      </c>
      <c r="BI62" s="57">
        <f>SUM('[19]ПОЛНАЯ СЕБЕСТОИМОСТЬ ВОДА 2018'!Z196)</f>
        <v>0</v>
      </c>
      <c r="BJ62" s="61">
        <v>779.97</v>
      </c>
      <c r="BK62" s="36">
        <f t="shared" si="196"/>
        <v>1929.9783297217159</v>
      </c>
      <c r="BL62" s="36">
        <f t="shared" si="196"/>
        <v>0</v>
      </c>
      <c r="BM62" s="36">
        <f t="shared" si="196"/>
        <v>2200.3000000000002</v>
      </c>
      <c r="BN62" s="26">
        <f t="shared" si="184"/>
        <v>-1929.9783297217159</v>
      </c>
      <c r="BO62" s="26">
        <f t="shared" si="185"/>
        <v>-100</v>
      </c>
      <c r="BP62" s="36">
        <f t="shared" si="197"/>
        <v>7571.4534473698077</v>
      </c>
      <c r="BQ62" s="36">
        <f t="shared" si="197"/>
        <v>6845.9700000000012</v>
      </c>
      <c r="BR62" s="36">
        <f t="shared" si="197"/>
        <v>8961.01</v>
      </c>
      <c r="BS62" s="26">
        <f t="shared" si="188"/>
        <v>-725.48344736980653</v>
      </c>
      <c r="BT62" s="26">
        <f t="shared" si="189"/>
        <v>-9.5818253709507637</v>
      </c>
      <c r="BU62" s="46"/>
      <c r="BV62" s="46"/>
      <c r="BW62" s="46"/>
      <c r="BX62" s="46"/>
    </row>
    <row r="63" spans="1:76" ht="18.75">
      <c r="A63" s="62" t="s">
        <v>76</v>
      </c>
      <c r="B63" s="42">
        <f>SUM('[19]Произв. прогр. Вода (СВОД)'!E64)</f>
        <v>186.81200499229428</v>
      </c>
      <c r="C63" s="57">
        <f>SUM('[19]ПОЛНАЯ СЕБЕСТОИМОСТЬ ВОДА 2018'!C197)</f>
        <v>244.73</v>
      </c>
      <c r="D63" s="58">
        <v>211.04</v>
      </c>
      <c r="E63" s="42">
        <f>SUM('[19]Произв. прогр. Вода (СВОД)'!F64)</f>
        <v>186.81200499229428</v>
      </c>
      <c r="F63" s="57">
        <f>SUM('[19]ПОЛНАЯ СЕБЕСТОИМОСТЬ ВОДА 2018'!D197)</f>
        <v>227.64</v>
      </c>
      <c r="G63" s="58">
        <v>231.23</v>
      </c>
      <c r="H63" s="42">
        <f>SUM('[19]Произв. прогр. Вода (СВОД)'!G64)</f>
        <v>186.81200499229428</v>
      </c>
      <c r="I63" s="57">
        <f>SUM('[19]ПОЛНАЯ СЕБЕСТОИМОСТЬ ВОДА 2018'!E197)</f>
        <v>221.86</v>
      </c>
      <c r="J63" s="58">
        <v>212.18</v>
      </c>
      <c r="K63" s="59">
        <f t="shared" si="191"/>
        <v>560.4360149768828</v>
      </c>
      <c r="L63" s="59">
        <f t="shared" si="191"/>
        <v>694.23</v>
      </c>
      <c r="M63" s="59">
        <f t="shared" si="191"/>
        <v>654.45000000000005</v>
      </c>
      <c r="N63" s="60">
        <f t="shared" si="167"/>
        <v>133.79398502311722</v>
      </c>
      <c r="O63" s="60">
        <f t="shared" si="168"/>
        <v>23.87319541350961</v>
      </c>
      <c r="P63" s="42">
        <f>SUM('[19]Произв. прогр. Вода (СВОД)'!I64)</f>
        <v>186.81200499229428</v>
      </c>
      <c r="Q63" s="57">
        <f>SUM('[19]ПОЛНАЯ СЕБЕСТОИМОСТЬ ВОДА 2018'!H197)</f>
        <v>219.05</v>
      </c>
      <c r="R63" s="58">
        <v>205.46</v>
      </c>
      <c r="S63" s="42">
        <f>SUM('[19]Произв. прогр. Вода (СВОД)'!J64)</f>
        <v>186.81200499229428</v>
      </c>
      <c r="T63" s="57">
        <f>SUM('[19]ПОЛНАЯ СЕБЕСТОИМОСТЬ ВОДА 2018'!I197)</f>
        <v>225.47</v>
      </c>
      <c r="U63" s="58">
        <v>243.06</v>
      </c>
      <c r="V63" s="42">
        <f>SUM('[19]Произв. прогр. Вода (СВОД)'!K64)</f>
        <v>186.81200499229428</v>
      </c>
      <c r="W63" s="57">
        <f>SUM('[19]ПОЛНАЯ СЕБЕСТОИМОСТЬ ВОДА 2018'!J197)</f>
        <v>264.56</v>
      </c>
      <c r="X63" s="58">
        <v>262.07</v>
      </c>
      <c r="Y63" s="59">
        <f t="shared" si="192"/>
        <v>560.4360149768828</v>
      </c>
      <c r="Z63" s="59">
        <f t="shared" si="192"/>
        <v>709.07999999999993</v>
      </c>
      <c r="AA63" s="59">
        <f t="shared" si="192"/>
        <v>710.58999999999992</v>
      </c>
      <c r="AB63" s="60">
        <f t="shared" si="170"/>
        <v>148.64398502311712</v>
      </c>
      <c r="AC63" s="60">
        <f t="shared" si="171"/>
        <v>26.522918058584882</v>
      </c>
      <c r="AD63" s="59">
        <f t="shared" si="193"/>
        <v>1120.8720299537656</v>
      </c>
      <c r="AE63" s="59">
        <f t="shared" si="193"/>
        <v>1403.31</v>
      </c>
      <c r="AF63" s="59">
        <f t="shared" si="193"/>
        <v>1365.04</v>
      </c>
      <c r="AG63" s="60">
        <f t="shared" si="174"/>
        <v>282.43797004623434</v>
      </c>
      <c r="AH63" s="60">
        <f t="shared" si="175"/>
        <v>25.198056736047249</v>
      </c>
      <c r="AI63" s="42">
        <f>SUM('[19]Произв. прогр. Вода (СВОД)'!N64)</f>
        <v>194.28448519198602</v>
      </c>
      <c r="AJ63" s="57">
        <f>SUM('[19]ПОЛНАЯ СЕБЕСТОИМОСТЬ ВОДА 2018'!P197)</f>
        <v>219.76</v>
      </c>
      <c r="AK63" s="58">
        <v>210.87</v>
      </c>
      <c r="AL63" s="42">
        <f>SUM('[19]Произв. прогр. Вода (СВОД)'!O64)</f>
        <v>194.28448519198602</v>
      </c>
      <c r="AM63" s="57">
        <f>SUM('[19]ПОЛНАЯ СЕБЕСТОИМОСТЬ ВОДА 2018'!Q197)</f>
        <v>250.39</v>
      </c>
      <c r="AN63" s="58">
        <v>228.78</v>
      </c>
      <c r="AO63" s="42">
        <f>SUM('[19]Произв. прогр. Вода (СВОД)'!P64)</f>
        <v>194.28448519198602</v>
      </c>
      <c r="AP63" s="57">
        <f>SUM('[19]ПОЛНАЯ СЕБЕСТОИМОСТЬ ВОДА 2018'!R197)</f>
        <v>213.55</v>
      </c>
      <c r="AQ63" s="58">
        <v>235.34</v>
      </c>
      <c r="AR63" s="59">
        <f t="shared" si="194"/>
        <v>582.85345557595804</v>
      </c>
      <c r="AS63" s="59">
        <f t="shared" si="194"/>
        <v>683.7</v>
      </c>
      <c r="AT63" s="59">
        <f t="shared" si="194"/>
        <v>674.99</v>
      </c>
      <c r="AU63" s="60">
        <f t="shared" si="177"/>
        <v>100.84654442404201</v>
      </c>
      <c r="AV63" s="60">
        <f t="shared" si="178"/>
        <v>17.302212667571563</v>
      </c>
      <c r="AW63" s="59">
        <f t="shared" si="195"/>
        <v>1703.7254855297238</v>
      </c>
      <c r="AX63" s="59">
        <f t="shared" si="195"/>
        <v>2087.0100000000002</v>
      </c>
      <c r="AY63" s="59">
        <f t="shared" si="195"/>
        <v>2040.03</v>
      </c>
      <c r="AZ63" s="60">
        <f t="shared" si="181"/>
        <v>383.28451447027646</v>
      </c>
      <c r="BA63" s="60">
        <f t="shared" si="182"/>
        <v>22.496846923147675</v>
      </c>
      <c r="BB63" s="42">
        <f>SUM('[19]Произв. прогр. Вода (СВОД)'!S64)</f>
        <v>194.28448519198602</v>
      </c>
      <c r="BC63" s="57">
        <f>SUM('[19]ПОЛНАЯ СЕБЕСТОИМОСТЬ ВОДА 2018'!X197)</f>
        <v>0</v>
      </c>
      <c r="BD63" s="61">
        <v>189.52</v>
      </c>
      <c r="BE63" s="57">
        <f>SUM('[19]Произв. прогр. Вода (СВОД)'!T64)</f>
        <v>194.28448519198602</v>
      </c>
      <c r="BF63" s="57">
        <f>SUM('[19]ПОЛНАЯ СЕБЕСТОИМОСТЬ ВОДА 2018'!Y197)</f>
        <v>0</v>
      </c>
      <c r="BG63" s="61">
        <v>202.12</v>
      </c>
      <c r="BH63" s="57">
        <f>SUM('[19]Произв. прогр. Вода (СВОД)'!U64)</f>
        <v>194.28448519198602</v>
      </c>
      <c r="BI63" s="57">
        <f>SUM('[19]ПОЛНАЯ СЕБЕСТОИМОСТЬ ВОДА 2018'!Z197)</f>
        <v>0</v>
      </c>
      <c r="BJ63" s="61">
        <v>212.11</v>
      </c>
      <c r="BK63" s="36">
        <f t="shared" si="196"/>
        <v>582.85345557595804</v>
      </c>
      <c r="BL63" s="36">
        <f t="shared" si="196"/>
        <v>0</v>
      </c>
      <c r="BM63" s="36">
        <f t="shared" si="196"/>
        <v>603.75</v>
      </c>
      <c r="BN63" s="26">
        <f t="shared" si="184"/>
        <v>-582.85345557595804</v>
      </c>
      <c r="BO63" s="26">
        <f t="shared" si="185"/>
        <v>-100</v>
      </c>
      <c r="BP63" s="36">
        <f t="shared" si="197"/>
        <v>2286.5789411056817</v>
      </c>
      <c r="BQ63" s="36">
        <f t="shared" si="197"/>
        <v>2087.0100000000002</v>
      </c>
      <c r="BR63" s="36">
        <f t="shared" si="197"/>
        <v>2643.7799999999997</v>
      </c>
      <c r="BS63" s="26">
        <f t="shared" si="188"/>
        <v>-199.56894110568146</v>
      </c>
      <c r="BT63" s="26">
        <f t="shared" si="189"/>
        <v>-8.7278395474585864</v>
      </c>
      <c r="BU63" s="46"/>
      <c r="BV63" s="46"/>
      <c r="BW63" s="46"/>
      <c r="BX63" s="46"/>
    </row>
    <row r="64" spans="1:76" ht="18.75">
      <c r="A64" s="62" t="s">
        <v>77</v>
      </c>
      <c r="B64" s="42"/>
      <c r="C64" s="57">
        <f>SUM('[19]ПОЛНАЯ СЕБЕСТОИМОСТЬ ВОДА 2018'!C198)</f>
        <v>0.13</v>
      </c>
      <c r="D64" s="58">
        <v>0.02</v>
      </c>
      <c r="E64" s="42"/>
      <c r="F64" s="57">
        <f>SUM('[19]ПОЛНАЯ СЕБЕСТОИМОСТЬ ВОДА 2018'!D198)</f>
        <v>0.11</v>
      </c>
      <c r="G64" s="58">
        <v>0.02</v>
      </c>
      <c r="H64" s="42"/>
      <c r="I64" s="57">
        <f>SUM('[19]ПОЛНАЯ СЕБЕСТОИМОСТЬ ВОДА 2018'!E198)</f>
        <v>2.37</v>
      </c>
      <c r="J64" s="58">
        <v>0.02</v>
      </c>
      <c r="K64" s="59"/>
      <c r="L64" s="59">
        <f t="shared" si="191"/>
        <v>2.6100000000000003</v>
      </c>
      <c r="M64" s="59">
        <f t="shared" si="191"/>
        <v>0.06</v>
      </c>
      <c r="N64" s="60"/>
      <c r="O64" s="60"/>
      <c r="P64" s="42"/>
      <c r="Q64" s="57">
        <f>SUM('[19]ПОЛНАЯ СЕБЕСТОИМОСТЬ ВОДА 2018'!H198)</f>
        <v>2.57</v>
      </c>
      <c r="R64" s="58">
        <v>0.02</v>
      </c>
      <c r="S64" s="42"/>
      <c r="T64" s="57">
        <f>SUM('[19]ПОЛНАЯ СЕБЕСТОИМОСТЬ ВОДА 2018'!I198)</f>
        <v>2.76</v>
      </c>
      <c r="U64" s="58">
        <v>0.02</v>
      </c>
      <c r="V64" s="42"/>
      <c r="W64" s="57">
        <f>SUM('[19]ПОЛНАЯ СЕБЕСТОИМОСТЬ ВОДА 2018'!J198)</f>
        <v>3.16</v>
      </c>
      <c r="X64" s="58">
        <v>0.02</v>
      </c>
      <c r="Y64" s="59"/>
      <c r="Z64" s="59">
        <f t="shared" si="192"/>
        <v>8.49</v>
      </c>
      <c r="AA64" s="59">
        <f t="shared" si="192"/>
        <v>0.06</v>
      </c>
      <c r="AB64" s="60"/>
      <c r="AC64" s="60"/>
      <c r="AD64" s="59"/>
      <c r="AE64" s="59">
        <f t="shared" si="193"/>
        <v>11.100000000000001</v>
      </c>
      <c r="AF64" s="59">
        <f t="shared" si="193"/>
        <v>0.12</v>
      </c>
      <c r="AG64" s="60"/>
      <c r="AH64" s="60"/>
      <c r="AI64" s="42"/>
      <c r="AJ64" s="57">
        <f>SUM('[19]ПОЛНАЯ СЕБЕСТОИМОСТЬ ВОДА 2018'!P198)</f>
        <v>1.93</v>
      </c>
      <c r="AK64" s="58">
        <v>0.56000000000000005</v>
      </c>
      <c r="AL64" s="42"/>
      <c r="AM64" s="57">
        <f>SUM('[19]ПОЛНАЯ СЕБЕСТОИМОСТЬ ВОДА 2018'!Q198)</f>
        <v>1.88</v>
      </c>
      <c r="AN64" s="58">
        <v>0.02</v>
      </c>
      <c r="AO64" s="42"/>
      <c r="AP64" s="57">
        <f>SUM('[19]ПОЛНАЯ СЕБЕСТОИМОСТЬ ВОДА 2018'!R198)</f>
        <v>5.9</v>
      </c>
      <c r="AQ64" s="58">
        <v>0.01</v>
      </c>
      <c r="AR64" s="59"/>
      <c r="AS64" s="59">
        <f t="shared" si="194"/>
        <v>9.7100000000000009</v>
      </c>
      <c r="AT64" s="59">
        <f t="shared" si="194"/>
        <v>0.59000000000000008</v>
      </c>
      <c r="AU64" s="60"/>
      <c r="AV64" s="60"/>
      <c r="AW64" s="59"/>
      <c r="AX64" s="59">
        <f t="shared" si="195"/>
        <v>20.810000000000002</v>
      </c>
      <c r="AY64" s="59">
        <f t="shared" si="195"/>
        <v>0.71000000000000008</v>
      </c>
      <c r="AZ64" s="60"/>
      <c r="BA64" s="60"/>
      <c r="BB64" s="42"/>
      <c r="BC64" s="57">
        <f>SUM('[19]ПОЛНАЯ СЕБЕСТОИМОСТЬ ВОДА 2018'!X198)</f>
        <v>0</v>
      </c>
      <c r="BD64" s="61">
        <v>0.13</v>
      </c>
      <c r="BE64" s="57"/>
      <c r="BF64" s="57">
        <f>SUM('[19]ПОЛНАЯ СЕБЕСТОИМОСТЬ ВОДА 2018'!Y198)</f>
        <v>0</v>
      </c>
      <c r="BG64" s="61">
        <v>7.0000000000000007E-2</v>
      </c>
      <c r="BH64" s="57"/>
      <c r="BI64" s="57">
        <f>SUM('[19]ПОЛНАЯ СЕБЕСТОИМОСТЬ ВОДА 2018'!Z198)</f>
        <v>0</v>
      </c>
      <c r="BJ64" s="61">
        <v>0.12</v>
      </c>
      <c r="BK64" s="36"/>
      <c r="BL64" s="36">
        <f t="shared" si="196"/>
        <v>0</v>
      </c>
      <c r="BM64" s="36">
        <f t="shared" si="196"/>
        <v>0.32</v>
      </c>
      <c r="BN64" s="26"/>
      <c r="BO64" s="26"/>
      <c r="BP64" s="36"/>
      <c r="BQ64" s="36">
        <f t="shared" si="197"/>
        <v>20.810000000000002</v>
      </c>
      <c r="BR64" s="36">
        <f t="shared" si="197"/>
        <v>1.03</v>
      </c>
      <c r="BS64" s="26"/>
      <c r="BT64" s="26"/>
      <c r="BU64" s="46"/>
      <c r="BV64" s="46"/>
      <c r="BW64" s="46"/>
      <c r="BX64" s="46"/>
    </row>
    <row r="65" spans="1:76" ht="18.75">
      <c r="A65" s="62" t="s">
        <v>78</v>
      </c>
      <c r="B65" s="42"/>
      <c r="C65" s="57">
        <f>SUM('[19]ПОЛНАЯ СЕБЕСТОИМОСТЬ ВОДА 2018'!C199)</f>
        <v>10.050000000000001</v>
      </c>
      <c r="D65" s="58">
        <v>9.94</v>
      </c>
      <c r="E65" s="42"/>
      <c r="F65" s="57">
        <f>SUM('[19]ПОЛНАЯ СЕБЕСТОИМОСТЬ ВОДА 2018'!D199)</f>
        <v>10.8</v>
      </c>
      <c r="G65" s="58">
        <v>9.26</v>
      </c>
      <c r="H65" s="42"/>
      <c r="I65" s="57">
        <f>SUM('[19]ПОЛНАЯ СЕБЕСТОИМОСТЬ ВОДА 2018'!E199)</f>
        <v>10.38</v>
      </c>
      <c r="J65" s="58">
        <v>7.9</v>
      </c>
      <c r="K65" s="59"/>
      <c r="L65" s="59">
        <f t="shared" si="191"/>
        <v>31.230000000000004</v>
      </c>
      <c r="M65" s="59">
        <f t="shared" si="191"/>
        <v>27.1</v>
      </c>
      <c r="N65" s="60"/>
      <c r="O65" s="60"/>
      <c r="P65" s="42"/>
      <c r="Q65" s="57">
        <f>SUM('[19]ПОЛНАЯ СЕБЕСТОИМОСТЬ ВОДА 2018'!H199)</f>
        <v>8</v>
      </c>
      <c r="R65" s="58">
        <v>6.21</v>
      </c>
      <c r="S65" s="42"/>
      <c r="T65" s="57">
        <f>SUM('[19]ПОЛНАЯ СЕБЕСТОИМОСТЬ ВОДА 2018'!I199)</f>
        <v>0.49</v>
      </c>
      <c r="U65" s="58">
        <v>4.74</v>
      </c>
      <c r="V65" s="42"/>
      <c r="W65" s="57">
        <f>SUM('[19]ПОЛНАЯ СЕБЕСТОИМОСТЬ ВОДА 2018'!J199)</f>
        <v>0</v>
      </c>
      <c r="X65" s="58">
        <v>0</v>
      </c>
      <c r="Y65" s="59"/>
      <c r="Z65" s="59">
        <f t="shared" si="192"/>
        <v>8.49</v>
      </c>
      <c r="AA65" s="59">
        <f t="shared" si="192"/>
        <v>10.95</v>
      </c>
      <c r="AB65" s="60"/>
      <c r="AC65" s="60"/>
      <c r="AD65" s="59"/>
      <c r="AE65" s="59">
        <f t="shared" si="193"/>
        <v>39.720000000000006</v>
      </c>
      <c r="AF65" s="59">
        <f t="shared" si="193"/>
        <v>38.049999999999997</v>
      </c>
      <c r="AG65" s="60"/>
      <c r="AH65" s="60"/>
      <c r="AI65" s="42"/>
      <c r="AJ65" s="57">
        <f>SUM('[19]ПОЛНАЯ СЕБЕСТОИМОСТЬ ВОДА 2018'!P199)</f>
        <v>0</v>
      </c>
      <c r="AK65" s="58">
        <v>0</v>
      </c>
      <c r="AL65" s="42"/>
      <c r="AM65" s="57">
        <f>SUM('[19]ПОЛНАЯ СЕБЕСТОИМОСТЬ ВОДА 2018'!Q199)</f>
        <v>0</v>
      </c>
      <c r="AN65" s="58">
        <v>0</v>
      </c>
      <c r="AO65" s="42"/>
      <c r="AP65" s="57">
        <f>SUM('[19]ПОЛНАЯ СЕБЕСТОИМОСТЬ ВОДА 2018'!R199)</f>
        <v>0.59</v>
      </c>
      <c r="AQ65" s="58">
        <v>2.14</v>
      </c>
      <c r="AR65" s="59"/>
      <c r="AS65" s="59">
        <f t="shared" si="194"/>
        <v>0.59</v>
      </c>
      <c r="AT65" s="59">
        <f t="shared" si="194"/>
        <v>2.14</v>
      </c>
      <c r="AU65" s="60"/>
      <c r="AV65" s="60"/>
      <c r="AW65" s="59"/>
      <c r="AX65" s="59">
        <f t="shared" si="195"/>
        <v>40.310000000000009</v>
      </c>
      <c r="AY65" s="59">
        <f t="shared" si="195"/>
        <v>40.19</v>
      </c>
      <c r="AZ65" s="60"/>
      <c r="BA65" s="60"/>
      <c r="BB65" s="42"/>
      <c r="BC65" s="57">
        <f>SUM('[19]ПОЛНАЯ СЕБЕСТОИМОСТЬ ВОДА 2018'!X199)</f>
        <v>0</v>
      </c>
      <c r="BD65" s="61">
        <v>5.73</v>
      </c>
      <c r="BE65" s="57"/>
      <c r="BF65" s="57">
        <f>SUM('[19]ПОЛНАЯ СЕБЕСТОИМОСТЬ ВОДА 2018'!Y199)</f>
        <v>0</v>
      </c>
      <c r="BG65" s="61">
        <v>6.7</v>
      </c>
      <c r="BH65" s="57"/>
      <c r="BI65" s="57">
        <f>SUM('[19]ПОЛНАЯ СЕБЕСТОИМОСТЬ ВОДА 2018'!Z199)</f>
        <v>0</v>
      </c>
      <c r="BJ65" s="61">
        <v>8.82</v>
      </c>
      <c r="BK65" s="36"/>
      <c r="BL65" s="36">
        <f t="shared" si="196"/>
        <v>0</v>
      </c>
      <c r="BM65" s="36">
        <f t="shared" si="196"/>
        <v>21.25</v>
      </c>
      <c r="BN65" s="26"/>
      <c r="BO65" s="26"/>
      <c r="BP65" s="36"/>
      <c r="BQ65" s="36">
        <f t="shared" si="197"/>
        <v>40.310000000000009</v>
      </c>
      <c r="BR65" s="36">
        <f t="shared" si="197"/>
        <v>61.44</v>
      </c>
      <c r="BS65" s="26"/>
      <c r="BT65" s="26"/>
      <c r="BU65" s="46"/>
      <c r="BV65" s="46"/>
      <c r="BW65" s="46"/>
      <c r="BX65" s="46"/>
    </row>
    <row r="66" spans="1:76" ht="18.75">
      <c r="A66" s="62" t="s">
        <v>79</v>
      </c>
      <c r="B66" s="42"/>
      <c r="C66" s="57">
        <f>SUM('[19]ПОЛНАЯ СЕБЕСТОИМОСТЬ ВОДА 2018'!C200)</f>
        <v>6.3</v>
      </c>
      <c r="D66" s="58">
        <v>6.13</v>
      </c>
      <c r="E66" s="42"/>
      <c r="F66" s="57">
        <f>SUM('[19]ПОЛНАЯ СЕБЕСТОИМОСТЬ ВОДА 2018'!D200)</f>
        <v>6.35</v>
      </c>
      <c r="G66" s="58">
        <v>6.49</v>
      </c>
      <c r="H66" s="42"/>
      <c r="I66" s="57">
        <f>SUM('[19]ПОЛНАЯ СЕБЕСТОИМОСТЬ ВОДА 2018'!E200)</f>
        <v>6.03</v>
      </c>
      <c r="J66" s="58">
        <v>6.18</v>
      </c>
      <c r="K66" s="59"/>
      <c r="L66" s="59">
        <f t="shared" si="191"/>
        <v>18.68</v>
      </c>
      <c r="M66" s="59">
        <f t="shared" si="191"/>
        <v>18.8</v>
      </c>
      <c r="N66" s="60"/>
      <c r="O66" s="60"/>
      <c r="P66" s="42"/>
      <c r="Q66" s="57">
        <f>SUM('[19]ПОЛНАЯ СЕБЕСТОИМОСТЬ ВОДА 2018'!H200)</f>
        <v>6.26</v>
      </c>
      <c r="R66" s="58">
        <v>6.37</v>
      </c>
      <c r="S66" s="42"/>
      <c r="T66" s="57">
        <f>SUM('[19]ПОЛНАЯ СЕБЕСТОИМОСТЬ ВОДА 2018'!I200)</f>
        <v>6.42</v>
      </c>
      <c r="U66" s="58">
        <v>6.6</v>
      </c>
      <c r="V66" s="42"/>
      <c r="W66" s="57">
        <f>SUM('[19]ПОЛНАЯ СЕБЕСТОИМОСТЬ ВОДА 2018'!J200)</f>
        <v>6.32</v>
      </c>
      <c r="X66" s="58">
        <v>6.48</v>
      </c>
      <c r="Y66" s="59"/>
      <c r="Z66" s="59">
        <f t="shared" si="192"/>
        <v>19</v>
      </c>
      <c r="AA66" s="59">
        <f t="shared" si="192"/>
        <v>19.45</v>
      </c>
      <c r="AB66" s="60"/>
      <c r="AC66" s="60"/>
      <c r="AD66" s="59"/>
      <c r="AE66" s="59">
        <f t="shared" si="193"/>
        <v>37.68</v>
      </c>
      <c r="AF66" s="59">
        <f t="shared" si="193"/>
        <v>38.25</v>
      </c>
      <c r="AG66" s="60"/>
      <c r="AH66" s="60"/>
      <c r="AI66" s="42"/>
      <c r="AJ66" s="57">
        <f>SUM('[19]ПОЛНАЯ СЕБЕСТОИМОСТЬ ВОДА 2018'!P200)</f>
        <v>6.34</v>
      </c>
      <c r="AK66" s="58">
        <v>6.37</v>
      </c>
      <c r="AL66" s="42"/>
      <c r="AM66" s="57">
        <f>SUM('[19]ПОЛНАЯ СЕБЕСТОИМОСТЬ ВОДА 2018'!Q200)</f>
        <v>6.36</v>
      </c>
      <c r="AN66" s="58">
        <v>6.16</v>
      </c>
      <c r="AO66" s="42"/>
      <c r="AP66" s="57">
        <f>SUM('[19]ПОЛНАЯ СЕБЕСТОИМОСТЬ ВОДА 2018'!R200)</f>
        <v>6.18</v>
      </c>
      <c r="AQ66" s="58">
        <v>6.49</v>
      </c>
      <c r="AR66" s="59"/>
      <c r="AS66" s="59">
        <f t="shared" si="194"/>
        <v>18.88</v>
      </c>
      <c r="AT66" s="59">
        <f t="shared" si="194"/>
        <v>19.020000000000003</v>
      </c>
      <c r="AU66" s="60"/>
      <c r="AV66" s="60"/>
      <c r="AW66" s="59"/>
      <c r="AX66" s="59">
        <f t="shared" si="195"/>
        <v>56.56</v>
      </c>
      <c r="AY66" s="59">
        <f t="shared" si="195"/>
        <v>57.27</v>
      </c>
      <c r="AZ66" s="60"/>
      <c r="BA66" s="60"/>
      <c r="BB66" s="42"/>
      <c r="BC66" s="57">
        <f>SUM('[19]ПОЛНАЯ СЕБЕСТОИМОСТЬ ВОДА 2018'!X200)</f>
        <v>0</v>
      </c>
      <c r="BD66" s="61">
        <v>6.3</v>
      </c>
      <c r="BE66" s="57"/>
      <c r="BF66" s="57">
        <f>SUM('[19]ПОЛНАЯ СЕБЕСТОИМОСТЬ ВОДА 2018'!Y200)</f>
        <v>0</v>
      </c>
      <c r="BG66" s="61">
        <v>6.17</v>
      </c>
      <c r="BH66" s="57"/>
      <c r="BI66" s="57">
        <f>SUM('[19]ПОЛНАЯ СЕБЕСТОИМОСТЬ ВОДА 2018'!Z200)</f>
        <v>0</v>
      </c>
      <c r="BJ66" s="61">
        <v>6.53</v>
      </c>
      <c r="BK66" s="36"/>
      <c r="BL66" s="36">
        <f t="shared" si="196"/>
        <v>0</v>
      </c>
      <c r="BM66" s="36">
        <f t="shared" si="196"/>
        <v>19</v>
      </c>
      <c r="BN66" s="26"/>
      <c r="BO66" s="26"/>
      <c r="BP66" s="36"/>
      <c r="BQ66" s="36">
        <f t="shared" si="197"/>
        <v>56.56</v>
      </c>
      <c r="BR66" s="36">
        <f t="shared" si="197"/>
        <v>76.27000000000001</v>
      </c>
      <c r="BS66" s="26"/>
      <c r="BT66" s="26"/>
      <c r="BU66" s="46"/>
      <c r="BV66" s="46"/>
      <c r="BW66" s="46"/>
      <c r="BX66" s="46"/>
    </row>
    <row r="67" spans="1:76" ht="18.75">
      <c r="A67" s="62" t="s">
        <v>80</v>
      </c>
      <c r="B67" s="42">
        <f>SUM('[19]Произв. прогр. Вода (СВОД)'!E65)</f>
        <v>73.869777641336924</v>
      </c>
      <c r="C67" s="57">
        <f>SUM('[19]ПОЛНАЯ СЕБЕСТОИМОСТЬ ВОДА 2018'!C201)</f>
        <v>198.13</v>
      </c>
      <c r="D67" s="58">
        <v>113.57</v>
      </c>
      <c r="E67" s="42">
        <f>SUM('[19]Произв. прогр. Вода (СВОД)'!F65)</f>
        <v>73.869777641336924</v>
      </c>
      <c r="F67" s="57">
        <f>SUM('[19]ПОЛНАЯ СЕБЕСТОИМОСТЬ ВОДА 2018'!D201)</f>
        <v>126.75</v>
      </c>
      <c r="G67" s="58">
        <v>126.09</v>
      </c>
      <c r="H67" s="42">
        <f>SUM('[19]Произв. прогр. Вода (СВОД)'!G65)</f>
        <v>73.869777641336924</v>
      </c>
      <c r="I67" s="57">
        <f>SUM('[19]ПОЛНАЯ СЕБЕСТОИМОСТЬ ВОДА 2018'!E201)</f>
        <v>473.16</v>
      </c>
      <c r="J67" s="58">
        <v>128.69999999999999</v>
      </c>
      <c r="K67" s="59">
        <f t="shared" si="191"/>
        <v>221.60933292401077</v>
      </c>
      <c r="L67" s="59">
        <f t="shared" si="191"/>
        <v>798.04</v>
      </c>
      <c r="M67" s="59">
        <f t="shared" si="191"/>
        <v>368.36</v>
      </c>
      <c r="N67" s="60">
        <f t="shared" si="167"/>
        <v>576.43066707598916</v>
      </c>
      <c r="O67" s="60">
        <f t="shared" si="168"/>
        <v>260.11118731793016</v>
      </c>
      <c r="P67" s="42">
        <f>SUM('[19]Произв. прогр. Вода (СВОД)'!I65)</f>
        <v>73.869777641336924</v>
      </c>
      <c r="Q67" s="57">
        <f>SUM('[19]ПОЛНАЯ СЕБЕСТОИМОСТЬ ВОДА 2018'!H201)</f>
        <v>202.62</v>
      </c>
      <c r="R67" s="58">
        <v>149.19</v>
      </c>
      <c r="S67" s="42">
        <f>SUM('[19]Произв. прогр. Вода (СВОД)'!J65)</f>
        <v>73.869777641336924</v>
      </c>
      <c r="T67" s="57">
        <f>SUM('[19]ПОЛНАЯ СЕБЕСТОИМОСТЬ ВОДА 2018'!I201)</f>
        <v>113.08</v>
      </c>
      <c r="U67" s="58">
        <v>101.19</v>
      </c>
      <c r="V67" s="42">
        <f>SUM('[19]Произв. прогр. Вода (СВОД)'!K65)</f>
        <v>73.869777641336924</v>
      </c>
      <c r="W67" s="57">
        <f>SUM('[19]ПОЛНАЯ СЕБЕСТОИМОСТЬ ВОДА 2018'!J201)</f>
        <v>122.88</v>
      </c>
      <c r="X67" s="58">
        <v>141.35</v>
      </c>
      <c r="Y67" s="59">
        <f t="shared" si="192"/>
        <v>221.60933292401077</v>
      </c>
      <c r="Z67" s="59">
        <f t="shared" si="192"/>
        <v>438.58</v>
      </c>
      <c r="AA67" s="59">
        <f t="shared" si="192"/>
        <v>391.73</v>
      </c>
      <c r="AB67" s="60">
        <f t="shared" si="170"/>
        <v>216.97066707598921</v>
      </c>
      <c r="AC67" s="60">
        <f t="shared" si="171"/>
        <v>97.906827394488772</v>
      </c>
      <c r="AD67" s="59">
        <f t="shared" si="193"/>
        <v>443.21866584802154</v>
      </c>
      <c r="AE67" s="59">
        <f t="shared" si="193"/>
        <v>1236.6199999999999</v>
      </c>
      <c r="AF67" s="59">
        <f t="shared" si="193"/>
        <v>760.09</v>
      </c>
      <c r="AG67" s="60">
        <f t="shared" si="174"/>
        <v>793.40133415197829</v>
      </c>
      <c r="AH67" s="60">
        <f t="shared" si="175"/>
        <v>179.00900735620945</v>
      </c>
      <c r="AI67" s="42">
        <f>SUM('[19]Произв. прогр. Вода (СВОД)'!N65)</f>
        <v>73.869777641336924</v>
      </c>
      <c r="AJ67" s="57">
        <f>SUM('[19]ПОЛНАЯ СЕБЕСТОИМОСТЬ ВОДА 2018'!P201)</f>
        <v>186.95</v>
      </c>
      <c r="AK67" s="58">
        <v>168.03</v>
      </c>
      <c r="AL67" s="42">
        <f>SUM('[19]Произв. прогр. Вода (СВОД)'!O65)</f>
        <v>73.869777641336924</v>
      </c>
      <c r="AM67" s="57">
        <f>SUM('[19]ПОЛНАЯ СЕБЕСТОИМОСТЬ ВОДА 2018'!Q201)</f>
        <v>216.05</v>
      </c>
      <c r="AN67" s="58">
        <v>190.45</v>
      </c>
      <c r="AO67" s="42">
        <f>SUM('[19]Произв. прогр. Вода (СВОД)'!P65)</f>
        <v>73.869777641336924</v>
      </c>
      <c r="AP67" s="57">
        <f>SUM('[19]ПОЛНАЯ СЕБЕСТОИМОСТЬ ВОДА 2018'!R201)</f>
        <v>223.66</v>
      </c>
      <c r="AQ67" s="58">
        <v>254.15</v>
      </c>
      <c r="AR67" s="59">
        <f t="shared" si="194"/>
        <v>221.60933292401077</v>
      </c>
      <c r="AS67" s="59">
        <f t="shared" si="194"/>
        <v>626.66</v>
      </c>
      <c r="AT67" s="59">
        <f t="shared" si="194"/>
        <v>612.63</v>
      </c>
      <c r="AU67" s="60">
        <f t="shared" si="177"/>
        <v>405.05066707598917</v>
      </c>
      <c r="AV67" s="60">
        <f t="shared" si="178"/>
        <v>182.7768992088794</v>
      </c>
      <c r="AW67" s="59">
        <f t="shared" si="195"/>
        <v>664.82799877203229</v>
      </c>
      <c r="AX67" s="59">
        <f t="shared" si="195"/>
        <v>1863.2799999999997</v>
      </c>
      <c r="AY67" s="59">
        <f t="shared" si="195"/>
        <v>1372.72</v>
      </c>
      <c r="AZ67" s="60">
        <f t="shared" si="181"/>
        <v>1198.4520012279675</v>
      </c>
      <c r="BA67" s="60">
        <f t="shared" si="182"/>
        <v>180.26497130709944</v>
      </c>
      <c r="BB67" s="42">
        <f>SUM('[19]Произв. прогр. Вода (СВОД)'!S65)</f>
        <v>73.869777641336924</v>
      </c>
      <c r="BC67" s="57">
        <f>SUM('[19]ПОЛНАЯ СЕБЕСТОИМОСТЬ ВОДА 2018'!X201)</f>
        <v>0</v>
      </c>
      <c r="BD67" s="61">
        <v>147.56</v>
      </c>
      <c r="BE67" s="57">
        <f>SUM('[19]Произв. прогр. Вода (СВОД)'!T65)</f>
        <v>73.869777641336924</v>
      </c>
      <c r="BF67" s="57">
        <f>SUM('[19]ПОЛНАЯ СЕБЕСТОИМОСТЬ ВОДА 2018'!Y201)</f>
        <v>0</v>
      </c>
      <c r="BG67" s="61">
        <v>151.91999999999999</v>
      </c>
      <c r="BH67" s="57">
        <f>SUM('[19]Произв. прогр. Вода (СВОД)'!U65)</f>
        <v>73.869777641336924</v>
      </c>
      <c r="BI67" s="57">
        <f>SUM('[19]ПОЛНАЯ СЕБЕСТОИМОСТЬ ВОДА 2018'!Z201)</f>
        <v>0</v>
      </c>
      <c r="BJ67" s="61">
        <v>136.35</v>
      </c>
      <c r="BK67" s="36">
        <f t="shared" si="196"/>
        <v>221.60933292401077</v>
      </c>
      <c r="BL67" s="36">
        <f t="shared" si="196"/>
        <v>0</v>
      </c>
      <c r="BM67" s="36">
        <f t="shared" si="196"/>
        <v>435.83000000000004</v>
      </c>
      <c r="BN67" s="26">
        <f t="shared" si="184"/>
        <v>-221.60933292401077</v>
      </c>
      <c r="BO67" s="26">
        <f t="shared" si="185"/>
        <v>-100</v>
      </c>
      <c r="BP67" s="36">
        <f t="shared" si="197"/>
        <v>886.43733169604309</v>
      </c>
      <c r="BQ67" s="36">
        <f t="shared" si="197"/>
        <v>1863.2799999999997</v>
      </c>
      <c r="BR67" s="36">
        <f t="shared" si="197"/>
        <v>1808.5500000000002</v>
      </c>
      <c r="BS67" s="26">
        <f t="shared" si="188"/>
        <v>976.84266830395666</v>
      </c>
      <c r="BT67" s="26">
        <f t="shared" si="189"/>
        <v>110.19872848032458</v>
      </c>
      <c r="BU67" s="46"/>
      <c r="BV67" s="46"/>
      <c r="BW67" s="46"/>
      <c r="BX67" s="46"/>
    </row>
    <row r="68" spans="1:76" ht="18.75">
      <c r="A68" s="14" t="s">
        <v>81</v>
      </c>
      <c r="B68" s="42">
        <f>SUM('[19]Произв. прогр. Вода (СВОД)'!E66)</f>
        <v>0</v>
      </c>
      <c r="C68" s="48">
        <f>SUM('[19]ПОЛНАЯ СЕБЕСТОИМОСТЬ ВОДА 2018'!C202)</f>
        <v>0</v>
      </c>
      <c r="D68" s="64">
        <v>0</v>
      </c>
      <c r="E68" s="42">
        <f>SUM('[19]Произв. прогр. Вода (СВОД)'!F66)</f>
        <v>0</v>
      </c>
      <c r="F68" s="48">
        <f>SUM('[19]ПОЛНАЯ СЕБЕСТОИМОСТЬ ВОДА 2018'!D202)</f>
        <v>0</v>
      </c>
      <c r="G68" s="64">
        <v>0</v>
      </c>
      <c r="H68" s="42">
        <f>SUM('[19]Произв. прогр. Вода (СВОД)'!G66)</f>
        <v>0</v>
      </c>
      <c r="I68" s="48">
        <f>SUM('[19]ПОЛНАЯ СЕБЕСТОИМОСТЬ ВОДА 2018'!E202)</f>
        <v>0</v>
      </c>
      <c r="J68" s="64">
        <v>0</v>
      </c>
      <c r="K68" s="54">
        <f t="shared" si="191"/>
        <v>0</v>
      </c>
      <c r="L68" s="54">
        <f t="shared" si="191"/>
        <v>0</v>
      </c>
      <c r="M68" s="54">
        <f t="shared" si="191"/>
        <v>0</v>
      </c>
      <c r="N68" s="55">
        <f t="shared" si="167"/>
        <v>0</v>
      </c>
      <c r="O68" s="55" t="e">
        <f t="shared" si="168"/>
        <v>#DIV/0!</v>
      </c>
      <c r="P68" s="42">
        <f>SUM('[19]Произв. прогр. Вода (СВОД)'!I66)</f>
        <v>0</v>
      </c>
      <c r="Q68" s="48">
        <f>SUM('[19]ПОЛНАЯ СЕБЕСТОИМОСТЬ ВОДА 2018'!H202)</f>
        <v>0</v>
      </c>
      <c r="R68" s="64">
        <v>0</v>
      </c>
      <c r="S68" s="42">
        <f>SUM('[19]Произв. прогр. Вода (СВОД)'!J66)</f>
        <v>0</v>
      </c>
      <c r="T68" s="48">
        <f>SUM('[19]ПОЛНАЯ СЕБЕСТОИМОСТЬ ВОДА 2018'!I202)</f>
        <v>0</v>
      </c>
      <c r="U68" s="64">
        <v>0</v>
      </c>
      <c r="V68" s="42">
        <f>SUM('[19]Произв. прогр. Вода (СВОД)'!K66)</f>
        <v>0</v>
      </c>
      <c r="W68" s="48">
        <f>SUM('[19]ПОЛНАЯ СЕБЕСТОИМОСТЬ ВОДА 2018'!J202)</f>
        <v>0</v>
      </c>
      <c r="X68" s="64">
        <v>0</v>
      </c>
      <c r="Y68" s="54">
        <f t="shared" si="192"/>
        <v>0</v>
      </c>
      <c r="Z68" s="54">
        <f t="shared" si="192"/>
        <v>0</v>
      </c>
      <c r="AA68" s="54">
        <f t="shared" si="192"/>
        <v>0</v>
      </c>
      <c r="AB68" s="55">
        <f t="shared" si="170"/>
        <v>0</v>
      </c>
      <c r="AC68" s="55" t="e">
        <f t="shared" si="171"/>
        <v>#DIV/0!</v>
      </c>
      <c r="AD68" s="54">
        <f t="shared" si="193"/>
        <v>0</v>
      </c>
      <c r="AE68" s="54">
        <f t="shared" si="193"/>
        <v>0</v>
      </c>
      <c r="AF68" s="54">
        <f t="shared" si="193"/>
        <v>0</v>
      </c>
      <c r="AG68" s="55">
        <f t="shared" si="174"/>
        <v>0</v>
      </c>
      <c r="AH68" s="55" t="e">
        <f t="shared" si="175"/>
        <v>#DIV/0!</v>
      </c>
      <c r="AI68" s="42">
        <f>SUM('[19]Произв. прогр. Вода (СВОД)'!N66)</f>
        <v>0</v>
      </c>
      <c r="AJ68" s="48">
        <f>SUM('[19]ПОЛНАЯ СЕБЕСТОИМОСТЬ ВОДА 2018'!P202)</f>
        <v>0</v>
      </c>
      <c r="AK68" s="64">
        <v>0</v>
      </c>
      <c r="AL68" s="42">
        <f>SUM('[19]Произв. прогр. Вода (СВОД)'!O66)</f>
        <v>0</v>
      </c>
      <c r="AM68" s="48">
        <f>SUM('[19]ПОЛНАЯ СЕБЕСТОИМОСТЬ ВОДА 2018'!Q202)</f>
        <v>0</v>
      </c>
      <c r="AN68" s="64">
        <v>0</v>
      </c>
      <c r="AO68" s="42">
        <f>SUM('[19]Произв. прогр. Вода (СВОД)'!P66)</f>
        <v>0</v>
      </c>
      <c r="AP68" s="48">
        <f>SUM('[19]ПОЛНАЯ СЕБЕСТОИМОСТЬ ВОДА 2018'!R202)</f>
        <v>0</v>
      </c>
      <c r="AQ68" s="64">
        <v>0</v>
      </c>
      <c r="AR68" s="54">
        <f t="shared" si="194"/>
        <v>0</v>
      </c>
      <c r="AS68" s="54">
        <f t="shared" si="194"/>
        <v>0</v>
      </c>
      <c r="AT68" s="54">
        <f t="shared" si="194"/>
        <v>0</v>
      </c>
      <c r="AU68" s="55">
        <f t="shared" si="177"/>
        <v>0</v>
      </c>
      <c r="AV68" s="55" t="e">
        <f t="shared" si="178"/>
        <v>#DIV/0!</v>
      </c>
      <c r="AW68" s="54">
        <f t="shared" si="195"/>
        <v>0</v>
      </c>
      <c r="AX68" s="54">
        <f t="shared" si="195"/>
        <v>0</v>
      </c>
      <c r="AY68" s="54">
        <f t="shared" si="195"/>
        <v>0</v>
      </c>
      <c r="AZ68" s="55">
        <f t="shared" si="181"/>
        <v>0</v>
      </c>
      <c r="BA68" s="55" t="e">
        <f t="shared" si="182"/>
        <v>#DIV/0!</v>
      </c>
      <c r="BB68" s="42">
        <f>SUM('[19]Произв. прогр. Вода (СВОД)'!S66)</f>
        <v>0</v>
      </c>
      <c r="BC68" s="48">
        <f>SUM('[19]ПОЛНАЯ СЕБЕСТОИМОСТЬ ВОДА 2018'!X202)</f>
        <v>0</v>
      </c>
      <c r="BD68" s="49">
        <v>0</v>
      </c>
      <c r="BE68" s="57">
        <f>SUM('[19]Произв. прогр. Вода (СВОД)'!T66)</f>
        <v>0</v>
      </c>
      <c r="BF68" s="48">
        <f>SUM('[19]ПОЛНАЯ СЕБЕСТОИМОСТЬ ВОДА 2018'!Y202)</f>
        <v>0</v>
      </c>
      <c r="BG68" s="49">
        <v>0</v>
      </c>
      <c r="BH68" s="57">
        <f>SUM('[19]Произв. прогр. Вода (СВОД)'!U66)</f>
        <v>0</v>
      </c>
      <c r="BI68" s="48">
        <f>SUM('[19]ПОЛНАЯ СЕБЕСТОИМОСТЬ ВОДА 2018'!Z202)</f>
        <v>0</v>
      </c>
      <c r="BJ68" s="49">
        <v>0</v>
      </c>
      <c r="BK68" s="32">
        <f t="shared" si="196"/>
        <v>0</v>
      </c>
      <c r="BL68" s="32">
        <f t="shared" si="196"/>
        <v>0</v>
      </c>
      <c r="BM68" s="32">
        <f t="shared" si="196"/>
        <v>0</v>
      </c>
      <c r="BN68" s="18">
        <f t="shared" si="184"/>
        <v>0</v>
      </c>
      <c r="BO68" s="18" t="e">
        <f t="shared" si="185"/>
        <v>#DIV/0!</v>
      </c>
      <c r="BP68" s="32">
        <f t="shared" si="197"/>
        <v>0</v>
      </c>
      <c r="BQ68" s="32">
        <f t="shared" si="197"/>
        <v>0</v>
      </c>
      <c r="BR68" s="32">
        <f t="shared" si="197"/>
        <v>0</v>
      </c>
      <c r="BS68" s="18">
        <f t="shared" si="188"/>
        <v>0</v>
      </c>
      <c r="BT68" s="18" t="e">
        <f t="shared" si="189"/>
        <v>#DIV/0!</v>
      </c>
      <c r="BU68" s="46"/>
      <c r="BV68" s="46"/>
      <c r="BW68" s="46"/>
      <c r="BX68" s="46"/>
    </row>
    <row r="69" spans="1:76" ht="18.75">
      <c r="A69" s="14" t="s">
        <v>82</v>
      </c>
      <c r="B69" s="63">
        <f>SUM('[19]Произв. прогр. Вода (СВОД)'!E70)</f>
        <v>36.403300302055449</v>
      </c>
      <c r="C69" s="48">
        <f>SUM('[19]ПОЛНАЯ СЕБЕСТОИМОСТЬ ВОДА 2018'!C203)</f>
        <v>0</v>
      </c>
      <c r="D69" s="64">
        <v>0</v>
      </c>
      <c r="E69" s="63">
        <f>SUM('[19]Произв. прогр. Вода (СВОД)'!F70)</f>
        <v>36.403300302055449</v>
      </c>
      <c r="F69" s="48">
        <f>SUM('[19]ПОЛНАЯ СЕБЕСТОИМОСТЬ ВОДА 2018'!D203)</f>
        <v>0</v>
      </c>
      <c r="G69" s="64">
        <v>0</v>
      </c>
      <c r="H69" s="63">
        <f>SUM('[19]Произв. прогр. Вода (СВОД)'!G70)</f>
        <v>36.403300302055449</v>
      </c>
      <c r="I69" s="48">
        <f>SUM('[19]ПОЛНАЯ СЕБЕСТОИМОСТЬ ВОДА 2018'!E203)</f>
        <v>0</v>
      </c>
      <c r="J69" s="64">
        <v>0</v>
      </c>
      <c r="K69" s="54">
        <f t="shared" si="191"/>
        <v>109.20990090616635</v>
      </c>
      <c r="L69" s="54">
        <f t="shared" si="191"/>
        <v>0</v>
      </c>
      <c r="M69" s="54">
        <f t="shared" si="191"/>
        <v>0</v>
      </c>
      <c r="N69" s="55">
        <f t="shared" si="167"/>
        <v>-109.20990090616635</v>
      </c>
      <c r="O69" s="55">
        <f t="shared" si="168"/>
        <v>-100</v>
      </c>
      <c r="P69" s="63">
        <f>SUM('[19]Произв. прогр. Вода (СВОД)'!I70)</f>
        <v>36.403300302055449</v>
      </c>
      <c r="Q69" s="48">
        <f>SUM('[19]ПОЛНАЯ СЕБЕСТОИМОСТЬ ВОДА 2018'!H203)</f>
        <v>0</v>
      </c>
      <c r="R69" s="64">
        <v>0</v>
      </c>
      <c r="S69" s="63">
        <f>SUM('[19]Произв. прогр. Вода (СВОД)'!J70)</f>
        <v>36.403300302055449</v>
      </c>
      <c r="T69" s="48">
        <f>SUM('[19]ПОЛНАЯ СЕБЕСТОИМОСТЬ ВОДА 2018'!I203)</f>
        <v>0</v>
      </c>
      <c r="U69" s="64">
        <v>0</v>
      </c>
      <c r="V69" s="63">
        <f>SUM('[19]Произв. прогр. Вода (СВОД)'!K70)</f>
        <v>36.403300302055449</v>
      </c>
      <c r="W69" s="48">
        <f>SUM('[19]ПОЛНАЯ СЕБЕСТОИМОСТЬ ВОДА 2018'!J203)</f>
        <v>0</v>
      </c>
      <c r="X69" s="64">
        <v>0</v>
      </c>
      <c r="Y69" s="54">
        <f t="shared" ref="Y69:AA71" si="208">SUM(P69+S69+V69)</f>
        <v>109.20990090616635</v>
      </c>
      <c r="Z69" s="54">
        <f t="shared" si="208"/>
        <v>0</v>
      </c>
      <c r="AA69" s="54">
        <f t="shared" si="208"/>
        <v>0</v>
      </c>
      <c r="AB69" s="55">
        <f t="shared" si="170"/>
        <v>-109.20990090616635</v>
      </c>
      <c r="AC69" s="55">
        <f t="shared" si="171"/>
        <v>-100</v>
      </c>
      <c r="AD69" s="54">
        <f t="shared" ref="AD69:AF71" si="209">SUM(K69+Y69)</f>
        <v>218.41980181233271</v>
      </c>
      <c r="AE69" s="54">
        <f t="shared" si="209"/>
        <v>0</v>
      </c>
      <c r="AF69" s="54">
        <f t="shared" si="209"/>
        <v>0</v>
      </c>
      <c r="AG69" s="55">
        <f t="shared" si="174"/>
        <v>-218.41980181233271</v>
      </c>
      <c r="AH69" s="55">
        <f t="shared" si="175"/>
        <v>-100</v>
      </c>
      <c r="AI69" s="63">
        <f>SUM('[19]Произв. прогр. Вода (СВОД)'!N70)</f>
        <v>36.403300302055449</v>
      </c>
      <c r="AJ69" s="48">
        <f>SUM('[19]ПОЛНАЯ СЕБЕСТОИМОСТЬ ВОДА 2018'!P203)</f>
        <v>0</v>
      </c>
      <c r="AK69" s="64">
        <v>0</v>
      </c>
      <c r="AL69" s="63">
        <f>SUM('[19]Произв. прогр. Вода (СВОД)'!O70)</f>
        <v>36.403300302055449</v>
      </c>
      <c r="AM69" s="48">
        <f>SUM('[19]ПОЛНАЯ СЕБЕСТОИМОСТЬ ВОДА 2018'!Q203)</f>
        <v>0</v>
      </c>
      <c r="AN69" s="64">
        <v>0</v>
      </c>
      <c r="AO69" s="63">
        <f>SUM('[19]Произв. прогр. Вода (СВОД)'!P70)</f>
        <v>36.403300302055449</v>
      </c>
      <c r="AP69" s="48">
        <f>SUM('[19]ПОЛНАЯ СЕБЕСТОИМОСТЬ ВОДА 2018'!R203)</f>
        <v>0</v>
      </c>
      <c r="AQ69" s="64">
        <v>0</v>
      </c>
      <c r="AR69" s="54">
        <f t="shared" ref="AR69:AT69" si="210">SUM(AI69+AL69+AO69)</f>
        <v>109.20990090616635</v>
      </c>
      <c r="AS69" s="54">
        <f t="shared" si="210"/>
        <v>0</v>
      </c>
      <c r="AT69" s="54">
        <f t="shared" si="210"/>
        <v>0</v>
      </c>
      <c r="AU69" s="55">
        <f t="shared" si="177"/>
        <v>-109.20990090616635</v>
      </c>
      <c r="AV69" s="55">
        <f t="shared" si="178"/>
        <v>-100</v>
      </c>
      <c r="AW69" s="54">
        <f t="shared" ref="AW69:AY69" si="211">SUM(AD69+AR69)</f>
        <v>327.62970271849906</v>
      </c>
      <c r="AX69" s="54">
        <f t="shared" si="211"/>
        <v>0</v>
      </c>
      <c r="AY69" s="54">
        <f t="shared" si="211"/>
        <v>0</v>
      </c>
      <c r="AZ69" s="55">
        <f t="shared" si="181"/>
        <v>-327.62970271849906</v>
      </c>
      <c r="BA69" s="55">
        <f t="shared" si="182"/>
        <v>-100</v>
      </c>
      <c r="BB69" s="63">
        <f>SUM('[19]Произв. прогр. Вода (СВОД)'!S70)</f>
        <v>36.403300302055449</v>
      </c>
      <c r="BC69" s="48">
        <f>SUM('[19]ПОЛНАЯ СЕБЕСТОИМОСТЬ ВОДА 2018'!X203)</f>
        <v>0</v>
      </c>
      <c r="BD69" s="49">
        <v>0</v>
      </c>
      <c r="BE69" s="48">
        <f>SUM('[19]Произв. прогр. Вода (СВОД)'!T70)</f>
        <v>36.403300302055449</v>
      </c>
      <c r="BF69" s="48">
        <f>SUM('[19]ПОЛНАЯ СЕБЕСТОИМОСТЬ ВОДА 2018'!Y203)</f>
        <v>0</v>
      </c>
      <c r="BG69" s="49">
        <v>0</v>
      </c>
      <c r="BH69" s="48">
        <f>SUM('[19]Произв. прогр. Вода (СВОД)'!U70)</f>
        <v>36.403300302055449</v>
      </c>
      <c r="BI69" s="48">
        <f>SUM('[19]ПОЛНАЯ СЕБЕСТОИМОСТЬ ВОДА 2018'!Z203)</f>
        <v>0</v>
      </c>
      <c r="BJ69" s="49">
        <v>0</v>
      </c>
      <c r="BK69" s="32">
        <f t="shared" ref="BK69:BM69" si="212">SUM(BB69+BE69+BH69)</f>
        <v>109.20990090616635</v>
      </c>
      <c r="BL69" s="32">
        <f t="shared" si="212"/>
        <v>0</v>
      </c>
      <c r="BM69" s="32">
        <f t="shared" si="212"/>
        <v>0</v>
      </c>
      <c r="BN69" s="18">
        <f t="shared" si="184"/>
        <v>-109.20990090616635</v>
      </c>
      <c r="BO69" s="18">
        <f t="shared" si="185"/>
        <v>-100</v>
      </c>
      <c r="BP69" s="32">
        <f t="shared" ref="BP69:BR69" si="213">SUM(AW69+BK69)</f>
        <v>436.83960362466541</v>
      </c>
      <c r="BQ69" s="32">
        <f t="shared" si="213"/>
        <v>0</v>
      </c>
      <c r="BR69" s="32">
        <f t="shared" si="213"/>
        <v>0</v>
      </c>
      <c r="BS69" s="18">
        <f t="shared" si="188"/>
        <v>-436.83960362466541</v>
      </c>
      <c r="BT69" s="18">
        <f t="shared" si="189"/>
        <v>-100</v>
      </c>
      <c r="BU69" s="46"/>
      <c r="BV69" s="46"/>
      <c r="BW69" s="46"/>
      <c r="BX69" s="46"/>
    </row>
    <row r="70" spans="1:76" ht="18.75">
      <c r="A70" s="65" t="s">
        <v>83</v>
      </c>
      <c r="B70" s="66">
        <f t="shared" ref="B70:J70" si="214">SUM(B43+B44+B45+B46+B47+B48+B49+B51+B56+B61+B68+B69)</f>
        <v>10648.276148143455</v>
      </c>
      <c r="C70" s="66">
        <f t="shared" si="214"/>
        <v>10465.859999999999</v>
      </c>
      <c r="D70" s="66">
        <f t="shared" si="214"/>
        <v>9822.2800000000007</v>
      </c>
      <c r="E70" s="66">
        <f t="shared" si="214"/>
        <v>10525.525564386353</v>
      </c>
      <c r="F70" s="66">
        <f t="shared" si="214"/>
        <v>9420.92</v>
      </c>
      <c r="G70" s="66">
        <f t="shared" si="214"/>
        <v>9093.91</v>
      </c>
      <c r="H70" s="66">
        <f t="shared" si="214"/>
        <v>11355.399630938728</v>
      </c>
      <c r="I70" s="66">
        <f t="shared" si="214"/>
        <v>12114.23</v>
      </c>
      <c r="J70" s="66">
        <f t="shared" si="214"/>
        <v>10025.09</v>
      </c>
      <c r="K70" s="67">
        <f t="shared" si="191"/>
        <v>32529.201343468536</v>
      </c>
      <c r="L70" s="67">
        <f t="shared" si="191"/>
        <v>32001.01</v>
      </c>
      <c r="M70" s="67">
        <f t="shared" si="191"/>
        <v>28941.280000000002</v>
      </c>
      <c r="N70" s="68">
        <f t="shared" si="167"/>
        <v>-528.19134346853753</v>
      </c>
      <c r="O70" s="68">
        <f t="shared" si="168"/>
        <v>-1.6237451940226986</v>
      </c>
      <c r="P70" s="66">
        <f t="shared" ref="P70:X70" si="215">SUM(P43+P44+P45+P46+P47+P48+P49+P51+P56+P61+P68+P69)</f>
        <v>10291.93361750053</v>
      </c>
      <c r="Q70" s="66">
        <f t="shared" si="215"/>
        <v>10883.650000000001</v>
      </c>
      <c r="R70" s="66">
        <f t="shared" si="215"/>
        <v>12338.539999999999</v>
      </c>
      <c r="S70" s="66">
        <f t="shared" si="215"/>
        <v>9896.2474658592382</v>
      </c>
      <c r="T70" s="66">
        <f t="shared" si="215"/>
        <v>10150.619999999999</v>
      </c>
      <c r="U70" s="66">
        <f t="shared" si="215"/>
        <v>12174.65</v>
      </c>
      <c r="V70" s="66">
        <f t="shared" si="215"/>
        <v>10673.310773946198</v>
      </c>
      <c r="W70" s="66">
        <f t="shared" si="215"/>
        <v>11471.880000000001</v>
      </c>
      <c r="X70" s="66">
        <f t="shared" si="215"/>
        <v>11203.669999999998</v>
      </c>
      <c r="Y70" s="67">
        <f t="shared" si="208"/>
        <v>30861.491857305969</v>
      </c>
      <c r="Z70" s="67">
        <f t="shared" si="208"/>
        <v>32506.15</v>
      </c>
      <c r="AA70" s="67">
        <f t="shared" si="208"/>
        <v>35716.86</v>
      </c>
      <c r="AB70" s="68">
        <f t="shared" si="170"/>
        <v>1644.658142694032</v>
      </c>
      <c r="AC70" s="68">
        <f t="shared" si="171"/>
        <v>5.3291595568303194</v>
      </c>
      <c r="AD70" s="67">
        <f t="shared" si="209"/>
        <v>63390.693200774505</v>
      </c>
      <c r="AE70" s="67">
        <f t="shared" si="209"/>
        <v>64507.16</v>
      </c>
      <c r="AF70" s="67">
        <f t="shared" si="209"/>
        <v>64658.14</v>
      </c>
      <c r="AG70" s="68">
        <f t="shared" si="174"/>
        <v>1116.4667992254981</v>
      </c>
      <c r="AH70" s="68">
        <f t="shared" si="175"/>
        <v>1.7612471844871025</v>
      </c>
      <c r="AI70" s="66">
        <f t="shared" ref="AI70:AT70" si="216">SUM(AI43+AI44+AI45+AI46+AI47+AI48+AI49+AI51+AI56+AI61+AI68+AI69)</f>
        <v>10121.291795733416</v>
      </c>
      <c r="AJ70" s="66">
        <f t="shared" si="216"/>
        <v>10405</v>
      </c>
      <c r="AK70" s="66">
        <f t="shared" si="216"/>
        <v>10391.260000000002</v>
      </c>
      <c r="AL70" s="66">
        <f t="shared" si="216"/>
        <v>10119.154961238701</v>
      </c>
      <c r="AM70" s="66">
        <f t="shared" si="216"/>
        <v>11498.839999999998</v>
      </c>
      <c r="AN70" s="66">
        <f t="shared" si="216"/>
        <v>11652.720000000001</v>
      </c>
      <c r="AO70" s="66">
        <f t="shared" si="216"/>
        <v>11242.646450380884</v>
      </c>
      <c r="AP70" s="66">
        <f t="shared" si="216"/>
        <v>11292.505000000001</v>
      </c>
      <c r="AQ70" s="66">
        <f t="shared" si="216"/>
        <v>12720.17</v>
      </c>
      <c r="AR70" s="69">
        <f t="shared" si="216"/>
        <v>31483.093207352998</v>
      </c>
      <c r="AS70" s="69">
        <f t="shared" si="216"/>
        <v>33196.345000000001</v>
      </c>
      <c r="AT70" s="69">
        <f t="shared" si="216"/>
        <v>34764.149999999994</v>
      </c>
      <c r="AU70" s="68">
        <f t="shared" si="177"/>
        <v>1713.2517926470027</v>
      </c>
      <c r="AV70" s="68">
        <f t="shared" si="178"/>
        <v>5.4418153304163459</v>
      </c>
      <c r="AW70" s="69">
        <f>SUM(AW43+AW44+AW45+AW46+AW47+AW48+AW49+AW51+AW56+AW61+AW68+AW69)</f>
        <v>94873.786408127489</v>
      </c>
      <c r="AX70" s="69">
        <f>SUM(AX43+AX44+AX45+AX46+AX47+AX48+AX49+AX51+AX56+AX61+AX68+AX69)</f>
        <v>97703.505000000005</v>
      </c>
      <c r="AY70" s="69">
        <f>SUM(AY43+AY44+AY45+AY46+AY47+AY48+AY49+AY51+AY56+AY61+AY68+AY69)</f>
        <v>99422.29</v>
      </c>
      <c r="AZ70" s="68">
        <f t="shared" si="181"/>
        <v>2829.7185918725154</v>
      </c>
      <c r="BA70" s="68">
        <f t="shared" si="182"/>
        <v>2.9826137429570365</v>
      </c>
      <c r="BB70" s="66">
        <f t="shared" ref="BB70:BM70" si="217">SUM(BB43+BB44+BB45+BB46+BB47+BB48+BB49+BB51+BB56+BB61+BB68+BB69)</f>
        <v>10654.805043867587</v>
      </c>
      <c r="BC70" s="66">
        <f t="shared" si="217"/>
        <v>0</v>
      </c>
      <c r="BD70" s="70">
        <f t="shared" si="217"/>
        <v>9110.4199999999983</v>
      </c>
      <c r="BE70" s="70">
        <f t="shared" si="217"/>
        <v>10783.5478547574</v>
      </c>
      <c r="BF70" s="70">
        <f t="shared" si="217"/>
        <v>0</v>
      </c>
      <c r="BG70" s="70">
        <f t="shared" si="217"/>
        <v>10384.449999999999</v>
      </c>
      <c r="BH70" s="70">
        <f t="shared" si="217"/>
        <v>11830.251217791203</v>
      </c>
      <c r="BI70" s="70">
        <f t="shared" si="217"/>
        <v>0</v>
      </c>
      <c r="BJ70" s="70">
        <f t="shared" si="217"/>
        <v>14129.479999999998</v>
      </c>
      <c r="BK70" s="71">
        <f t="shared" si="217"/>
        <v>33268.60411641618</v>
      </c>
      <c r="BL70" s="71">
        <f t="shared" si="217"/>
        <v>0</v>
      </c>
      <c r="BM70" s="71">
        <f t="shared" si="217"/>
        <v>33624.35</v>
      </c>
      <c r="BN70" s="13">
        <f t="shared" si="184"/>
        <v>-33268.60411641618</v>
      </c>
      <c r="BO70" s="13">
        <f t="shared" si="185"/>
        <v>-100</v>
      </c>
      <c r="BP70" s="71">
        <f>SUM(BP43+BP44+BP45+BP46+BP47+BP48+BP49+BP51+BP56+BP61+BP68+BP69)</f>
        <v>128142.39052454369</v>
      </c>
      <c r="BQ70" s="71">
        <f>SUM(BQ43+BQ44+BQ45+BQ46+BQ47+BQ48+BQ49+BQ51+BQ56+BQ61+BQ68+BQ69)</f>
        <v>97703.505000000005</v>
      </c>
      <c r="BR70" s="71">
        <f>SUM(BR43+BR44+BR45+BR46+BR47+BR48+BR49+BR51+BR56+BR61+BR68+BR69)</f>
        <v>133046.64000000001</v>
      </c>
      <c r="BS70" s="13">
        <f t="shared" si="188"/>
        <v>-30438.885524543686</v>
      </c>
      <c r="BT70" s="13">
        <f t="shared" si="189"/>
        <v>-23.75395479976908</v>
      </c>
      <c r="BU70" s="46"/>
      <c r="BV70" s="46"/>
      <c r="BW70" s="46"/>
      <c r="BX70" s="46"/>
    </row>
    <row r="71" spans="1:76" ht="18.75">
      <c r="A71" s="65" t="s">
        <v>84</v>
      </c>
      <c r="B71" s="66">
        <f t="shared" ref="B71:BM71" si="218">SUM(B14)</f>
        <v>309.63141000000007</v>
      </c>
      <c r="C71" s="66">
        <f t="shared" si="218"/>
        <v>319.33</v>
      </c>
      <c r="D71" s="66">
        <f t="shared" si="218"/>
        <v>297.70999999999998</v>
      </c>
      <c r="E71" s="66">
        <f t="shared" si="218"/>
        <v>307.82070000000004</v>
      </c>
      <c r="F71" s="66">
        <f t="shared" si="218"/>
        <v>315.57</v>
      </c>
      <c r="G71" s="66">
        <f t="shared" si="218"/>
        <v>313.73999999999995</v>
      </c>
      <c r="H71" s="66">
        <f t="shared" si="218"/>
        <v>307.82070000000004</v>
      </c>
      <c r="I71" s="66">
        <f t="shared" si="218"/>
        <v>297.38000000000005</v>
      </c>
      <c r="J71" s="66">
        <f t="shared" si="218"/>
        <v>300.90999999999997</v>
      </c>
      <c r="K71" s="67">
        <f t="shared" si="191"/>
        <v>925.27281000000016</v>
      </c>
      <c r="L71" s="67">
        <f t="shared" si="191"/>
        <v>932.28</v>
      </c>
      <c r="M71" s="67">
        <f t="shared" si="191"/>
        <v>912.3599999999999</v>
      </c>
      <c r="N71" s="68">
        <f t="shared" si="167"/>
        <v>7.0071899999998095</v>
      </c>
      <c r="O71" s="68">
        <f t="shared" si="168"/>
        <v>0.75731070061377981</v>
      </c>
      <c r="P71" s="66">
        <f t="shared" ref="P71" si="219">SUM(P14)</f>
        <v>306.00999000000002</v>
      </c>
      <c r="Q71" s="66">
        <f t="shared" si="218"/>
        <v>320.52</v>
      </c>
      <c r="R71" s="66">
        <f t="shared" si="218"/>
        <v>332.07</v>
      </c>
      <c r="S71" s="66">
        <f t="shared" si="218"/>
        <v>289.71360000000004</v>
      </c>
      <c r="T71" s="66">
        <f t="shared" si="218"/>
        <v>305.08999999999997</v>
      </c>
      <c r="U71" s="66">
        <f t="shared" si="218"/>
        <v>308.57000000000005</v>
      </c>
      <c r="V71" s="66">
        <f t="shared" si="218"/>
        <v>289.71360000000004</v>
      </c>
      <c r="W71" s="66">
        <f t="shared" si="218"/>
        <v>324.98</v>
      </c>
      <c r="X71" s="66">
        <f t="shared" si="218"/>
        <v>299.16000000000003</v>
      </c>
      <c r="Y71" s="67">
        <f t="shared" si="208"/>
        <v>885.4371900000001</v>
      </c>
      <c r="Z71" s="67">
        <f t="shared" si="208"/>
        <v>950.58999999999992</v>
      </c>
      <c r="AA71" s="67">
        <f t="shared" si="208"/>
        <v>939.80000000000018</v>
      </c>
      <c r="AB71" s="68">
        <f t="shared" si="170"/>
        <v>65.152809999999818</v>
      </c>
      <c r="AC71" s="68">
        <f t="shared" si="171"/>
        <v>7.3582644523887479</v>
      </c>
      <c r="AD71" s="67">
        <f t="shared" si="209"/>
        <v>1810.7100000000003</v>
      </c>
      <c r="AE71" s="67">
        <f t="shared" si="209"/>
        <v>1882.87</v>
      </c>
      <c r="AF71" s="67">
        <f t="shared" si="209"/>
        <v>1852.16</v>
      </c>
      <c r="AG71" s="68">
        <f t="shared" si="174"/>
        <v>72.159999999999627</v>
      </c>
      <c r="AH71" s="68">
        <f t="shared" si="175"/>
        <v>3.9851770852317383</v>
      </c>
      <c r="AI71" s="66">
        <f t="shared" si="218"/>
        <v>289.71360000000004</v>
      </c>
      <c r="AJ71" s="66">
        <f t="shared" si="218"/>
        <v>284.14</v>
      </c>
      <c r="AK71" s="66">
        <f t="shared" si="218"/>
        <v>265.63</v>
      </c>
      <c r="AL71" s="66">
        <f t="shared" si="218"/>
        <v>289.71360000000004</v>
      </c>
      <c r="AM71" s="66">
        <f t="shared" si="218"/>
        <v>295.8</v>
      </c>
      <c r="AN71" s="66">
        <f t="shared" si="218"/>
        <v>278.93665000000004</v>
      </c>
      <c r="AO71" s="66">
        <f t="shared" si="218"/>
        <v>306.00999000000002</v>
      </c>
      <c r="AP71" s="66">
        <f t="shared" si="218"/>
        <v>305.25</v>
      </c>
      <c r="AQ71" s="66">
        <f t="shared" si="218"/>
        <v>311.65000000000003</v>
      </c>
      <c r="AR71" s="69">
        <f t="shared" si="218"/>
        <v>885.43718999999999</v>
      </c>
      <c r="AS71" s="69">
        <f t="shared" si="218"/>
        <v>885.19</v>
      </c>
      <c r="AT71" s="69">
        <f t="shared" si="218"/>
        <v>856.21664999999985</v>
      </c>
      <c r="AU71" s="68">
        <f t="shared" si="177"/>
        <v>-0.2471899999999323</v>
      </c>
      <c r="AV71" s="68">
        <f t="shared" si="178"/>
        <v>-2.7917282308859457E-2</v>
      </c>
      <c r="AW71" s="69">
        <f t="shared" si="218"/>
        <v>2696.1471899999997</v>
      </c>
      <c r="AX71" s="69">
        <f t="shared" si="218"/>
        <v>2768.0600000000004</v>
      </c>
      <c r="AY71" s="69">
        <f t="shared" si="218"/>
        <v>2708.3766499999997</v>
      </c>
      <c r="AZ71" s="68">
        <f t="shared" si="181"/>
        <v>71.912810000000718</v>
      </c>
      <c r="BA71" s="68">
        <f t="shared" si="182"/>
        <v>2.6672434749380551</v>
      </c>
      <c r="BB71" s="66">
        <f t="shared" si="218"/>
        <v>307.82070000000004</v>
      </c>
      <c r="BC71" s="66">
        <f t="shared" si="218"/>
        <v>0</v>
      </c>
      <c r="BD71" s="70">
        <f t="shared" si="218"/>
        <v>330.49999999999994</v>
      </c>
      <c r="BE71" s="70">
        <f t="shared" si="218"/>
        <v>307.82070000000004</v>
      </c>
      <c r="BF71" s="70">
        <f t="shared" si="218"/>
        <v>0</v>
      </c>
      <c r="BG71" s="70">
        <f t="shared" si="218"/>
        <v>323.12</v>
      </c>
      <c r="BH71" s="70">
        <f t="shared" si="218"/>
        <v>309.63141000000007</v>
      </c>
      <c r="BI71" s="70">
        <f t="shared" si="218"/>
        <v>0</v>
      </c>
      <c r="BJ71" s="70">
        <f t="shared" si="218"/>
        <v>295.57</v>
      </c>
      <c r="BK71" s="71">
        <f t="shared" si="218"/>
        <v>925.27281000000005</v>
      </c>
      <c r="BL71" s="71">
        <f t="shared" si="218"/>
        <v>0</v>
      </c>
      <c r="BM71" s="71">
        <f t="shared" si="218"/>
        <v>949.18999999999994</v>
      </c>
      <c r="BN71" s="13">
        <f t="shared" si="184"/>
        <v>-925.27281000000005</v>
      </c>
      <c r="BO71" s="13">
        <f t="shared" si="185"/>
        <v>-100</v>
      </c>
      <c r="BP71" s="71">
        <f t="shared" ref="BP71:BR71" si="220">SUM(BP14)</f>
        <v>3621.42</v>
      </c>
      <c r="BQ71" s="71">
        <f t="shared" si="220"/>
        <v>2768.0600000000004</v>
      </c>
      <c r="BR71" s="71">
        <f t="shared" si="220"/>
        <v>3657.5666499999998</v>
      </c>
      <c r="BS71" s="13">
        <f t="shared" si="188"/>
        <v>-853.35999999999967</v>
      </c>
      <c r="BT71" s="13">
        <f t="shared" si="189"/>
        <v>-23.564237232908628</v>
      </c>
      <c r="BU71" s="46"/>
      <c r="BV71" s="46"/>
      <c r="BW71" s="46"/>
      <c r="BX71" s="46"/>
    </row>
    <row r="72" spans="1:76" ht="18.75">
      <c r="A72" s="72" t="s">
        <v>85</v>
      </c>
      <c r="B72" s="66">
        <f t="shared" ref="B72:BM72" si="221">SUM(B70/B71)</f>
        <v>34.39016780675918</v>
      </c>
      <c r="C72" s="66">
        <f t="shared" si="221"/>
        <v>32.774433971127046</v>
      </c>
      <c r="D72" s="66">
        <f t="shared" si="221"/>
        <v>32.992778206979949</v>
      </c>
      <c r="E72" s="66">
        <f t="shared" si="221"/>
        <v>34.193689912297486</v>
      </c>
      <c r="F72" s="66">
        <f t="shared" si="221"/>
        <v>29.853661628164907</v>
      </c>
      <c r="G72" s="66">
        <f t="shared" si="221"/>
        <v>28.985497545738514</v>
      </c>
      <c r="H72" s="66">
        <f t="shared" si="221"/>
        <v>36.889655669481378</v>
      </c>
      <c r="I72" s="66">
        <f t="shared" si="221"/>
        <v>40.736532382809862</v>
      </c>
      <c r="J72" s="66">
        <f t="shared" si="221"/>
        <v>33.31590841115284</v>
      </c>
      <c r="K72" s="69">
        <f t="shared" si="221"/>
        <v>35.156335506571871</v>
      </c>
      <c r="L72" s="69">
        <f t="shared" si="221"/>
        <v>34.325535246921525</v>
      </c>
      <c r="M72" s="69">
        <f t="shared" si="221"/>
        <v>31.721338068306377</v>
      </c>
      <c r="N72" s="68">
        <f t="shared" si="167"/>
        <v>-0.83080025965034565</v>
      </c>
      <c r="O72" s="68">
        <f t="shared" si="168"/>
        <v>-2.3631594353599277</v>
      </c>
      <c r="P72" s="66">
        <f t="shared" ref="P72" si="222">SUM(P70/P71)</f>
        <v>33.632671984011139</v>
      </c>
      <c r="Q72" s="66">
        <f t="shared" si="221"/>
        <v>33.956227380506682</v>
      </c>
      <c r="R72" s="66">
        <f t="shared" si="221"/>
        <v>37.156442918661725</v>
      </c>
      <c r="S72" s="66">
        <f t="shared" si="221"/>
        <v>34.158725948175153</v>
      </c>
      <c r="T72" s="66">
        <f t="shared" si="221"/>
        <v>33.270903667770163</v>
      </c>
      <c r="U72" s="66">
        <f t="shared" si="221"/>
        <v>39.455066921606111</v>
      </c>
      <c r="V72" s="66">
        <f t="shared" si="221"/>
        <v>36.840903478284055</v>
      </c>
      <c r="W72" s="66">
        <f t="shared" si="221"/>
        <v>35.300264631669641</v>
      </c>
      <c r="X72" s="66">
        <f t="shared" si="221"/>
        <v>37.450427864687782</v>
      </c>
      <c r="Y72" s="69">
        <f t="shared" si="221"/>
        <v>34.854524076751247</v>
      </c>
      <c r="Z72" s="69">
        <f t="shared" si="221"/>
        <v>34.195762631628781</v>
      </c>
      <c r="AA72" s="69">
        <f t="shared" si="221"/>
        <v>38.004745690572456</v>
      </c>
      <c r="AB72" s="68">
        <f t="shared" si="170"/>
        <v>-0.65876144512246526</v>
      </c>
      <c r="AC72" s="68">
        <f t="shared" si="171"/>
        <v>-1.8900313878102097</v>
      </c>
      <c r="AD72" s="69">
        <f t="shared" si="221"/>
        <v>35.008749717389584</v>
      </c>
      <c r="AE72" s="69">
        <f t="shared" si="221"/>
        <v>34.260017951319</v>
      </c>
      <c r="AF72" s="69">
        <f t="shared" si="221"/>
        <v>34.909586644782308</v>
      </c>
      <c r="AG72" s="68">
        <f t="shared" si="174"/>
        <v>-0.74873176607058411</v>
      </c>
      <c r="AH72" s="68">
        <f t="shared" si="175"/>
        <v>-2.1386989598736603</v>
      </c>
      <c r="AI72" s="66">
        <f t="shared" si="221"/>
        <v>34.935508018033723</v>
      </c>
      <c r="AJ72" s="66">
        <f t="shared" si="221"/>
        <v>36.61927218976561</v>
      </c>
      <c r="AK72" s="66">
        <f t="shared" si="221"/>
        <v>39.119301283740548</v>
      </c>
      <c r="AL72" s="66">
        <f t="shared" si="221"/>
        <v>34.928132339105581</v>
      </c>
      <c r="AM72" s="66">
        <f t="shared" si="221"/>
        <v>38.87369844489519</v>
      </c>
      <c r="AN72" s="66">
        <f t="shared" si="221"/>
        <v>41.775507090946995</v>
      </c>
      <c r="AO72" s="66">
        <f t="shared" si="221"/>
        <v>36.739475238638072</v>
      </c>
      <c r="AP72" s="66">
        <f t="shared" si="221"/>
        <v>36.994283374283377</v>
      </c>
      <c r="AQ72" s="66">
        <f t="shared" si="221"/>
        <v>40.815562329536334</v>
      </c>
      <c r="AR72" s="69">
        <f t="shared" si="221"/>
        <v>35.556551681947084</v>
      </c>
      <c r="AS72" s="69">
        <f t="shared" si="221"/>
        <v>37.501943085665225</v>
      </c>
      <c r="AT72" s="69">
        <f t="shared" si="221"/>
        <v>40.602048558621235</v>
      </c>
      <c r="AU72" s="68">
        <f t="shared" si="177"/>
        <v>1.9453914037181406</v>
      </c>
      <c r="AV72" s="68">
        <f t="shared" si="178"/>
        <v>5.4712600398363787</v>
      </c>
      <c r="AW72" s="69">
        <f t="shared" si="221"/>
        <v>35.188652444500811</v>
      </c>
      <c r="AX72" s="69">
        <f t="shared" si="221"/>
        <v>35.296743928961071</v>
      </c>
      <c r="AY72" s="69">
        <f t="shared" si="221"/>
        <v>36.709181494383365</v>
      </c>
      <c r="AZ72" s="68">
        <f t="shared" si="181"/>
        <v>0.10809148446026029</v>
      </c>
      <c r="BA72" s="68">
        <f t="shared" si="182"/>
        <v>0.30717710668443782</v>
      </c>
      <c r="BB72" s="66">
        <f t="shared" si="221"/>
        <v>34.61367297218019</v>
      </c>
      <c r="BC72" s="66" t="e">
        <f t="shared" si="221"/>
        <v>#DIV/0!</v>
      </c>
      <c r="BD72" s="70">
        <f t="shared" si="221"/>
        <v>27.56556732223903</v>
      </c>
      <c r="BE72" s="70">
        <f t="shared" si="221"/>
        <v>35.031912586636956</v>
      </c>
      <c r="BF72" s="70" t="e">
        <f t="shared" si="221"/>
        <v>#DIV/0!</v>
      </c>
      <c r="BG72" s="70">
        <f t="shared" si="221"/>
        <v>32.138060163406777</v>
      </c>
      <c r="BH72" s="70">
        <f t="shared" si="221"/>
        <v>38.207529455074344</v>
      </c>
      <c r="BI72" s="70" t="e">
        <f t="shared" si="221"/>
        <v>#DIV/0!</v>
      </c>
      <c r="BJ72" s="70">
        <f t="shared" si="221"/>
        <v>47.80417498392935</v>
      </c>
      <c r="BK72" s="71">
        <f t="shared" si="221"/>
        <v>35.955454171852494</v>
      </c>
      <c r="BL72" s="71" t="e">
        <f t="shared" si="221"/>
        <v>#DIV/0!</v>
      </c>
      <c r="BM72" s="71">
        <f t="shared" si="221"/>
        <v>35.424256471307118</v>
      </c>
      <c r="BN72" s="13" t="e">
        <f t="shared" si="184"/>
        <v>#DIV/0!</v>
      </c>
      <c r="BO72" s="13" t="e">
        <f t="shared" si="185"/>
        <v>#DIV/0!</v>
      </c>
      <c r="BP72" s="71">
        <f t="shared" ref="BP72:BR72" si="223">SUM(BP70/BP71)</f>
        <v>35.384570285839168</v>
      </c>
      <c r="BQ72" s="71">
        <f t="shared" si="223"/>
        <v>35.296743928961071</v>
      </c>
      <c r="BR72" s="71">
        <f t="shared" si="223"/>
        <v>36.375725374683199</v>
      </c>
      <c r="BS72" s="13">
        <f t="shared" si="188"/>
        <v>-8.782635687809659E-2</v>
      </c>
      <c r="BT72" s="13">
        <f t="shared" si="189"/>
        <v>-0.24820523795719096</v>
      </c>
      <c r="BU72" s="46"/>
      <c r="BV72" s="46"/>
      <c r="BW72" s="46"/>
      <c r="BX72" s="46"/>
    </row>
    <row r="73" spans="1:76" ht="18.75">
      <c r="A73" s="72" t="s">
        <v>86</v>
      </c>
      <c r="B73" s="66">
        <f>SUM('[19]Произв. прогр. Вода (СВОД)'!E74)</f>
        <v>857.947111922212</v>
      </c>
      <c r="C73" s="66"/>
      <c r="D73" s="66"/>
      <c r="E73" s="66">
        <f>SUM('[19]Произв. прогр. Вода (СВОД)'!F74)</f>
        <v>857.947111922212</v>
      </c>
      <c r="F73" s="66"/>
      <c r="G73" s="66"/>
      <c r="H73" s="66">
        <f>SUM('[19]Произв. прогр. Вода (СВОД)'!G74)</f>
        <v>857.947111922212</v>
      </c>
      <c r="I73" s="66"/>
      <c r="J73" s="66"/>
      <c r="K73" s="67">
        <f t="shared" si="191"/>
        <v>2573.8413357666359</v>
      </c>
      <c r="L73" s="67">
        <f t="shared" si="191"/>
        <v>0</v>
      </c>
      <c r="M73" s="67">
        <f t="shared" si="191"/>
        <v>0</v>
      </c>
      <c r="N73" s="68">
        <f t="shared" si="167"/>
        <v>-2573.8413357666359</v>
      </c>
      <c r="O73" s="68">
        <f t="shared" ref="O73" si="224">SUM(N73/K73*100)</f>
        <v>-100</v>
      </c>
      <c r="P73" s="66">
        <f>SUM('[19]Произв. прогр. Вода (СВОД)'!I74)</f>
        <v>857.947111922212</v>
      </c>
      <c r="Q73" s="66"/>
      <c r="R73" s="66"/>
      <c r="S73" s="66">
        <f>SUM('[19]Произв. прогр. Вода (СВОД)'!J74)</f>
        <v>857.947111922212</v>
      </c>
      <c r="T73" s="66"/>
      <c r="U73" s="66"/>
      <c r="V73" s="66">
        <f>SUM('[19]Произв. прогр. Вода (СВОД)'!K74)</f>
        <v>857.947111922212</v>
      </c>
      <c r="W73" s="66"/>
      <c r="X73" s="66"/>
      <c r="Y73" s="67">
        <f t="shared" ref="Y73:AA73" si="225">SUM(P73+S73+V73)</f>
        <v>2573.8413357666359</v>
      </c>
      <c r="Z73" s="67">
        <f t="shared" si="225"/>
        <v>0</v>
      </c>
      <c r="AA73" s="67">
        <f t="shared" si="225"/>
        <v>0</v>
      </c>
      <c r="AB73" s="68">
        <f t="shared" si="170"/>
        <v>-2573.8413357666359</v>
      </c>
      <c r="AC73" s="68">
        <f t="shared" si="171"/>
        <v>-100</v>
      </c>
      <c r="AD73" s="67">
        <f t="shared" ref="AD73" si="226">SUM(K73+Y73)</f>
        <v>5147.6826715332718</v>
      </c>
      <c r="AE73" s="67">
        <f t="shared" ref="AE73:AF73" si="227">SUM(L73+Z73)</f>
        <v>0</v>
      </c>
      <c r="AF73" s="67">
        <f t="shared" si="227"/>
        <v>0</v>
      </c>
      <c r="AG73" s="68">
        <f t="shared" si="174"/>
        <v>-5147.6826715332718</v>
      </c>
      <c r="AH73" s="68">
        <f t="shared" si="175"/>
        <v>-100</v>
      </c>
      <c r="AI73" s="66">
        <f>SUM('[19]Произв. прогр. Вода (СВОД)'!N74)</f>
        <v>857.947111922212</v>
      </c>
      <c r="AJ73" s="66"/>
      <c r="AK73" s="66"/>
      <c r="AL73" s="66">
        <f>SUM('[19]Произв. прогр. Вода (СВОД)'!O74)</f>
        <v>857.947111922212</v>
      </c>
      <c r="AM73" s="66"/>
      <c r="AN73" s="66"/>
      <c r="AO73" s="66">
        <f>SUM('[19]Произв. прогр. Вода (СВОД)'!P74)</f>
        <v>857.947111922212</v>
      </c>
      <c r="AP73" s="66"/>
      <c r="AQ73" s="66"/>
      <c r="AR73" s="67">
        <f t="shared" ref="AR73:AT73" si="228">SUM(AI73+AL73+AO73)</f>
        <v>2573.8413357666359</v>
      </c>
      <c r="AS73" s="67">
        <f t="shared" si="228"/>
        <v>0</v>
      </c>
      <c r="AT73" s="67">
        <f t="shared" si="228"/>
        <v>0</v>
      </c>
      <c r="AU73" s="68">
        <f t="shared" si="177"/>
        <v>-2573.8413357666359</v>
      </c>
      <c r="AV73" s="68">
        <f t="shared" si="178"/>
        <v>-100</v>
      </c>
      <c r="AW73" s="69">
        <f>SUM(AD73+AR73)</f>
        <v>7721.5240072999077</v>
      </c>
      <c r="AX73" s="69">
        <f t="shared" ref="AX73:AY73" si="229">SUM(AE73+AS73)</f>
        <v>0</v>
      </c>
      <c r="AY73" s="69">
        <f t="shared" si="229"/>
        <v>0</v>
      </c>
      <c r="AZ73" s="68">
        <f t="shared" ref="AZ73" si="230">SUM(AX73-AW73)</f>
        <v>-7721.5240072999077</v>
      </c>
      <c r="BA73" s="68">
        <f t="shared" ref="BA73" si="231">SUM(AZ73/AW73*100)</f>
        <v>-100</v>
      </c>
      <c r="BB73" s="66">
        <f>SUM('[19]Произв. прогр. Вода (СВОД)'!S74)</f>
        <v>857.947111922212</v>
      </c>
      <c r="BC73" s="66"/>
      <c r="BD73" s="70"/>
      <c r="BE73" s="70">
        <f>SUM('[19]Произв. прогр. Вода (СВОД)'!T74)</f>
        <v>857.947111922212</v>
      </c>
      <c r="BF73" s="70"/>
      <c r="BG73" s="70"/>
      <c r="BH73" s="70">
        <f>SUM('[19]Произв. прогр. Вода (СВОД)'!U74)</f>
        <v>857.947111922212</v>
      </c>
      <c r="BI73" s="70"/>
      <c r="BJ73" s="70"/>
      <c r="BK73" s="67">
        <f t="shared" ref="BK73:BM73" si="232">SUM(BB73+BE73+BH73)</f>
        <v>2573.8413357666359</v>
      </c>
      <c r="BL73" s="67">
        <f t="shared" si="232"/>
        <v>0</v>
      </c>
      <c r="BM73" s="67">
        <f t="shared" si="232"/>
        <v>0</v>
      </c>
      <c r="BN73" s="68">
        <f t="shared" si="184"/>
        <v>-2573.8413357666359</v>
      </c>
      <c r="BO73" s="68">
        <f t="shared" si="185"/>
        <v>-100</v>
      </c>
      <c r="BP73" s="69">
        <f>SUM(AW73+BK73)</f>
        <v>10295.365343066544</v>
      </c>
      <c r="BQ73" s="69">
        <f t="shared" ref="BQ73:BR73" si="233">SUM(AX73+BL73)</f>
        <v>0</v>
      </c>
      <c r="BR73" s="69">
        <f t="shared" si="233"/>
        <v>0</v>
      </c>
      <c r="BS73" s="68">
        <f t="shared" si="188"/>
        <v>-10295.365343066544</v>
      </c>
      <c r="BT73" s="68">
        <f t="shared" si="189"/>
        <v>-100</v>
      </c>
      <c r="BU73" s="46"/>
      <c r="BV73" s="46"/>
      <c r="BW73" s="46"/>
      <c r="BX73" s="46"/>
    </row>
    <row r="74" spans="1:76" ht="18.75">
      <c r="A74" s="72" t="s">
        <v>87</v>
      </c>
      <c r="B74" s="66">
        <f>SUM(B70+B73)</f>
        <v>11506.223260065668</v>
      </c>
      <c r="C74" s="66">
        <f t="shared" ref="C74:D74" si="234">SUM(C70+C73)</f>
        <v>10465.859999999999</v>
      </c>
      <c r="D74" s="66">
        <f t="shared" si="234"/>
        <v>9822.2800000000007</v>
      </c>
      <c r="E74" s="66">
        <f>SUM(E70+E73)</f>
        <v>11383.472676308565</v>
      </c>
      <c r="F74" s="66">
        <f t="shared" ref="F74:G74" si="235">SUM(F70+F73)</f>
        <v>9420.92</v>
      </c>
      <c r="G74" s="66">
        <f t="shared" si="235"/>
        <v>9093.91</v>
      </c>
      <c r="H74" s="66">
        <f>SUM(H70+H73)</f>
        <v>12213.34674286094</v>
      </c>
      <c r="I74" s="66">
        <f t="shared" ref="I74:J74" si="236">SUM(I70+I73)</f>
        <v>12114.23</v>
      </c>
      <c r="J74" s="66">
        <f t="shared" si="236"/>
        <v>10025.09</v>
      </c>
      <c r="K74" s="69">
        <f>SUM(K70+K73)</f>
        <v>35103.042679235172</v>
      </c>
      <c r="L74" s="69">
        <f t="shared" ref="L74:M74" si="237">SUM(L70+L73)</f>
        <v>32001.01</v>
      </c>
      <c r="M74" s="69">
        <f t="shared" si="237"/>
        <v>28941.280000000002</v>
      </c>
      <c r="N74" s="68">
        <f t="shared" si="167"/>
        <v>-3102.0326792351734</v>
      </c>
      <c r="O74" s="68">
        <f t="shared" ref="O74" si="238">SUM(N74/K74*100)</f>
        <v>-8.8369339022287878</v>
      </c>
      <c r="P74" s="66">
        <f>SUM(P70+P73)</f>
        <v>11149.880729422743</v>
      </c>
      <c r="Q74" s="66">
        <f t="shared" ref="Q74:R74" si="239">SUM(Q70+Q73)</f>
        <v>10883.650000000001</v>
      </c>
      <c r="R74" s="66">
        <f t="shared" si="239"/>
        <v>12338.539999999999</v>
      </c>
      <c r="S74" s="66">
        <f>SUM(S70+S73)</f>
        <v>10754.194577781451</v>
      </c>
      <c r="T74" s="66">
        <f t="shared" ref="T74:U74" si="240">SUM(T70+T73)</f>
        <v>10150.619999999999</v>
      </c>
      <c r="U74" s="66">
        <f t="shared" si="240"/>
        <v>12174.65</v>
      </c>
      <c r="V74" s="66">
        <f>SUM(V70+V73)</f>
        <v>11531.25788586841</v>
      </c>
      <c r="W74" s="66">
        <f t="shared" ref="W74:AA74" si="241">SUM(W70+W73)</f>
        <v>11471.880000000001</v>
      </c>
      <c r="X74" s="66">
        <f t="shared" si="241"/>
        <v>11203.669999999998</v>
      </c>
      <c r="Y74" s="69">
        <f t="shared" si="241"/>
        <v>33435.333193072605</v>
      </c>
      <c r="Z74" s="69">
        <f t="shared" si="241"/>
        <v>32506.15</v>
      </c>
      <c r="AA74" s="69">
        <f t="shared" si="241"/>
        <v>35716.86</v>
      </c>
      <c r="AB74" s="68">
        <f t="shared" ref="AB74" si="242">SUM(Z74-Y74)</f>
        <v>-929.1831930726039</v>
      </c>
      <c r="AC74" s="68">
        <f t="shared" ref="AC74" si="243">SUM(AB74/Y74*100)</f>
        <v>-2.7790457110357716</v>
      </c>
      <c r="AD74" s="69">
        <f t="shared" ref="AD74" si="244">SUM(AD70+AD73)</f>
        <v>68538.375872307777</v>
      </c>
      <c r="AE74" s="69">
        <f t="shared" ref="AE74:AF74" si="245">SUM(AE70+AE73)</f>
        <v>64507.16</v>
      </c>
      <c r="AF74" s="69">
        <f t="shared" si="245"/>
        <v>64658.14</v>
      </c>
      <c r="AG74" s="68">
        <f t="shared" si="174"/>
        <v>-4031.2158723077737</v>
      </c>
      <c r="AH74" s="68">
        <f t="shared" si="175"/>
        <v>-5.8816915647640036</v>
      </c>
      <c r="AI74" s="66">
        <f t="shared" ref="AI74" si="246">SUM(AI70+AI73)</f>
        <v>10979.238907655628</v>
      </c>
      <c r="AJ74" s="66">
        <f t="shared" ref="AJ74:AT74" si="247">SUM(AJ70+AJ73)</f>
        <v>10405</v>
      </c>
      <c r="AK74" s="66">
        <f t="shared" si="247"/>
        <v>10391.260000000002</v>
      </c>
      <c r="AL74" s="66">
        <f t="shared" si="247"/>
        <v>10977.102073160913</v>
      </c>
      <c r="AM74" s="66">
        <f t="shared" si="247"/>
        <v>11498.839999999998</v>
      </c>
      <c r="AN74" s="66">
        <f t="shared" si="247"/>
        <v>11652.720000000001</v>
      </c>
      <c r="AO74" s="66">
        <f t="shared" si="247"/>
        <v>12100.593562303096</v>
      </c>
      <c r="AP74" s="66">
        <f t="shared" si="247"/>
        <v>11292.505000000001</v>
      </c>
      <c r="AQ74" s="66">
        <f t="shared" si="247"/>
        <v>12720.17</v>
      </c>
      <c r="AR74" s="69">
        <f t="shared" si="247"/>
        <v>34056.934543119634</v>
      </c>
      <c r="AS74" s="69">
        <f t="shared" si="247"/>
        <v>33196.345000000001</v>
      </c>
      <c r="AT74" s="69">
        <f t="shared" si="247"/>
        <v>34764.149999999994</v>
      </c>
      <c r="AU74" s="68">
        <f t="shared" ref="AU74" si="248">SUM(AS74-AR74)</f>
        <v>-860.58954311963316</v>
      </c>
      <c r="AV74" s="68">
        <f t="shared" ref="AV74" si="249">SUM(AU74/AR74*100)</f>
        <v>-2.5269142824056492</v>
      </c>
      <c r="AW74" s="69">
        <f t="shared" ref="AW74" si="250">SUM(AW70+AW73)</f>
        <v>102595.3104154274</v>
      </c>
      <c r="AX74" s="69">
        <f t="shared" ref="AX74:AY74" si="251">SUM(AX70+AX73)</f>
        <v>97703.505000000005</v>
      </c>
      <c r="AY74" s="69">
        <f t="shared" si="251"/>
        <v>99422.29</v>
      </c>
      <c r="AZ74" s="68">
        <f t="shared" ref="AZ74" si="252">SUM(AX74-AW74)</f>
        <v>-4891.8054154273996</v>
      </c>
      <c r="BA74" s="68">
        <f t="shared" ref="BA74" si="253">SUM(AZ74/AW74*100)</f>
        <v>-4.7680594713535873</v>
      </c>
      <c r="BB74" s="66">
        <f t="shared" ref="BB74" si="254">SUM(BB70+BB73)</f>
        <v>11512.7521557898</v>
      </c>
      <c r="BC74" s="66">
        <f t="shared" ref="BC74:BM74" si="255">SUM(BC70+BC73)</f>
        <v>0</v>
      </c>
      <c r="BD74" s="66">
        <f t="shared" si="255"/>
        <v>9110.4199999999983</v>
      </c>
      <c r="BE74" s="66">
        <f t="shared" si="255"/>
        <v>11641.494966679613</v>
      </c>
      <c r="BF74" s="66">
        <f t="shared" si="255"/>
        <v>0</v>
      </c>
      <c r="BG74" s="66">
        <f t="shared" si="255"/>
        <v>10384.449999999999</v>
      </c>
      <c r="BH74" s="66">
        <f t="shared" si="255"/>
        <v>12688.198329713416</v>
      </c>
      <c r="BI74" s="66">
        <f t="shared" si="255"/>
        <v>0</v>
      </c>
      <c r="BJ74" s="66">
        <f t="shared" si="255"/>
        <v>14129.479999999998</v>
      </c>
      <c r="BK74" s="69">
        <f t="shared" si="255"/>
        <v>35842.445452182816</v>
      </c>
      <c r="BL74" s="69">
        <f t="shared" si="255"/>
        <v>0</v>
      </c>
      <c r="BM74" s="69">
        <f t="shared" si="255"/>
        <v>33624.35</v>
      </c>
      <c r="BN74" s="13">
        <f t="shared" ref="BN74" si="256">SUM(BL74-BK74)</f>
        <v>-35842.445452182816</v>
      </c>
      <c r="BO74" s="13">
        <f t="shared" ref="BO74" si="257">SUM(BN74/BK74*100)</f>
        <v>-100</v>
      </c>
      <c r="BP74" s="69">
        <f t="shared" ref="BP74" si="258">SUM(BP70+BP73)</f>
        <v>138437.75586761022</v>
      </c>
      <c r="BQ74" s="69">
        <f t="shared" ref="BQ74:BR74" si="259">SUM(BQ70+BQ73)</f>
        <v>97703.505000000005</v>
      </c>
      <c r="BR74" s="69">
        <f t="shared" si="259"/>
        <v>133046.64000000001</v>
      </c>
      <c r="BS74" s="13">
        <f t="shared" si="188"/>
        <v>-40734.250867610215</v>
      </c>
      <c r="BT74" s="13">
        <f t="shared" si="189"/>
        <v>-29.424235182318974</v>
      </c>
      <c r="BU74" s="46"/>
      <c r="BV74" s="46"/>
      <c r="BW74" s="46"/>
      <c r="BX74" s="46"/>
    </row>
    <row r="75" spans="1:76" ht="18.75">
      <c r="A75" s="9" t="s">
        <v>88</v>
      </c>
      <c r="B75" s="66">
        <f>SUM('[19]Произв. прогр. Вода (СВОД)'!E79)</f>
        <v>0</v>
      </c>
      <c r="C75" s="66">
        <f>SUM(C32-C70)</f>
        <v>1036.5100000000002</v>
      </c>
      <c r="D75" s="66">
        <f>SUM(D32-D70)</f>
        <v>210.89999999999964</v>
      </c>
      <c r="E75" s="66">
        <f>SUM('[19]Произв. прогр. Вода (СВОД)'!F79)</f>
        <v>0</v>
      </c>
      <c r="F75" s="66">
        <f>SUM(F32-F70)</f>
        <v>1945.380000000001</v>
      </c>
      <c r="G75" s="66">
        <f>SUM(G32-G70)</f>
        <v>1480.33</v>
      </c>
      <c r="H75" s="66">
        <f>SUM('[19]Произв. прогр. Вода (СВОД)'!G79)</f>
        <v>0</v>
      </c>
      <c r="I75" s="66">
        <f>SUM(I32-I70)</f>
        <v>-1402.4199999999983</v>
      </c>
      <c r="J75" s="66">
        <f>SUM(J32-J70)</f>
        <v>118.39999999999964</v>
      </c>
      <c r="K75" s="67">
        <f t="shared" ref="K75:M75" si="260">SUM(B75+E75+H75)</f>
        <v>0</v>
      </c>
      <c r="L75" s="67">
        <f t="shared" si="260"/>
        <v>1579.470000000003</v>
      </c>
      <c r="M75" s="67">
        <f t="shared" si="260"/>
        <v>1809.6299999999992</v>
      </c>
      <c r="N75" s="68">
        <f t="shared" si="167"/>
        <v>1579.470000000003</v>
      </c>
      <c r="O75" s="68" t="e">
        <f t="shared" si="168"/>
        <v>#DIV/0!</v>
      </c>
      <c r="P75" s="66">
        <f>SUM('[19]Произв. прогр. Вода (СВОД)'!I79)</f>
        <v>0</v>
      </c>
      <c r="Q75" s="66">
        <f>SUM(Q32-Q70)</f>
        <v>658.47999999999774</v>
      </c>
      <c r="R75" s="66">
        <f>SUM(R32-R70)</f>
        <v>-1144.8500000000004</v>
      </c>
      <c r="S75" s="66">
        <f>SUM('[19]Произв. прогр. Вода (СВОД)'!J79)</f>
        <v>0</v>
      </c>
      <c r="T75" s="66">
        <f>SUM(T32-T70)</f>
        <v>839.56999999999971</v>
      </c>
      <c r="U75" s="66">
        <f>SUM(U32-U70)</f>
        <v>-1772.1999999999989</v>
      </c>
      <c r="V75" s="66">
        <f>SUM('[19]Произв. прогр. Вода (СВОД)'!K79)</f>
        <v>0</v>
      </c>
      <c r="W75" s="66">
        <f>SUM(W32-W70)</f>
        <v>235.20000000000073</v>
      </c>
      <c r="X75" s="66">
        <f>SUM(X32-X70)</f>
        <v>-1118.9499999999989</v>
      </c>
      <c r="Y75" s="67">
        <f t="shared" ref="Y75:AA75" si="261">SUM(P75+S75+V75)</f>
        <v>0</v>
      </c>
      <c r="Z75" s="67">
        <f t="shared" si="261"/>
        <v>1733.2499999999982</v>
      </c>
      <c r="AA75" s="67">
        <f t="shared" si="261"/>
        <v>-4035.9999999999982</v>
      </c>
      <c r="AB75" s="68">
        <f t="shared" si="170"/>
        <v>1733.2499999999982</v>
      </c>
      <c r="AC75" s="68" t="e">
        <f t="shared" si="171"/>
        <v>#DIV/0!</v>
      </c>
      <c r="AD75" s="67">
        <f t="shared" ref="AD75:AF75" si="262">SUM(K75+Y75)</f>
        <v>0</v>
      </c>
      <c r="AE75" s="67">
        <f t="shared" si="262"/>
        <v>3312.7200000000012</v>
      </c>
      <c r="AF75" s="67">
        <f t="shared" si="262"/>
        <v>-2226.369999999999</v>
      </c>
      <c r="AG75" s="68">
        <f t="shared" si="174"/>
        <v>3312.7200000000012</v>
      </c>
      <c r="AH75" s="68" t="e">
        <f t="shared" si="175"/>
        <v>#DIV/0!</v>
      </c>
      <c r="AI75" s="66">
        <f>SUM('[19]Произв. прогр. Вода (СВОД)'!N79)</f>
        <v>0</v>
      </c>
      <c r="AJ75" s="66">
        <f>SUM(AJ32-AJ70)</f>
        <v>65.8700000000008</v>
      </c>
      <c r="AK75" s="66">
        <f>SUM(AK32-AK70)</f>
        <v>-823.78000000000247</v>
      </c>
      <c r="AL75" s="66">
        <f>SUM('[19]Произв. прогр. Вода (СВОД)'!O79)</f>
        <v>0</v>
      </c>
      <c r="AM75" s="66">
        <f>SUM(AM32-AM70)</f>
        <v>-599.01999999999862</v>
      </c>
      <c r="AN75" s="66">
        <f>SUM(AN32-AN70)</f>
        <v>-1605.8707300000005</v>
      </c>
      <c r="AO75" s="66">
        <f>SUM('[19]Произв. прогр. Вода (СВОД)'!P79)</f>
        <v>0</v>
      </c>
      <c r="AP75" s="66">
        <f>SUM(AP32-AP70)</f>
        <v>-44.935000000003129</v>
      </c>
      <c r="AQ75" s="66">
        <f>SUM(AQ32-AQ70)</f>
        <v>-1492.25</v>
      </c>
      <c r="AR75" s="67">
        <f t="shared" ref="AR75:AT75" si="263">SUM(AI75+AL75+AO75)</f>
        <v>0</v>
      </c>
      <c r="AS75" s="67">
        <f t="shared" si="263"/>
        <v>-578.08500000000095</v>
      </c>
      <c r="AT75" s="67">
        <f t="shared" si="263"/>
        <v>-3921.900730000003</v>
      </c>
      <c r="AU75" s="68">
        <f t="shared" si="177"/>
        <v>-578.08500000000095</v>
      </c>
      <c r="AV75" s="68" t="e">
        <f t="shared" si="178"/>
        <v>#DIV/0!</v>
      </c>
      <c r="AW75" s="67">
        <f t="shared" ref="AW75:AY75" si="264">SUM(AD75+AR75)</f>
        <v>0</v>
      </c>
      <c r="AX75" s="67">
        <f t="shared" si="264"/>
        <v>2734.6350000000002</v>
      </c>
      <c r="AY75" s="67">
        <f t="shared" si="264"/>
        <v>-6148.270730000002</v>
      </c>
      <c r="AZ75" s="68">
        <f t="shared" si="181"/>
        <v>2734.6350000000002</v>
      </c>
      <c r="BA75" s="68" t="e">
        <f t="shared" si="182"/>
        <v>#DIV/0!</v>
      </c>
      <c r="BB75" s="66">
        <f>SUM('[19]Произв. прогр. Вода (СВОД)'!S79)</f>
        <v>0</v>
      </c>
      <c r="BC75" s="66">
        <f>SUM(BC32-BC70)</f>
        <v>0</v>
      </c>
      <c r="BD75" s="70">
        <f>SUM(BD32-BD70)</f>
        <v>2795.2800000000007</v>
      </c>
      <c r="BE75" s="70">
        <f>SUM('[19]Произв. прогр. Вода (СВОД)'!T79)</f>
        <v>0</v>
      </c>
      <c r="BF75" s="70">
        <f>SUM(BF32-BF70)</f>
        <v>0</v>
      </c>
      <c r="BG75" s="70">
        <f>SUM(BG32-BG70)</f>
        <v>1253.8600000000006</v>
      </c>
      <c r="BH75" s="70">
        <f>SUM('[19]Произв. прогр. Вода (СВОД)'!U79)</f>
        <v>0</v>
      </c>
      <c r="BI75" s="70">
        <f>SUM(BI32-BI70)</f>
        <v>0</v>
      </c>
      <c r="BJ75" s="70">
        <f>SUM(BJ32-BJ70)</f>
        <v>-3482.7699999999968</v>
      </c>
      <c r="BK75" s="39">
        <f t="shared" ref="BK75:BM75" si="265">SUM(BB75+BE75+BH75)</f>
        <v>0</v>
      </c>
      <c r="BL75" s="39">
        <f t="shared" si="265"/>
        <v>0</v>
      </c>
      <c r="BM75" s="39">
        <f t="shared" si="265"/>
        <v>566.37000000000444</v>
      </c>
      <c r="BN75" s="13">
        <f t="shared" si="184"/>
        <v>0</v>
      </c>
      <c r="BO75" s="13" t="e">
        <f t="shared" si="185"/>
        <v>#DIV/0!</v>
      </c>
      <c r="BP75" s="39">
        <f t="shared" ref="BP75:BR75" si="266">SUM(AW75+BK75)</f>
        <v>0</v>
      </c>
      <c r="BQ75" s="39">
        <f t="shared" si="266"/>
        <v>2734.6350000000002</v>
      </c>
      <c r="BR75" s="39">
        <f t="shared" si="266"/>
        <v>-5581.9007299999976</v>
      </c>
      <c r="BS75" s="13">
        <f t="shared" si="188"/>
        <v>2734.6350000000002</v>
      </c>
      <c r="BT75" s="13" t="e">
        <f t="shared" si="189"/>
        <v>#DIV/0!</v>
      </c>
      <c r="BU75" s="46"/>
      <c r="BV75" s="46"/>
      <c r="BW75" s="46"/>
      <c r="BX75" s="46"/>
    </row>
    <row r="76" spans="1:76" ht="18.75">
      <c r="A76" s="9" t="s">
        <v>89</v>
      </c>
      <c r="B76" s="66">
        <f>SUM(B74:B75)</f>
        <v>11506.223260065668</v>
      </c>
      <c r="C76" s="66">
        <f t="shared" ref="C76:M76" si="267">SUM(C74:C75)</f>
        <v>11502.369999999999</v>
      </c>
      <c r="D76" s="66">
        <f t="shared" si="267"/>
        <v>10033.18</v>
      </c>
      <c r="E76" s="66">
        <f t="shared" si="267"/>
        <v>11383.472676308565</v>
      </c>
      <c r="F76" s="66">
        <f t="shared" si="267"/>
        <v>11366.300000000001</v>
      </c>
      <c r="G76" s="66">
        <f t="shared" si="267"/>
        <v>10574.24</v>
      </c>
      <c r="H76" s="66">
        <f t="shared" si="267"/>
        <v>12213.34674286094</v>
      </c>
      <c r="I76" s="66">
        <f t="shared" si="267"/>
        <v>10711.810000000001</v>
      </c>
      <c r="J76" s="66">
        <f t="shared" si="267"/>
        <v>10143.49</v>
      </c>
      <c r="K76" s="69">
        <f t="shared" si="267"/>
        <v>35103.042679235172</v>
      </c>
      <c r="L76" s="69">
        <f t="shared" si="267"/>
        <v>33580.480000000003</v>
      </c>
      <c r="M76" s="69">
        <f t="shared" si="267"/>
        <v>30750.910000000003</v>
      </c>
      <c r="N76" s="68">
        <f t="shared" si="167"/>
        <v>-1522.5626792351686</v>
      </c>
      <c r="O76" s="68">
        <f t="shared" si="168"/>
        <v>-4.337409418175092</v>
      </c>
      <c r="P76" s="66">
        <f t="shared" ref="P76:AA76" si="268">SUM(P74:P75)</f>
        <v>11149.880729422743</v>
      </c>
      <c r="Q76" s="66">
        <f t="shared" si="268"/>
        <v>11542.13</v>
      </c>
      <c r="R76" s="66">
        <f t="shared" si="268"/>
        <v>11193.689999999999</v>
      </c>
      <c r="S76" s="66">
        <f t="shared" si="268"/>
        <v>10754.194577781451</v>
      </c>
      <c r="T76" s="66">
        <f t="shared" si="268"/>
        <v>10990.189999999999</v>
      </c>
      <c r="U76" s="66">
        <f t="shared" si="268"/>
        <v>10402.450000000001</v>
      </c>
      <c r="V76" s="66">
        <f t="shared" si="268"/>
        <v>11531.25788586841</v>
      </c>
      <c r="W76" s="66">
        <f t="shared" si="268"/>
        <v>11707.080000000002</v>
      </c>
      <c r="X76" s="66">
        <f t="shared" si="268"/>
        <v>10084.719999999999</v>
      </c>
      <c r="Y76" s="69">
        <f t="shared" si="268"/>
        <v>33435.333193072605</v>
      </c>
      <c r="Z76" s="69">
        <f t="shared" si="268"/>
        <v>34239.4</v>
      </c>
      <c r="AA76" s="69">
        <f t="shared" si="268"/>
        <v>31680.86</v>
      </c>
      <c r="AB76" s="68">
        <f t="shared" si="170"/>
        <v>804.0668069273961</v>
      </c>
      <c r="AC76" s="68">
        <f t="shared" si="171"/>
        <v>2.4048416155577268</v>
      </c>
      <c r="AD76" s="69">
        <f t="shared" ref="AD76:AF76" si="269">SUM(AD74:AD75)</f>
        <v>68538.375872307777</v>
      </c>
      <c r="AE76" s="69">
        <f t="shared" si="269"/>
        <v>67819.88</v>
      </c>
      <c r="AF76" s="69">
        <f t="shared" si="269"/>
        <v>62431.770000000004</v>
      </c>
      <c r="AG76" s="68">
        <f t="shared" si="174"/>
        <v>-718.49587230777252</v>
      </c>
      <c r="AH76" s="68">
        <f t="shared" si="175"/>
        <v>-1.0483117861537674</v>
      </c>
      <c r="AI76" s="66">
        <f t="shared" ref="AI76:AT76" si="270">SUM(AI74:AI75)</f>
        <v>10979.238907655628</v>
      </c>
      <c r="AJ76" s="66">
        <f t="shared" si="270"/>
        <v>10470.870000000001</v>
      </c>
      <c r="AK76" s="66">
        <f t="shared" si="270"/>
        <v>9567.48</v>
      </c>
      <c r="AL76" s="66">
        <f t="shared" si="270"/>
        <v>10977.102073160913</v>
      </c>
      <c r="AM76" s="66">
        <f t="shared" si="270"/>
        <v>10899.82</v>
      </c>
      <c r="AN76" s="66">
        <f t="shared" si="270"/>
        <v>10046.849270000001</v>
      </c>
      <c r="AO76" s="66">
        <f t="shared" si="270"/>
        <v>12100.593562303096</v>
      </c>
      <c r="AP76" s="66">
        <f t="shared" si="270"/>
        <v>11247.569999999998</v>
      </c>
      <c r="AQ76" s="66">
        <f t="shared" si="270"/>
        <v>11227.92</v>
      </c>
      <c r="AR76" s="69">
        <f t="shared" si="270"/>
        <v>34056.934543119634</v>
      </c>
      <c r="AS76" s="69">
        <f t="shared" si="270"/>
        <v>32618.260000000002</v>
      </c>
      <c r="AT76" s="69">
        <f t="shared" si="270"/>
        <v>30842.249269999993</v>
      </c>
      <c r="AU76" s="68">
        <f t="shared" si="177"/>
        <v>-1438.6745431196323</v>
      </c>
      <c r="AV76" s="68">
        <f t="shared" si="178"/>
        <v>-4.2243218963178268</v>
      </c>
      <c r="AW76" s="69">
        <f t="shared" ref="AW76:AY76" si="271">SUM(AW74:AW75)</f>
        <v>102595.3104154274</v>
      </c>
      <c r="AX76" s="69">
        <f t="shared" si="271"/>
        <v>100438.14</v>
      </c>
      <c r="AY76" s="69">
        <f t="shared" si="271"/>
        <v>93274.01926999999</v>
      </c>
      <c r="AZ76" s="68">
        <f t="shared" si="181"/>
        <v>-2157.1704154274048</v>
      </c>
      <c r="BA76" s="68">
        <f t="shared" si="182"/>
        <v>-2.1026013827460752</v>
      </c>
      <c r="BB76" s="66">
        <f t="shared" ref="BB76:BM76" si="272">SUM(BB74:BB75)</f>
        <v>11512.7521557898</v>
      </c>
      <c r="BC76" s="66">
        <f t="shared" si="272"/>
        <v>0</v>
      </c>
      <c r="BD76" s="66">
        <f t="shared" si="272"/>
        <v>11905.699999999999</v>
      </c>
      <c r="BE76" s="66">
        <f t="shared" si="272"/>
        <v>11641.494966679613</v>
      </c>
      <c r="BF76" s="66">
        <f t="shared" si="272"/>
        <v>0</v>
      </c>
      <c r="BG76" s="66">
        <f t="shared" si="272"/>
        <v>11638.31</v>
      </c>
      <c r="BH76" s="66">
        <f t="shared" si="272"/>
        <v>12688.198329713416</v>
      </c>
      <c r="BI76" s="66">
        <f t="shared" si="272"/>
        <v>0</v>
      </c>
      <c r="BJ76" s="66">
        <f t="shared" si="272"/>
        <v>10646.710000000001</v>
      </c>
      <c r="BK76" s="69">
        <f t="shared" si="272"/>
        <v>35842.445452182816</v>
      </c>
      <c r="BL76" s="69">
        <f t="shared" si="272"/>
        <v>0</v>
      </c>
      <c r="BM76" s="69">
        <f t="shared" si="272"/>
        <v>34190.720000000001</v>
      </c>
      <c r="BN76" s="13">
        <f t="shared" si="184"/>
        <v>-35842.445452182816</v>
      </c>
      <c r="BO76" s="13">
        <f t="shared" si="185"/>
        <v>-100</v>
      </c>
      <c r="BP76" s="69">
        <f t="shared" ref="BP76:BR76" si="273">SUM(BP74:BP75)</f>
        <v>138437.75586761022</v>
      </c>
      <c r="BQ76" s="69">
        <f t="shared" si="273"/>
        <v>100438.14</v>
      </c>
      <c r="BR76" s="69">
        <f t="shared" si="273"/>
        <v>127464.73927000002</v>
      </c>
      <c r="BS76" s="13">
        <f t="shared" si="188"/>
        <v>-37999.61586761022</v>
      </c>
      <c r="BT76" s="13">
        <f t="shared" si="189"/>
        <v>-27.448881722663675</v>
      </c>
      <c r="BU76" s="46"/>
      <c r="BV76" s="46"/>
      <c r="BW76" s="46"/>
      <c r="BX76" s="46"/>
    </row>
    <row r="77" spans="1:76" ht="18.75">
      <c r="A77" s="72" t="s">
        <v>90</v>
      </c>
      <c r="B77" s="66">
        <f t="shared" ref="B77:BR77" si="274">SUM(B76/B71)</f>
        <v>37.161033695081727</v>
      </c>
      <c r="C77" s="66">
        <f t="shared" si="274"/>
        <v>36.020323802962452</v>
      </c>
      <c r="D77" s="66">
        <f t="shared" si="274"/>
        <v>33.701185717644691</v>
      </c>
      <c r="E77" s="66">
        <f t="shared" si="274"/>
        <v>36.980855011727812</v>
      </c>
      <c r="F77" s="66">
        <f t="shared" si="274"/>
        <v>36.018316062997123</v>
      </c>
      <c r="G77" s="66">
        <f t="shared" si="274"/>
        <v>33.703831197807105</v>
      </c>
      <c r="H77" s="66">
        <f t="shared" si="274"/>
        <v>39.676820768911703</v>
      </c>
      <c r="I77" s="66">
        <f t="shared" si="274"/>
        <v>36.020613356648056</v>
      </c>
      <c r="J77" s="66">
        <f t="shared" si="274"/>
        <v>33.709381542653951</v>
      </c>
      <c r="K77" s="69">
        <f t="shared" si="274"/>
        <v>37.938046271169654</v>
      </c>
      <c r="L77" s="69">
        <f t="shared" si="274"/>
        <v>36.019736559831813</v>
      </c>
      <c r="M77" s="69">
        <f t="shared" si="274"/>
        <v>33.704798544434219</v>
      </c>
      <c r="N77" s="68">
        <f t="shared" si="167"/>
        <v>-1.9183097113378409</v>
      </c>
      <c r="O77" s="68">
        <f t="shared" si="168"/>
        <v>-5.0564272541246442</v>
      </c>
      <c r="P77" s="66">
        <f t="shared" si="274"/>
        <v>36.436329184621528</v>
      </c>
      <c r="Q77" s="66">
        <f t="shared" si="274"/>
        <v>36.010638961687256</v>
      </c>
      <c r="R77" s="66">
        <f t="shared" si="274"/>
        <v>33.708826452254037</v>
      </c>
      <c r="S77" s="66">
        <f t="shared" si="274"/>
        <v>37.120088866319875</v>
      </c>
      <c r="T77" s="66">
        <f t="shared" si="274"/>
        <v>36.022780163230522</v>
      </c>
      <c r="U77" s="66">
        <f t="shared" si="274"/>
        <v>33.711799591664771</v>
      </c>
      <c r="V77" s="66">
        <f t="shared" si="274"/>
        <v>39.802266396428777</v>
      </c>
      <c r="W77" s="66">
        <f t="shared" si="274"/>
        <v>36.024001477013975</v>
      </c>
      <c r="X77" s="66">
        <f t="shared" si="274"/>
        <v>33.710121674020584</v>
      </c>
      <c r="Y77" s="69">
        <f t="shared" si="274"/>
        <v>37.761383382905571</v>
      </c>
      <c r="Z77" s="69">
        <f t="shared" si="274"/>
        <v>36.019103924930839</v>
      </c>
      <c r="AA77" s="69">
        <f t="shared" si="274"/>
        <v>33.710214939348795</v>
      </c>
      <c r="AB77" s="68">
        <f t="shared" si="170"/>
        <v>-1.7422794579747318</v>
      </c>
      <c r="AC77" s="68">
        <f t="shared" si="171"/>
        <v>-4.6139185111620007</v>
      </c>
      <c r="AD77" s="69">
        <f t="shared" si="274"/>
        <v>37.851658118808515</v>
      </c>
      <c r="AE77" s="69">
        <f t="shared" si="274"/>
        <v>36.019417166347125</v>
      </c>
      <c r="AF77" s="69">
        <f t="shared" si="274"/>
        <v>33.707546864201795</v>
      </c>
      <c r="AG77" s="68">
        <f t="shared" si="174"/>
        <v>-1.8322409524613903</v>
      </c>
      <c r="AH77" s="68">
        <f t="shared" si="175"/>
        <v>-4.8405830643148189</v>
      </c>
      <c r="AI77" s="66">
        <f t="shared" si="274"/>
        <v>37.896870936178445</v>
      </c>
      <c r="AJ77" s="66">
        <f t="shared" si="274"/>
        <v>36.851094530865069</v>
      </c>
      <c r="AK77" s="66">
        <f t="shared" si="274"/>
        <v>36.018070248089444</v>
      </c>
      <c r="AL77" s="66">
        <f t="shared" si="274"/>
        <v>37.889495257250303</v>
      </c>
      <c r="AM77" s="66">
        <f t="shared" si="274"/>
        <v>36.848613928329954</v>
      </c>
      <c r="AN77" s="66">
        <f t="shared" si="274"/>
        <v>36.018390806658068</v>
      </c>
      <c r="AO77" s="66">
        <f t="shared" si="274"/>
        <v>39.54313243924846</v>
      </c>
      <c r="AP77" s="66">
        <f t="shared" si="274"/>
        <v>36.84707616707616</v>
      </c>
      <c r="AQ77" s="66">
        <f t="shared" si="274"/>
        <v>36.027338360340124</v>
      </c>
      <c r="AR77" s="69">
        <f t="shared" si="274"/>
        <v>38.463410988101408</v>
      </c>
      <c r="AS77" s="69">
        <f t="shared" si="274"/>
        <v>36.848879901490072</v>
      </c>
      <c r="AT77" s="69">
        <f t="shared" si="274"/>
        <v>36.021548132706833</v>
      </c>
      <c r="AU77" s="68">
        <f t="shared" si="177"/>
        <v>-1.6145310866113363</v>
      </c>
      <c r="AV77" s="68">
        <f t="shared" si="178"/>
        <v>-4.1975764632803596</v>
      </c>
      <c r="AW77" s="69">
        <f t="shared" si="274"/>
        <v>38.052562855601153</v>
      </c>
      <c r="AX77" s="69">
        <f t="shared" si="274"/>
        <v>36.284668684927347</v>
      </c>
      <c r="AY77" s="69">
        <f t="shared" si="274"/>
        <v>34.4390870708474</v>
      </c>
      <c r="AZ77" s="68">
        <f t="shared" si="181"/>
        <v>-1.7678941706738058</v>
      </c>
      <c r="BA77" s="68">
        <f t="shared" si="182"/>
        <v>-4.6459266814234574</v>
      </c>
      <c r="BB77" s="66">
        <f t="shared" si="274"/>
        <v>37.400838071610515</v>
      </c>
      <c r="BC77" s="66" t="e">
        <f t="shared" si="274"/>
        <v>#DIV/0!</v>
      </c>
      <c r="BD77" s="70">
        <f t="shared" si="274"/>
        <v>36.023298033282906</v>
      </c>
      <c r="BE77" s="70">
        <f t="shared" si="274"/>
        <v>37.819077686067281</v>
      </c>
      <c r="BF77" s="70" t="e">
        <f t="shared" si="274"/>
        <v>#DIV/0!</v>
      </c>
      <c r="BG77" s="70">
        <f t="shared" si="274"/>
        <v>36.018538004456545</v>
      </c>
      <c r="BH77" s="70">
        <f t="shared" si="274"/>
        <v>40.97839534339689</v>
      </c>
      <c r="BI77" s="70" t="e">
        <f t="shared" si="274"/>
        <v>#DIV/0!</v>
      </c>
      <c r="BJ77" s="70">
        <f t="shared" si="274"/>
        <v>36.020942585512742</v>
      </c>
      <c r="BK77" s="71">
        <f t="shared" si="274"/>
        <v>38.73716493645027</v>
      </c>
      <c r="BL77" s="71" t="e">
        <f t="shared" si="274"/>
        <v>#DIV/0!</v>
      </c>
      <c r="BM77" s="71">
        <f t="shared" si="274"/>
        <v>36.020944173453159</v>
      </c>
      <c r="BN77" s="13" t="e">
        <f t="shared" si="184"/>
        <v>#DIV/0!</v>
      </c>
      <c r="BO77" s="13" t="e">
        <f t="shared" si="185"/>
        <v>#DIV/0!</v>
      </c>
      <c r="BP77" s="71">
        <f t="shared" si="274"/>
        <v>38.227478687258099</v>
      </c>
      <c r="BQ77" s="71">
        <f t="shared" si="274"/>
        <v>36.284668684927347</v>
      </c>
      <c r="BR77" s="71">
        <f t="shared" si="274"/>
        <v>34.849601242399785</v>
      </c>
      <c r="BS77" s="13">
        <f t="shared" si="188"/>
        <v>-1.9428100023307522</v>
      </c>
      <c r="BT77" s="13">
        <f t="shared" si="189"/>
        <v>-5.0822342174984341</v>
      </c>
      <c r="BU77" s="46"/>
      <c r="BV77" s="46"/>
      <c r="BW77" s="46"/>
      <c r="BX77" s="46"/>
    </row>
    <row r="78" spans="1:76" ht="18.75">
      <c r="A78" s="72" t="s">
        <v>91</v>
      </c>
      <c r="B78" s="66">
        <f>SUM('[19]Произв. прогр. Вода (СВОД)'!E82)</f>
        <v>-552.07499999999993</v>
      </c>
      <c r="C78" s="73"/>
      <c r="D78" s="74"/>
      <c r="E78" s="66">
        <f>SUM('[19]Произв. прогр. Вода (СВОД)'!F82)</f>
        <v>-552.07499999999993</v>
      </c>
      <c r="F78" s="73"/>
      <c r="G78" s="74"/>
      <c r="H78" s="66">
        <f>SUM('[19]Произв. прогр. Вода (СВОД)'!G82)</f>
        <v>-552.07499999999993</v>
      </c>
      <c r="I78" s="73"/>
      <c r="J78" s="74"/>
      <c r="K78" s="67">
        <f t="shared" ref="K78:M78" si="275">SUM(B78+E78+H78)</f>
        <v>-1656.2249999999999</v>
      </c>
      <c r="L78" s="67">
        <f t="shared" si="275"/>
        <v>0</v>
      </c>
      <c r="M78" s="67">
        <f t="shared" si="275"/>
        <v>0</v>
      </c>
      <c r="N78" s="68">
        <f t="shared" si="167"/>
        <v>1656.2249999999999</v>
      </c>
      <c r="O78" s="68">
        <f t="shared" si="168"/>
        <v>-100</v>
      </c>
      <c r="P78" s="66">
        <f>SUM('[19]Произв. прогр. Вода (СВОД)'!I82)</f>
        <v>-552.07499999999993</v>
      </c>
      <c r="Q78" s="73"/>
      <c r="R78" s="74"/>
      <c r="S78" s="66">
        <f>SUM('[19]Произв. прогр. Вода (СВОД)'!J82)</f>
        <v>-552.07499999999993</v>
      </c>
      <c r="T78" s="73"/>
      <c r="U78" s="74"/>
      <c r="V78" s="66">
        <f>SUM('[19]Произв. прогр. Вода (СВОД)'!K82)</f>
        <v>-552.07499999999993</v>
      </c>
      <c r="W78" s="73"/>
      <c r="X78" s="74"/>
      <c r="Y78" s="67">
        <f t="shared" ref="Y78:AA78" si="276">SUM(P78+S78+V78)</f>
        <v>-1656.2249999999999</v>
      </c>
      <c r="Z78" s="67">
        <f t="shared" si="276"/>
        <v>0</v>
      </c>
      <c r="AA78" s="67">
        <f t="shared" si="276"/>
        <v>0</v>
      </c>
      <c r="AB78" s="68">
        <f t="shared" si="170"/>
        <v>1656.2249999999999</v>
      </c>
      <c r="AC78" s="68">
        <f t="shared" si="171"/>
        <v>-100</v>
      </c>
      <c r="AD78" s="67">
        <f t="shared" ref="AD78:AF78" si="277">SUM(K78+Y78)</f>
        <v>-3312.45</v>
      </c>
      <c r="AE78" s="67">
        <f t="shared" si="277"/>
        <v>0</v>
      </c>
      <c r="AF78" s="67">
        <f t="shared" si="277"/>
        <v>0</v>
      </c>
      <c r="AG78" s="68">
        <f t="shared" si="174"/>
        <v>3312.45</v>
      </c>
      <c r="AH78" s="68">
        <f t="shared" si="175"/>
        <v>-100</v>
      </c>
      <c r="AI78" s="66">
        <f>SUM('[19]Произв. прогр. Вода (СВОД)'!N82)</f>
        <v>-552.07499999999993</v>
      </c>
      <c r="AJ78" s="73"/>
      <c r="AK78" s="74"/>
      <c r="AL78" s="66">
        <f>SUM('[19]Произв. прогр. Вода (СВОД)'!O82)</f>
        <v>-552.07499999999993</v>
      </c>
      <c r="AM78" s="73"/>
      <c r="AN78" s="74"/>
      <c r="AO78" s="66">
        <f>SUM('[19]Произв. прогр. Вода (СВОД)'!P82)</f>
        <v>-552.07499999999993</v>
      </c>
      <c r="AP78" s="73"/>
      <c r="AQ78" s="74"/>
      <c r="AR78" s="67">
        <f t="shared" ref="AR78:AT78" si="278">SUM(AI78+AL78+AO78)</f>
        <v>-1656.2249999999999</v>
      </c>
      <c r="AS78" s="67">
        <f t="shared" si="278"/>
        <v>0</v>
      </c>
      <c r="AT78" s="67">
        <f t="shared" si="278"/>
        <v>0</v>
      </c>
      <c r="AU78" s="68">
        <f t="shared" si="177"/>
        <v>1656.2249999999999</v>
      </c>
      <c r="AV78" s="68">
        <f t="shared" si="178"/>
        <v>-100</v>
      </c>
      <c r="AW78" s="67">
        <f t="shared" ref="AW78:AY78" si="279">SUM(AD78+AR78)</f>
        <v>-4968.6749999999993</v>
      </c>
      <c r="AX78" s="67">
        <f t="shared" si="279"/>
        <v>0</v>
      </c>
      <c r="AY78" s="67">
        <f t="shared" si="279"/>
        <v>0</v>
      </c>
      <c r="AZ78" s="68">
        <f t="shared" si="181"/>
        <v>4968.6749999999993</v>
      </c>
      <c r="BA78" s="68">
        <f t="shared" si="182"/>
        <v>-100</v>
      </c>
      <c r="BB78" s="66">
        <f>SUM('[19]Произв. прогр. Вода (СВОД)'!S82)</f>
        <v>-552.07499999999993</v>
      </c>
      <c r="BC78" s="73"/>
      <c r="BD78" s="74"/>
      <c r="BE78" s="70">
        <f>SUM('[19]Произв. прогр. Вода (СВОД)'!T82)</f>
        <v>-552.07499999999993</v>
      </c>
      <c r="BF78" s="75"/>
      <c r="BG78" s="74"/>
      <c r="BH78" s="70">
        <f>SUM('[19]Произв. прогр. Вода (СВОД)'!U82)</f>
        <v>-552.07499999999993</v>
      </c>
      <c r="BI78" s="75"/>
      <c r="BJ78" s="74"/>
      <c r="BK78" s="39">
        <f t="shared" ref="BK78:BM78" si="280">SUM(BB78+BE78+BH78)</f>
        <v>-1656.2249999999999</v>
      </c>
      <c r="BL78" s="39">
        <f t="shared" si="280"/>
        <v>0</v>
      </c>
      <c r="BM78" s="39">
        <f t="shared" si="280"/>
        <v>0</v>
      </c>
      <c r="BN78" s="13">
        <f t="shared" si="184"/>
        <v>1656.2249999999999</v>
      </c>
      <c r="BO78" s="13">
        <f t="shared" si="185"/>
        <v>-100</v>
      </c>
      <c r="BP78" s="39">
        <f t="shared" ref="BP78:BR78" si="281">SUM(AW78+BK78)</f>
        <v>-6624.9</v>
      </c>
      <c r="BQ78" s="39">
        <f t="shared" si="281"/>
        <v>0</v>
      </c>
      <c r="BR78" s="39">
        <f t="shared" si="281"/>
        <v>0</v>
      </c>
      <c r="BS78" s="13">
        <f t="shared" si="188"/>
        <v>6624.9</v>
      </c>
      <c r="BT78" s="13">
        <f t="shared" si="189"/>
        <v>-100</v>
      </c>
      <c r="BU78" s="46"/>
      <c r="BV78" s="46"/>
      <c r="BW78" s="46"/>
      <c r="BX78" s="46"/>
    </row>
    <row r="79" spans="1:76" ht="18.75">
      <c r="A79" s="9" t="s">
        <v>92</v>
      </c>
      <c r="B79" s="66">
        <f>SUM(B78+B76)</f>
        <v>10954.148260065667</v>
      </c>
      <c r="C79" s="66">
        <f t="shared" ref="C79:BR79" si="282">SUM(C78+C76)</f>
        <v>11502.369999999999</v>
      </c>
      <c r="D79" s="66">
        <f t="shared" si="282"/>
        <v>10033.18</v>
      </c>
      <c r="E79" s="66">
        <f t="shared" si="282"/>
        <v>10831.397676308565</v>
      </c>
      <c r="F79" s="66">
        <f t="shared" si="282"/>
        <v>11366.300000000001</v>
      </c>
      <c r="G79" s="66">
        <f t="shared" si="282"/>
        <v>10574.24</v>
      </c>
      <c r="H79" s="66">
        <f t="shared" si="282"/>
        <v>11661.271742860939</v>
      </c>
      <c r="I79" s="66">
        <f t="shared" si="282"/>
        <v>10711.810000000001</v>
      </c>
      <c r="J79" s="66">
        <f t="shared" si="282"/>
        <v>10143.49</v>
      </c>
      <c r="K79" s="69">
        <f t="shared" si="282"/>
        <v>33446.817679235173</v>
      </c>
      <c r="L79" s="69">
        <f t="shared" si="282"/>
        <v>33580.480000000003</v>
      </c>
      <c r="M79" s="69">
        <f t="shared" si="282"/>
        <v>30750.910000000003</v>
      </c>
      <c r="N79" s="68">
        <f t="shared" si="167"/>
        <v>133.66232076482993</v>
      </c>
      <c r="O79" s="68">
        <f t="shared" si="168"/>
        <v>0.39962642200131243</v>
      </c>
      <c r="P79" s="66">
        <f t="shared" si="282"/>
        <v>10597.805729422742</v>
      </c>
      <c r="Q79" s="66">
        <f t="shared" si="282"/>
        <v>11542.13</v>
      </c>
      <c r="R79" s="66">
        <f t="shared" si="282"/>
        <v>11193.689999999999</v>
      </c>
      <c r="S79" s="66">
        <f t="shared" si="282"/>
        <v>10202.11957778145</v>
      </c>
      <c r="T79" s="66">
        <f t="shared" si="282"/>
        <v>10990.189999999999</v>
      </c>
      <c r="U79" s="66">
        <f t="shared" si="282"/>
        <v>10402.450000000001</v>
      </c>
      <c r="V79" s="66">
        <f t="shared" si="282"/>
        <v>10979.182885868409</v>
      </c>
      <c r="W79" s="66">
        <f t="shared" si="282"/>
        <v>11707.080000000002</v>
      </c>
      <c r="X79" s="66">
        <f t="shared" si="282"/>
        <v>10084.719999999999</v>
      </c>
      <c r="Y79" s="69">
        <f t="shared" si="282"/>
        <v>31779.108193072607</v>
      </c>
      <c r="Z79" s="69">
        <f t="shared" si="282"/>
        <v>34239.4</v>
      </c>
      <c r="AA79" s="69">
        <f t="shared" si="282"/>
        <v>31680.86</v>
      </c>
      <c r="AB79" s="68">
        <f t="shared" si="170"/>
        <v>2460.2918069273946</v>
      </c>
      <c r="AC79" s="68">
        <f t="shared" si="171"/>
        <v>7.7418528927243564</v>
      </c>
      <c r="AD79" s="69">
        <f t="shared" si="282"/>
        <v>65225.92587230778</v>
      </c>
      <c r="AE79" s="69">
        <f t="shared" si="282"/>
        <v>67819.88</v>
      </c>
      <c r="AF79" s="69">
        <f t="shared" si="282"/>
        <v>62431.770000000004</v>
      </c>
      <c r="AG79" s="68">
        <f t="shared" si="174"/>
        <v>2593.9541276922246</v>
      </c>
      <c r="AH79" s="68">
        <f t="shared" si="175"/>
        <v>3.9768759017240871</v>
      </c>
      <c r="AI79" s="66">
        <f t="shared" si="282"/>
        <v>10427.163907655628</v>
      </c>
      <c r="AJ79" s="66">
        <f t="shared" si="282"/>
        <v>10470.870000000001</v>
      </c>
      <c r="AK79" s="66">
        <f t="shared" si="282"/>
        <v>9567.48</v>
      </c>
      <c r="AL79" s="66">
        <f t="shared" si="282"/>
        <v>10425.027073160913</v>
      </c>
      <c r="AM79" s="66">
        <f t="shared" si="282"/>
        <v>10899.82</v>
      </c>
      <c r="AN79" s="66">
        <f t="shared" si="282"/>
        <v>10046.849270000001</v>
      </c>
      <c r="AO79" s="66">
        <f t="shared" si="282"/>
        <v>11548.518562303096</v>
      </c>
      <c r="AP79" s="66">
        <f t="shared" si="282"/>
        <v>11247.569999999998</v>
      </c>
      <c r="AQ79" s="66">
        <f t="shared" si="282"/>
        <v>11227.92</v>
      </c>
      <c r="AR79" s="69">
        <f t="shared" si="282"/>
        <v>32400.709543119636</v>
      </c>
      <c r="AS79" s="69">
        <f t="shared" si="282"/>
        <v>32618.260000000002</v>
      </c>
      <c r="AT79" s="69">
        <f t="shared" si="282"/>
        <v>30842.249269999993</v>
      </c>
      <c r="AU79" s="68">
        <f t="shared" si="177"/>
        <v>217.55045688036626</v>
      </c>
      <c r="AV79" s="68">
        <f t="shared" si="178"/>
        <v>0.67143732328097616</v>
      </c>
      <c r="AW79" s="69">
        <f t="shared" si="282"/>
        <v>97626.635415427401</v>
      </c>
      <c r="AX79" s="69">
        <f t="shared" si="282"/>
        <v>100438.14</v>
      </c>
      <c r="AY79" s="69">
        <f t="shared" si="282"/>
        <v>93274.01926999999</v>
      </c>
      <c r="AZ79" s="68">
        <f t="shared" si="181"/>
        <v>2811.5045845725981</v>
      </c>
      <c r="BA79" s="68">
        <f t="shared" si="182"/>
        <v>2.8798540199699554</v>
      </c>
      <c r="BB79" s="66">
        <f t="shared" si="282"/>
        <v>10960.677155789799</v>
      </c>
      <c r="BC79" s="66">
        <f t="shared" si="282"/>
        <v>0</v>
      </c>
      <c r="BD79" s="70">
        <f t="shared" si="282"/>
        <v>11905.699999999999</v>
      </c>
      <c r="BE79" s="70">
        <f t="shared" si="282"/>
        <v>11089.419966679612</v>
      </c>
      <c r="BF79" s="70">
        <f t="shared" si="282"/>
        <v>0</v>
      </c>
      <c r="BG79" s="70">
        <f t="shared" si="282"/>
        <v>11638.31</v>
      </c>
      <c r="BH79" s="70">
        <f t="shared" si="282"/>
        <v>12136.123329713415</v>
      </c>
      <c r="BI79" s="70">
        <f t="shared" si="282"/>
        <v>0</v>
      </c>
      <c r="BJ79" s="70">
        <f t="shared" si="282"/>
        <v>10646.710000000001</v>
      </c>
      <c r="BK79" s="71">
        <f t="shared" si="282"/>
        <v>34186.220452182817</v>
      </c>
      <c r="BL79" s="71">
        <f t="shared" si="282"/>
        <v>0</v>
      </c>
      <c r="BM79" s="71">
        <f t="shared" si="282"/>
        <v>34190.720000000001</v>
      </c>
      <c r="BN79" s="13">
        <f t="shared" si="184"/>
        <v>-34186.220452182817</v>
      </c>
      <c r="BO79" s="13">
        <f t="shared" si="185"/>
        <v>-100</v>
      </c>
      <c r="BP79" s="71">
        <f t="shared" si="282"/>
        <v>131812.85586761023</v>
      </c>
      <c r="BQ79" s="71">
        <f t="shared" si="282"/>
        <v>100438.14</v>
      </c>
      <c r="BR79" s="71">
        <f t="shared" si="282"/>
        <v>127464.73927000002</v>
      </c>
      <c r="BS79" s="13">
        <f t="shared" si="188"/>
        <v>-31374.715867610226</v>
      </c>
      <c r="BT79" s="13">
        <f t="shared" si="189"/>
        <v>-23.802470298589284</v>
      </c>
      <c r="BU79" s="46"/>
      <c r="BV79" s="46"/>
      <c r="BW79" s="46"/>
      <c r="BX79" s="46"/>
    </row>
    <row r="80" spans="1:76" ht="18.75">
      <c r="A80" s="9" t="s">
        <v>93</v>
      </c>
      <c r="B80" s="66">
        <f t="shared" ref="B80:BR80" si="283">SUM(B79/B71)</f>
        <v>35.378026602874897</v>
      </c>
      <c r="C80" s="66">
        <f t="shared" si="283"/>
        <v>36.020323802962452</v>
      </c>
      <c r="D80" s="66">
        <f t="shared" si="283"/>
        <v>33.701185717644691</v>
      </c>
      <c r="E80" s="66">
        <f t="shared" si="283"/>
        <v>35.187359642508</v>
      </c>
      <c r="F80" s="66">
        <f t="shared" si="283"/>
        <v>36.018316062997123</v>
      </c>
      <c r="G80" s="66">
        <f t="shared" si="283"/>
        <v>33.703831197807105</v>
      </c>
      <c r="H80" s="66">
        <f t="shared" si="283"/>
        <v>37.883325399691891</v>
      </c>
      <c r="I80" s="66">
        <f t="shared" si="283"/>
        <v>36.020613356648056</v>
      </c>
      <c r="J80" s="66">
        <f t="shared" si="283"/>
        <v>33.709381542653951</v>
      </c>
      <c r="K80" s="69">
        <f t="shared" si="283"/>
        <v>36.148060677623462</v>
      </c>
      <c r="L80" s="69">
        <f t="shared" si="283"/>
        <v>36.019736559831813</v>
      </c>
      <c r="M80" s="69">
        <f t="shared" si="283"/>
        <v>33.704798544434219</v>
      </c>
      <c r="N80" s="68">
        <f t="shared" si="167"/>
        <v>-0.12832411779164943</v>
      </c>
      <c r="O80" s="68">
        <f t="shared" si="168"/>
        <v>-0.35499585700066399</v>
      </c>
      <c r="P80" s="66">
        <f t="shared" si="283"/>
        <v>34.63222141676728</v>
      </c>
      <c r="Q80" s="66">
        <f t="shared" si="283"/>
        <v>36.010638961687256</v>
      </c>
      <c r="R80" s="66">
        <f t="shared" si="283"/>
        <v>33.708826452254037</v>
      </c>
      <c r="S80" s="66">
        <f t="shared" si="283"/>
        <v>35.214500036523823</v>
      </c>
      <c r="T80" s="66">
        <f t="shared" si="283"/>
        <v>36.022780163230522</v>
      </c>
      <c r="U80" s="66">
        <f t="shared" si="283"/>
        <v>33.711799591664771</v>
      </c>
      <c r="V80" s="66">
        <f t="shared" si="283"/>
        <v>37.896677566632732</v>
      </c>
      <c r="W80" s="66">
        <f t="shared" si="283"/>
        <v>36.024001477013975</v>
      </c>
      <c r="X80" s="66">
        <f t="shared" si="283"/>
        <v>33.710121674020584</v>
      </c>
      <c r="Y80" s="69">
        <f t="shared" si="283"/>
        <v>35.890866740160988</v>
      </c>
      <c r="Z80" s="69">
        <f t="shared" si="283"/>
        <v>36.019103924930839</v>
      </c>
      <c r="AA80" s="69">
        <f t="shared" si="283"/>
        <v>33.710214939348795</v>
      </c>
      <c r="AB80" s="68">
        <f t="shared" si="170"/>
        <v>0.12823718476985135</v>
      </c>
      <c r="AC80" s="68">
        <f t="shared" si="171"/>
        <v>0.35729754229188659</v>
      </c>
      <c r="AD80" s="69">
        <f t="shared" si="283"/>
        <v>36.022292842204315</v>
      </c>
      <c r="AE80" s="69">
        <f t="shared" si="283"/>
        <v>36.019417166347125</v>
      </c>
      <c r="AF80" s="69">
        <f t="shared" si="283"/>
        <v>33.707546864201795</v>
      </c>
      <c r="AG80" s="68">
        <f t="shared" si="174"/>
        <v>-2.8756758571901742E-3</v>
      </c>
      <c r="AH80" s="68">
        <f t="shared" si="175"/>
        <v>-7.983045026553625E-3</v>
      </c>
      <c r="AI80" s="66">
        <f t="shared" si="283"/>
        <v>35.991282106382393</v>
      </c>
      <c r="AJ80" s="66">
        <f t="shared" si="283"/>
        <v>36.851094530865069</v>
      </c>
      <c r="AK80" s="66">
        <f t="shared" si="283"/>
        <v>36.018070248089444</v>
      </c>
      <c r="AL80" s="66">
        <f t="shared" si="283"/>
        <v>35.983906427454258</v>
      </c>
      <c r="AM80" s="66">
        <f t="shared" si="283"/>
        <v>36.848613928329954</v>
      </c>
      <c r="AN80" s="66">
        <f t="shared" si="283"/>
        <v>36.018390806658068</v>
      </c>
      <c r="AO80" s="66">
        <f t="shared" si="283"/>
        <v>37.739024671394212</v>
      </c>
      <c r="AP80" s="66">
        <f t="shared" si="283"/>
        <v>36.84707616707616</v>
      </c>
      <c r="AQ80" s="66">
        <f t="shared" si="283"/>
        <v>36.027338360340124</v>
      </c>
      <c r="AR80" s="69">
        <f t="shared" si="283"/>
        <v>36.592894345356825</v>
      </c>
      <c r="AS80" s="69">
        <f t="shared" si="283"/>
        <v>36.848879901490072</v>
      </c>
      <c r="AT80" s="69">
        <f t="shared" si="283"/>
        <v>36.021548132706833</v>
      </c>
      <c r="AU80" s="68">
        <f t="shared" si="177"/>
        <v>0.25598555613324692</v>
      </c>
      <c r="AV80" s="68">
        <f t="shared" si="178"/>
        <v>0.69954990091055269</v>
      </c>
      <c r="AW80" s="69">
        <f t="shared" si="283"/>
        <v>36.2096831276587</v>
      </c>
      <c r="AX80" s="69">
        <f t="shared" si="283"/>
        <v>36.284668684927347</v>
      </c>
      <c r="AY80" s="69">
        <f t="shared" si="283"/>
        <v>34.4390870708474</v>
      </c>
      <c r="AZ80" s="68">
        <f t="shared" si="181"/>
        <v>7.4985557268647085E-2</v>
      </c>
      <c r="BA80" s="68">
        <f t="shared" si="182"/>
        <v>0.20708702974362542</v>
      </c>
      <c r="BB80" s="66">
        <f t="shared" si="283"/>
        <v>35.607342702390703</v>
      </c>
      <c r="BC80" s="66" t="e">
        <f t="shared" si="283"/>
        <v>#DIV/0!</v>
      </c>
      <c r="BD80" s="70">
        <f t="shared" si="283"/>
        <v>36.023298033282906</v>
      </c>
      <c r="BE80" s="70">
        <f t="shared" si="283"/>
        <v>36.025582316847469</v>
      </c>
      <c r="BF80" s="70" t="e">
        <f t="shared" si="283"/>
        <v>#DIV/0!</v>
      </c>
      <c r="BG80" s="70">
        <f t="shared" si="283"/>
        <v>36.018538004456545</v>
      </c>
      <c r="BH80" s="70">
        <f t="shared" si="283"/>
        <v>39.19538825119006</v>
      </c>
      <c r="BI80" s="70" t="e">
        <f t="shared" si="283"/>
        <v>#DIV/0!</v>
      </c>
      <c r="BJ80" s="70">
        <f t="shared" si="283"/>
        <v>36.020942585512742</v>
      </c>
      <c r="BK80" s="71">
        <f t="shared" si="283"/>
        <v>36.947179342904086</v>
      </c>
      <c r="BL80" s="71" t="e">
        <f t="shared" si="283"/>
        <v>#DIV/0!</v>
      </c>
      <c r="BM80" s="71">
        <f t="shared" si="283"/>
        <v>36.020944173453159</v>
      </c>
      <c r="BN80" s="13" t="e">
        <f t="shared" si="184"/>
        <v>#DIV/0!</v>
      </c>
      <c r="BO80" s="13" t="e">
        <f t="shared" si="185"/>
        <v>#DIV/0!</v>
      </c>
      <c r="BP80" s="71">
        <f t="shared" si="283"/>
        <v>36.398113410653892</v>
      </c>
      <c r="BQ80" s="71">
        <f t="shared" si="283"/>
        <v>36.284668684927347</v>
      </c>
      <c r="BR80" s="71">
        <f t="shared" si="283"/>
        <v>34.849601242399785</v>
      </c>
      <c r="BS80" s="13">
        <f t="shared" si="188"/>
        <v>-0.11344472572654496</v>
      </c>
      <c r="BT80" s="13">
        <f t="shared" si="189"/>
        <v>-0.31167748846383664</v>
      </c>
      <c r="BU80" s="46"/>
      <c r="BV80" s="46"/>
      <c r="BW80" s="46"/>
      <c r="BX80" s="46"/>
    </row>
    <row r="81" spans="1:76" ht="18.75">
      <c r="A81" s="72" t="s">
        <v>94</v>
      </c>
      <c r="B81" s="76">
        <f>SUM(B82:B83)</f>
        <v>0</v>
      </c>
      <c r="C81" s="76">
        <f>SUM('[21]ПОЛНАЯ СЕБЕСТОИМОСТЬ ВОДА 2017'!C214)</f>
        <v>0</v>
      </c>
      <c r="D81" s="76">
        <f t="shared" ref="D81:BH81" si="284">SUM(D82:D83)</f>
        <v>0</v>
      </c>
      <c r="E81" s="76">
        <f t="shared" si="284"/>
        <v>0</v>
      </c>
      <c r="F81" s="66">
        <f>SUM('[21]ПОЛНАЯ СЕБЕСТОИМОСТЬ ВОДА 2017'!D214)</f>
        <v>0</v>
      </c>
      <c r="G81" s="76">
        <f t="shared" ref="G81" si="285">SUM(G82:G83)</f>
        <v>0</v>
      </c>
      <c r="H81" s="76">
        <f t="shared" si="284"/>
        <v>0</v>
      </c>
      <c r="I81" s="76">
        <f>SUM('[21]ПОЛНАЯ СЕБЕСТОИМОСТЬ ВОДА 2017'!E214)</f>
        <v>0</v>
      </c>
      <c r="J81" s="76">
        <f t="shared" ref="J81" si="286">SUM(J82:J83)</f>
        <v>0</v>
      </c>
      <c r="K81" s="67">
        <f t="shared" ref="K81:M84" si="287">SUM(B81+E81+H81)</f>
        <v>0</v>
      </c>
      <c r="L81" s="67">
        <f t="shared" si="287"/>
        <v>0</v>
      </c>
      <c r="M81" s="67">
        <f t="shared" si="287"/>
        <v>0</v>
      </c>
      <c r="N81" s="68">
        <f t="shared" si="167"/>
        <v>0</v>
      </c>
      <c r="O81" s="68"/>
      <c r="P81" s="76">
        <f t="shared" si="284"/>
        <v>0</v>
      </c>
      <c r="Q81" s="76">
        <f>SUM('[21]ПОЛНАЯ СЕБЕСТОИМОСТЬ ВОДА 2017'!H214)</f>
        <v>0</v>
      </c>
      <c r="R81" s="76">
        <f t="shared" ref="R81" si="288">SUM(R82:R83)</f>
        <v>0</v>
      </c>
      <c r="S81" s="76">
        <f t="shared" si="284"/>
        <v>0</v>
      </c>
      <c r="T81" s="76">
        <f>SUM('[21]ПОЛНАЯ СЕБЕСТОИМОСТЬ ВОДА 2017'!I214)</f>
        <v>0</v>
      </c>
      <c r="U81" s="76">
        <f t="shared" ref="U81" si="289">SUM(U82:U83)</f>
        <v>0</v>
      </c>
      <c r="V81" s="76">
        <f t="shared" si="284"/>
        <v>0</v>
      </c>
      <c r="W81" s="76">
        <f>SUM('[21]ПОЛНАЯ СЕБЕСТОИМОСТЬ ВОДА 2017'!J214)</f>
        <v>0</v>
      </c>
      <c r="X81" s="76">
        <f t="shared" ref="X81" si="290">SUM(X82:X83)</f>
        <v>0</v>
      </c>
      <c r="Y81" s="67">
        <f t="shared" ref="Y81:AA84" si="291">SUM(P81+S81+V81)</f>
        <v>0</v>
      </c>
      <c r="Z81" s="67">
        <f t="shared" si="291"/>
        <v>0</v>
      </c>
      <c r="AA81" s="67">
        <f t="shared" si="291"/>
        <v>0</v>
      </c>
      <c r="AB81" s="68">
        <f t="shared" si="170"/>
        <v>0</v>
      </c>
      <c r="AC81" s="68"/>
      <c r="AD81" s="67">
        <f t="shared" ref="AD81:AF84" si="292">SUM(K81+Y81)</f>
        <v>0</v>
      </c>
      <c r="AE81" s="67">
        <f t="shared" si="292"/>
        <v>0</v>
      </c>
      <c r="AF81" s="67">
        <f t="shared" si="292"/>
        <v>0</v>
      </c>
      <c r="AG81" s="68">
        <f t="shared" si="174"/>
        <v>0</v>
      </c>
      <c r="AH81" s="68"/>
      <c r="AI81" s="76">
        <f t="shared" si="284"/>
        <v>0</v>
      </c>
      <c r="AJ81" s="76">
        <f>SUM('[21]ПОЛНАЯ СЕБЕСТОИМОСТЬ ВОДА 2017'!P214)</f>
        <v>0</v>
      </c>
      <c r="AK81" s="76">
        <f t="shared" ref="AK81" si="293">SUM(AK82:AK83)</f>
        <v>0</v>
      </c>
      <c r="AL81" s="76">
        <f t="shared" si="284"/>
        <v>0</v>
      </c>
      <c r="AM81" s="76">
        <f>SUM('[21]ПОЛНАЯ СЕБЕСТОИМОСТЬ ВОДА 2017'!Q214)</f>
        <v>0</v>
      </c>
      <c r="AN81" s="76">
        <f t="shared" ref="AN81" si="294">SUM(AN82:AN83)</f>
        <v>0</v>
      </c>
      <c r="AO81" s="76">
        <f t="shared" si="284"/>
        <v>0</v>
      </c>
      <c r="AP81" s="76">
        <f>SUM('[21]ПОЛНАЯ СЕБЕСТОИМОСТЬ ВОДА 2017'!R214)</f>
        <v>0</v>
      </c>
      <c r="AQ81" s="76">
        <f t="shared" ref="AQ81" si="295">SUM(AQ82:AQ83)</f>
        <v>0</v>
      </c>
      <c r="AR81" s="67">
        <f t="shared" ref="AR81:AT84" si="296">SUM(AI81+AL81+AO81)</f>
        <v>0</v>
      </c>
      <c r="AS81" s="67">
        <f t="shared" si="296"/>
        <v>0</v>
      </c>
      <c r="AT81" s="67">
        <f t="shared" si="296"/>
        <v>0</v>
      </c>
      <c r="AU81" s="68">
        <f t="shared" si="177"/>
        <v>0</v>
      </c>
      <c r="AV81" s="68"/>
      <c r="AW81" s="67">
        <f t="shared" ref="AW81:AY84" si="297">SUM(AD81+AR81)</f>
        <v>0</v>
      </c>
      <c r="AX81" s="67">
        <f t="shared" si="297"/>
        <v>0</v>
      </c>
      <c r="AY81" s="67">
        <f t="shared" si="297"/>
        <v>0</v>
      </c>
      <c r="AZ81" s="68">
        <f t="shared" si="181"/>
        <v>0</v>
      </c>
      <c r="BA81" s="68"/>
      <c r="BB81" s="76">
        <f t="shared" si="284"/>
        <v>0</v>
      </c>
      <c r="BC81" s="76">
        <f>SUM('[21]ПОЛНАЯ СЕБЕСТОИМОСТЬ ВОДА 2017'!W214)</f>
        <v>0</v>
      </c>
      <c r="BD81" s="38">
        <f t="shared" ref="BD81" si="298">SUM(BD82:BD83)</f>
        <v>0</v>
      </c>
      <c r="BE81" s="38">
        <f t="shared" si="284"/>
        <v>0</v>
      </c>
      <c r="BF81" s="38">
        <f>SUM('[21]ПОЛНАЯ СЕБЕСТОИМОСТЬ ВОДА 2017'!Y214)</f>
        <v>0</v>
      </c>
      <c r="BG81" s="38">
        <f t="shared" ref="BG81" si="299">SUM(BG82:BG83)</f>
        <v>0</v>
      </c>
      <c r="BH81" s="38">
        <f t="shared" si="284"/>
        <v>0</v>
      </c>
      <c r="BI81" s="38">
        <f>SUM('[21]ПОЛНАЯ СЕБЕСТОИМОСТЬ ВОДА 2017'!Z214)</f>
        <v>0</v>
      </c>
      <c r="BJ81" s="38">
        <f t="shared" ref="BJ81" si="300">SUM(BJ82:BJ83)</f>
        <v>0</v>
      </c>
      <c r="BK81" s="39">
        <f t="shared" ref="BK81:BM84" si="301">SUM(BB81+BE81+BH81)</f>
        <v>0</v>
      </c>
      <c r="BL81" s="39">
        <f t="shared" si="301"/>
        <v>0</v>
      </c>
      <c r="BM81" s="39">
        <f t="shared" si="301"/>
        <v>0</v>
      </c>
      <c r="BN81" s="13">
        <f t="shared" si="184"/>
        <v>0</v>
      </c>
      <c r="BO81" s="13"/>
      <c r="BP81" s="39">
        <f t="shared" ref="BP81:BR84" si="302">SUM(AW81+BK81)</f>
        <v>0</v>
      </c>
      <c r="BQ81" s="39">
        <f t="shared" si="302"/>
        <v>0</v>
      </c>
      <c r="BR81" s="39">
        <f t="shared" si="302"/>
        <v>0</v>
      </c>
      <c r="BS81" s="13">
        <f t="shared" si="188"/>
        <v>0</v>
      </c>
      <c r="BT81" s="13"/>
      <c r="BU81" s="46"/>
      <c r="BV81" s="46"/>
      <c r="BW81" s="46"/>
      <c r="BX81" s="46"/>
    </row>
    <row r="82" spans="1:76" ht="18.75">
      <c r="A82" s="50" t="s">
        <v>95</v>
      </c>
      <c r="B82" s="77">
        <v>0</v>
      </c>
      <c r="C82" s="77">
        <f>SUM('[21]ПОЛНАЯ СЕБЕСТОИМОСТЬ ВОДА 2017'!C215)</f>
        <v>0</v>
      </c>
      <c r="D82" s="77">
        <v>0</v>
      </c>
      <c r="E82" s="77">
        <v>0</v>
      </c>
      <c r="F82" s="42">
        <f>SUM('[21]ПОЛНАЯ СЕБЕСТОИМОСТЬ ВОДА 2017'!D215)</f>
        <v>0</v>
      </c>
      <c r="G82" s="77">
        <v>0</v>
      </c>
      <c r="H82" s="77">
        <v>0</v>
      </c>
      <c r="I82" s="77">
        <f>SUM('[21]ПОЛНАЯ СЕБЕСТОИМОСТЬ ВОДА 2017'!E215)</f>
        <v>0</v>
      </c>
      <c r="J82" s="77">
        <v>0</v>
      </c>
      <c r="K82" s="59">
        <f t="shared" si="287"/>
        <v>0</v>
      </c>
      <c r="L82" s="59">
        <f t="shared" si="287"/>
        <v>0</v>
      </c>
      <c r="M82" s="59">
        <f t="shared" si="287"/>
        <v>0</v>
      </c>
      <c r="N82" s="60">
        <f t="shared" si="167"/>
        <v>0</v>
      </c>
      <c r="O82" s="60"/>
      <c r="P82" s="77">
        <v>0</v>
      </c>
      <c r="Q82" s="77">
        <f>SUM('[21]ПОЛНАЯ СЕБЕСТОИМОСТЬ ВОДА 2017'!H215)</f>
        <v>0</v>
      </c>
      <c r="R82" s="77">
        <v>0</v>
      </c>
      <c r="S82" s="77">
        <v>0</v>
      </c>
      <c r="T82" s="77">
        <f>SUM('[21]ПОЛНАЯ СЕБЕСТОИМОСТЬ ВОДА 2017'!I215)</f>
        <v>0</v>
      </c>
      <c r="U82" s="77">
        <v>0</v>
      </c>
      <c r="V82" s="77">
        <v>0</v>
      </c>
      <c r="W82" s="77">
        <f>SUM('[21]ПОЛНАЯ СЕБЕСТОИМОСТЬ ВОДА 2017'!J215)</f>
        <v>0</v>
      </c>
      <c r="X82" s="77">
        <v>0</v>
      </c>
      <c r="Y82" s="59">
        <f t="shared" si="291"/>
        <v>0</v>
      </c>
      <c r="Z82" s="59">
        <f t="shared" si="291"/>
        <v>0</v>
      </c>
      <c r="AA82" s="59">
        <f t="shared" si="291"/>
        <v>0</v>
      </c>
      <c r="AB82" s="60">
        <f t="shared" si="170"/>
        <v>0</v>
      </c>
      <c r="AC82" s="60"/>
      <c r="AD82" s="59">
        <f t="shared" si="292"/>
        <v>0</v>
      </c>
      <c r="AE82" s="59">
        <f t="shared" si="292"/>
        <v>0</v>
      </c>
      <c r="AF82" s="59">
        <f t="shared" si="292"/>
        <v>0</v>
      </c>
      <c r="AG82" s="60">
        <f t="shared" si="174"/>
        <v>0</v>
      </c>
      <c r="AH82" s="60"/>
      <c r="AI82" s="77">
        <v>0</v>
      </c>
      <c r="AJ82" s="77">
        <f>SUM('[21]ПОЛНАЯ СЕБЕСТОИМОСТЬ ВОДА 2017'!P215)</f>
        <v>0</v>
      </c>
      <c r="AK82" s="77">
        <v>0</v>
      </c>
      <c r="AL82" s="77">
        <v>0</v>
      </c>
      <c r="AM82" s="77">
        <f>SUM('[21]ПОЛНАЯ СЕБЕСТОИМОСТЬ ВОДА 2017'!Q215)</f>
        <v>0</v>
      </c>
      <c r="AN82" s="77">
        <v>0</v>
      </c>
      <c r="AO82" s="77">
        <v>0</v>
      </c>
      <c r="AP82" s="77">
        <f>SUM('[21]ПОЛНАЯ СЕБЕСТОИМОСТЬ ВОДА 2017'!R215)</f>
        <v>0</v>
      </c>
      <c r="AQ82" s="77">
        <v>0</v>
      </c>
      <c r="AR82" s="59">
        <f t="shared" si="296"/>
        <v>0</v>
      </c>
      <c r="AS82" s="59">
        <f t="shared" si="296"/>
        <v>0</v>
      </c>
      <c r="AT82" s="59">
        <f t="shared" si="296"/>
        <v>0</v>
      </c>
      <c r="AU82" s="60">
        <f t="shared" si="177"/>
        <v>0</v>
      </c>
      <c r="AV82" s="60"/>
      <c r="AW82" s="59">
        <f t="shared" si="297"/>
        <v>0</v>
      </c>
      <c r="AX82" s="59">
        <f t="shared" si="297"/>
        <v>0</v>
      </c>
      <c r="AY82" s="59">
        <f t="shared" si="297"/>
        <v>0</v>
      </c>
      <c r="AZ82" s="60">
        <f t="shared" si="181"/>
        <v>0</v>
      </c>
      <c r="BA82" s="60"/>
      <c r="BB82" s="77">
        <v>0</v>
      </c>
      <c r="BC82" s="77">
        <f>SUM('[21]ПОЛНАЯ СЕБЕСТОИМОСТЬ ВОДА 2017'!W215)</f>
        <v>0</v>
      </c>
      <c r="BD82" s="34">
        <v>0</v>
      </c>
      <c r="BE82" s="34">
        <v>0</v>
      </c>
      <c r="BF82" s="34">
        <f>SUM('[21]ПОЛНАЯ СЕБЕСТОИМОСТЬ ВОДА 2017'!Y215)</f>
        <v>0</v>
      </c>
      <c r="BG82" s="34">
        <v>0</v>
      </c>
      <c r="BH82" s="34">
        <v>0</v>
      </c>
      <c r="BI82" s="34">
        <f>SUM('[21]ПОЛНАЯ СЕБЕСТОИМОСТЬ ВОДА 2017'!Z215)</f>
        <v>0</v>
      </c>
      <c r="BJ82" s="34">
        <v>0</v>
      </c>
      <c r="BK82" s="36">
        <f t="shared" si="301"/>
        <v>0</v>
      </c>
      <c r="BL82" s="36">
        <f t="shared" si="301"/>
        <v>0</v>
      </c>
      <c r="BM82" s="36">
        <f t="shared" si="301"/>
        <v>0</v>
      </c>
      <c r="BN82" s="26">
        <f t="shared" si="184"/>
        <v>0</v>
      </c>
      <c r="BO82" s="26"/>
      <c r="BP82" s="36">
        <f t="shared" si="302"/>
        <v>0</v>
      </c>
      <c r="BQ82" s="36">
        <f t="shared" si="302"/>
        <v>0</v>
      </c>
      <c r="BR82" s="36">
        <f t="shared" si="302"/>
        <v>0</v>
      </c>
      <c r="BS82" s="26">
        <f t="shared" si="188"/>
        <v>0</v>
      </c>
      <c r="BT82" s="26"/>
      <c r="BU82" s="46"/>
      <c r="BV82" s="46"/>
      <c r="BW82" s="46"/>
      <c r="BX82" s="46"/>
    </row>
    <row r="83" spans="1:76" ht="18.75">
      <c r="A83" s="50" t="s">
        <v>96</v>
      </c>
      <c r="B83" s="77">
        <v>0</v>
      </c>
      <c r="C83" s="77">
        <f>SUM('[21]ПОЛНАЯ СЕБЕСТОИМОСТЬ ВОДА 2017'!C216)</f>
        <v>0</v>
      </c>
      <c r="D83" s="77">
        <v>0</v>
      </c>
      <c r="E83" s="77">
        <v>0</v>
      </c>
      <c r="F83" s="42">
        <f>SUM('[21]ПОЛНАЯ СЕБЕСТОИМОСТЬ ВОДА 2017'!D216)</f>
        <v>0</v>
      </c>
      <c r="G83" s="77">
        <v>0</v>
      </c>
      <c r="H83" s="77">
        <v>0</v>
      </c>
      <c r="I83" s="77">
        <f>SUM('[21]ПОЛНАЯ СЕБЕСТОИМОСТЬ ВОДА 2017'!E216)</f>
        <v>0</v>
      </c>
      <c r="J83" s="77">
        <v>0</v>
      </c>
      <c r="K83" s="59">
        <f t="shared" si="287"/>
        <v>0</v>
      </c>
      <c r="L83" s="59">
        <f t="shared" si="287"/>
        <v>0</v>
      </c>
      <c r="M83" s="59">
        <f t="shared" si="287"/>
        <v>0</v>
      </c>
      <c r="N83" s="60">
        <f t="shared" si="167"/>
        <v>0</v>
      </c>
      <c r="O83" s="60"/>
      <c r="P83" s="77">
        <v>0</v>
      </c>
      <c r="Q83" s="77">
        <f>SUM('[21]ПОЛНАЯ СЕБЕСТОИМОСТЬ ВОДА 2017'!H216)</f>
        <v>0</v>
      </c>
      <c r="R83" s="77">
        <v>0</v>
      </c>
      <c r="S83" s="77">
        <v>0</v>
      </c>
      <c r="T83" s="77">
        <f>SUM('[21]ПОЛНАЯ СЕБЕСТОИМОСТЬ ВОДА 2017'!I216)</f>
        <v>0</v>
      </c>
      <c r="U83" s="77">
        <v>0</v>
      </c>
      <c r="V83" s="77">
        <v>0</v>
      </c>
      <c r="W83" s="77">
        <f>SUM('[21]ПОЛНАЯ СЕБЕСТОИМОСТЬ ВОДА 2017'!J216)</f>
        <v>0</v>
      </c>
      <c r="X83" s="77">
        <v>0</v>
      </c>
      <c r="Y83" s="59">
        <f t="shared" si="291"/>
        <v>0</v>
      </c>
      <c r="Z83" s="59">
        <f t="shared" si="291"/>
        <v>0</v>
      </c>
      <c r="AA83" s="59">
        <f t="shared" si="291"/>
        <v>0</v>
      </c>
      <c r="AB83" s="60">
        <f t="shared" si="170"/>
        <v>0</v>
      </c>
      <c r="AC83" s="60"/>
      <c r="AD83" s="59">
        <f t="shared" si="292"/>
        <v>0</v>
      </c>
      <c r="AE83" s="59">
        <f t="shared" si="292"/>
        <v>0</v>
      </c>
      <c r="AF83" s="59">
        <f t="shared" si="292"/>
        <v>0</v>
      </c>
      <c r="AG83" s="60">
        <f t="shared" si="174"/>
        <v>0</v>
      </c>
      <c r="AH83" s="60"/>
      <c r="AI83" s="77">
        <v>0</v>
      </c>
      <c r="AJ83" s="77">
        <f>SUM('[21]ПОЛНАЯ СЕБЕСТОИМОСТЬ ВОДА 2017'!P216)</f>
        <v>0</v>
      </c>
      <c r="AK83" s="77">
        <v>0</v>
      </c>
      <c r="AL83" s="77">
        <v>0</v>
      </c>
      <c r="AM83" s="77">
        <f>SUM('[21]ПОЛНАЯ СЕБЕСТОИМОСТЬ ВОДА 2017'!Q216)</f>
        <v>0</v>
      </c>
      <c r="AN83" s="77">
        <v>0</v>
      </c>
      <c r="AO83" s="77">
        <v>0</v>
      </c>
      <c r="AP83" s="77">
        <f>SUM('[21]ПОЛНАЯ СЕБЕСТОИМОСТЬ ВОДА 2017'!R216)</f>
        <v>0</v>
      </c>
      <c r="AQ83" s="77">
        <v>0</v>
      </c>
      <c r="AR83" s="59">
        <f t="shared" si="296"/>
        <v>0</v>
      </c>
      <c r="AS83" s="59">
        <f t="shared" si="296"/>
        <v>0</v>
      </c>
      <c r="AT83" s="59">
        <f t="shared" si="296"/>
        <v>0</v>
      </c>
      <c r="AU83" s="60">
        <f t="shared" si="177"/>
        <v>0</v>
      </c>
      <c r="AV83" s="60"/>
      <c r="AW83" s="59">
        <f t="shared" si="297"/>
        <v>0</v>
      </c>
      <c r="AX83" s="59">
        <f t="shared" si="297"/>
        <v>0</v>
      </c>
      <c r="AY83" s="59">
        <f t="shared" si="297"/>
        <v>0</v>
      </c>
      <c r="AZ83" s="60">
        <f t="shared" si="181"/>
        <v>0</v>
      </c>
      <c r="BA83" s="60"/>
      <c r="BB83" s="77">
        <v>0</v>
      </c>
      <c r="BC83" s="77">
        <f>SUM('[21]ПОЛНАЯ СЕБЕСТОИМОСТЬ ВОДА 2017'!W216)</f>
        <v>0</v>
      </c>
      <c r="BD83" s="34">
        <v>0</v>
      </c>
      <c r="BE83" s="34">
        <v>0</v>
      </c>
      <c r="BF83" s="34">
        <f>SUM('[21]ПОЛНАЯ СЕБЕСТОИМОСТЬ ВОДА 2017'!Y216)</f>
        <v>0</v>
      </c>
      <c r="BG83" s="34">
        <v>0</v>
      </c>
      <c r="BH83" s="34">
        <v>0</v>
      </c>
      <c r="BI83" s="34">
        <f>SUM('[21]ПОЛНАЯ СЕБЕСТОИМОСТЬ ВОДА 2017'!Z216)</f>
        <v>0</v>
      </c>
      <c r="BJ83" s="34">
        <v>0</v>
      </c>
      <c r="BK83" s="36">
        <f t="shared" si="301"/>
        <v>0</v>
      </c>
      <c r="BL83" s="36">
        <f t="shared" si="301"/>
        <v>0</v>
      </c>
      <c r="BM83" s="36">
        <f t="shared" si="301"/>
        <v>0</v>
      </c>
      <c r="BN83" s="26">
        <f t="shared" si="184"/>
        <v>0</v>
      </c>
      <c r="BO83" s="26"/>
      <c r="BP83" s="36">
        <f t="shared" si="302"/>
        <v>0</v>
      </c>
      <c r="BQ83" s="36">
        <f t="shared" si="302"/>
        <v>0</v>
      </c>
      <c r="BR83" s="36">
        <f t="shared" si="302"/>
        <v>0</v>
      </c>
      <c r="BS83" s="26">
        <f t="shared" si="188"/>
        <v>0</v>
      </c>
      <c r="BT83" s="26"/>
      <c r="BU83" s="46"/>
      <c r="BV83" s="46"/>
      <c r="BW83" s="46"/>
      <c r="BX83" s="46"/>
    </row>
    <row r="84" spans="1:76" ht="18.75">
      <c r="A84" s="72" t="s">
        <v>97</v>
      </c>
      <c r="B84" s="66">
        <f>SUM(B70+B81)</f>
        <v>10648.276148143455</v>
      </c>
      <c r="C84" s="66">
        <f t="shared" ref="C84:J84" si="303">SUM(C70+C81)</f>
        <v>10465.859999999999</v>
      </c>
      <c r="D84" s="66">
        <f t="shared" si="303"/>
        <v>9822.2800000000007</v>
      </c>
      <c r="E84" s="66">
        <f t="shared" si="303"/>
        <v>10525.525564386353</v>
      </c>
      <c r="F84" s="66">
        <f t="shared" si="303"/>
        <v>9420.92</v>
      </c>
      <c r="G84" s="66">
        <f t="shared" si="303"/>
        <v>9093.91</v>
      </c>
      <c r="H84" s="66">
        <f t="shared" si="303"/>
        <v>11355.399630938728</v>
      </c>
      <c r="I84" s="66">
        <f t="shared" si="303"/>
        <v>12114.23</v>
      </c>
      <c r="J84" s="66">
        <f t="shared" si="303"/>
        <v>10025.09</v>
      </c>
      <c r="K84" s="67">
        <f t="shared" si="287"/>
        <v>32529.201343468536</v>
      </c>
      <c r="L84" s="67">
        <f t="shared" si="287"/>
        <v>32001.01</v>
      </c>
      <c r="M84" s="67">
        <f t="shared" si="287"/>
        <v>28941.280000000002</v>
      </c>
      <c r="N84" s="68">
        <f t="shared" si="167"/>
        <v>-528.19134346853753</v>
      </c>
      <c r="O84" s="68">
        <f t="shared" si="168"/>
        <v>-1.6237451940226986</v>
      </c>
      <c r="P84" s="66">
        <f t="shared" ref="P84:X84" si="304">SUM(P70+P81)</f>
        <v>10291.93361750053</v>
      </c>
      <c r="Q84" s="66">
        <f t="shared" si="304"/>
        <v>10883.650000000001</v>
      </c>
      <c r="R84" s="66">
        <f t="shared" si="304"/>
        <v>12338.539999999999</v>
      </c>
      <c r="S84" s="66">
        <f t="shared" si="304"/>
        <v>9896.2474658592382</v>
      </c>
      <c r="T84" s="66">
        <f t="shared" si="304"/>
        <v>10150.619999999999</v>
      </c>
      <c r="U84" s="66">
        <f t="shared" si="304"/>
        <v>12174.65</v>
      </c>
      <c r="V84" s="66">
        <f t="shared" si="304"/>
        <v>10673.310773946198</v>
      </c>
      <c r="W84" s="66">
        <f t="shared" si="304"/>
        <v>11471.880000000001</v>
      </c>
      <c r="X84" s="66">
        <f t="shared" si="304"/>
        <v>11203.669999999998</v>
      </c>
      <c r="Y84" s="67">
        <f t="shared" si="291"/>
        <v>30861.491857305969</v>
      </c>
      <c r="Z84" s="67">
        <f t="shared" si="291"/>
        <v>32506.15</v>
      </c>
      <c r="AA84" s="67">
        <f t="shared" si="291"/>
        <v>35716.86</v>
      </c>
      <c r="AB84" s="68">
        <f t="shared" si="170"/>
        <v>1644.658142694032</v>
      </c>
      <c r="AC84" s="68">
        <f t="shared" ref="AC84" si="305">SUM(AB84/Y84*100)</f>
        <v>5.3291595568303194</v>
      </c>
      <c r="AD84" s="67">
        <f t="shared" si="292"/>
        <v>63390.693200774505</v>
      </c>
      <c r="AE84" s="67">
        <f t="shared" si="292"/>
        <v>64507.16</v>
      </c>
      <c r="AF84" s="67">
        <f t="shared" si="292"/>
        <v>64658.14</v>
      </c>
      <c r="AG84" s="68">
        <f t="shared" si="174"/>
        <v>1116.4667992254981</v>
      </c>
      <c r="AH84" s="68">
        <f t="shared" ref="AH84" si="306">SUM(AG84/AD84*100)</f>
        <v>1.7612471844871025</v>
      </c>
      <c r="AI84" s="66">
        <f t="shared" ref="AI84:AQ84" si="307">SUM(AI70+AI81)</f>
        <v>10121.291795733416</v>
      </c>
      <c r="AJ84" s="66">
        <f t="shared" si="307"/>
        <v>10405</v>
      </c>
      <c r="AK84" s="66">
        <f t="shared" si="307"/>
        <v>10391.260000000002</v>
      </c>
      <c r="AL84" s="66">
        <f t="shared" si="307"/>
        <v>10119.154961238701</v>
      </c>
      <c r="AM84" s="66">
        <f t="shared" si="307"/>
        <v>11498.839999999998</v>
      </c>
      <c r="AN84" s="66">
        <f t="shared" si="307"/>
        <v>11652.720000000001</v>
      </c>
      <c r="AO84" s="66">
        <f t="shared" si="307"/>
        <v>11242.646450380884</v>
      </c>
      <c r="AP84" s="66">
        <f t="shared" si="307"/>
        <v>11292.505000000001</v>
      </c>
      <c r="AQ84" s="66">
        <f t="shared" si="307"/>
        <v>12720.17</v>
      </c>
      <c r="AR84" s="67">
        <f t="shared" si="296"/>
        <v>31483.093207352998</v>
      </c>
      <c r="AS84" s="67">
        <f t="shared" si="296"/>
        <v>33196.345000000001</v>
      </c>
      <c r="AT84" s="67">
        <f t="shared" si="296"/>
        <v>34764.15</v>
      </c>
      <c r="AU84" s="68">
        <f t="shared" si="177"/>
        <v>1713.2517926470027</v>
      </c>
      <c r="AV84" s="68">
        <f t="shared" ref="AV84" si="308">SUM(AU84/AR84*100)</f>
        <v>5.4418153304163459</v>
      </c>
      <c r="AW84" s="67">
        <f t="shared" si="297"/>
        <v>94873.786408127504</v>
      </c>
      <c r="AX84" s="67">
        <f t="shared" si="297"/>
        <v>97703.505000000005</v>
      </c>
      <c r="AY84" s="67">
        <f t="shared" si="297"/>
        <v>99422.290000000008</v>
      </c>
      <c r="AZ84" s="68">
        <f t="shared" si="181"/>
        <v>2829.7185918725008</v>
      </c>
      <c r="BA84" s="68">
        <f t="shared" ref="BA84" si="309">SUM(AZ84/AW84*100)</f>
        <v>2.9826137429570205</v>
      </c>
      <c r="BB84" s="66">
        <f t="shared" ref="BB84:BJ84" si="310">SUM(BB70+BB81)</f>
        <v>10654.805043867587</v>
      </c>
      <c r="BC84" s="66">
        <f t="shared" si="310"/>
        <v>0</v>
      </c>
      <c r="BD84" s="66">
        <f t="shared" si="310"/>
        <v>9110.4199999999983</v>
      </c>
      <c r="BE84" s="66">
        <f t="shared" si="310"/>
        <v>10783.5478547574</v>
      </c>
      <c r="BF84" s="66">
        <f t="shared" si="310"/>
        <v>0</v>
      </c>
      <c r="BG84" s="66">
        <f t="shared" si="310"/>
        <v>10384.449999999999</v>
      </c>
      <c r="BH84" s="66">
        <f t="shared" si="310"/>
        <v>11830.251217791203</v>
      </c>
      <c r="BI84" s="66">
        <f t="shared" si="310"/>
        <v>0</v>
      </c>
      <c r="BJ84" s="66">
        <f t="shared" si="310"/>
        <v>14129.479999999998</v>
      </c>
      <c r="BK84" s="39">
        <f t="shared" si="301"/>
        <v>33268.604116416187</v>
      </c>
      <c r="BL84" s="39">
        <f t="shared" si="301"/>
        <v>0</v>
      </c>
      <c r="BM84" s="39">
        <f t="shared" si="301"/>
        <v>33624.349999999991</v>
      </c>
      <c r="BN84" s="13">
        <f t="shared" si="184"/>
        <v>-33268.604116416187</v>
      </c>
      <c r="BO84" s="13">
        <f t="shared" ref="BO84" si="311">SUM(BN84/BK84*100)</f>
        <v>-100</v>
      </c>
      <c r="BP84" s="39">
        <f t="shared" si="302"/>
        <v>128142.39052454369</v>
      </c>
      <c r="BQ84" s="39">
        <f t="shared" si="302"/>
        <v>97703.505000000005</v>
      </c>
      <c r="BR84" s="39">
        <f t="shared" si="302"/>
        <v>133046.64000000001</v>
      </c>
      <c r="BS84" s="13">
        <f t="shared" si="188"/>
        <v>-30438.885524543686</v>
      </c>
      <c r="BT84" s="13">
        <f t="shared" ref="BT84" si="312">SUM(BS84/BP84*100)</f>
        <v>-23.75395479976908</v>
      </c>
      <c r="BU84" s="46"/>
      <c r="BV84" s="46"/>
      <c r="BW84" s="46"/>
      <c r="BX84" s="46"/>
    </row>
    <row r="85" spans="1:76" ht="18.75" hidden="1">
      <c r="A85" s="78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79"/>
      <c r="AJ85" s="79"/>
      <c r="AK85" s="79"/>
      <c r="AL85" s="79"/>
      <c r="AM85" s="79"/>
      <c r="AN85" s="79"/>
      <c r="AO85" s="79"/>
      <c r="AP85" s="79"/>
      <c r="AQ85" s="79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79"/>
      <c r="BC85" s="79"/>
      <c r="BD85" s="79"/>
      <c r="BE85" s="79"/>
      <c r="BF85" s="79"/>
      <c r="BG85" s="79"/>
      <c r="BH85" s="79"/>
      <c r="BI85" s="79"/>
      <c r="BJ85" s="79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</row>
    <row r="86" spans="1:76" ht="18.75" hidden="1">
      <c r="A86" s="78" t="s">
        <v>98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 t="s">
        <v>99</v>
      </c>
      <c r="O86" s="78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79"/>
      <c r="AJ86" s="79"/>
      <c r="AK86" s="46" t="s">
        <v>100</v>
      </c>
      <c r="AL86" s="79"/>
      <c r="AM86" s="79"/>
      <c r="AN86" s="79"/>
      <c r="AO86" s="79"/>
      <c r="AP86" s="79"/>
      <c r="AQ86" s="79"/>
      <c r="AR86" s="46"/>
      <c r="AS86" s="46"/>
      <c r="AT86" s="46"/>
      <c r="AU86" s="46"/>
      <c r="AV86" s="46"/>
      <c r="AW86" s="46"/>
      <c r="AX86" s="46"/>
      <c r="AY86" s="46"/>
      <c r="AZ86" s="46" t="s">
        <v>100</v>
      </c>
      <c r="BA86" s="46"/>
      <c r="BB86" s="79"/>
      <c r="BC86" s="79"/>
      <c r="BD86" s="79"/>
      <c r="BE86" s="79"/>
      <c r="BF86" s="79"/>
      <c r="BG86" s="79"/>
      <c r="BH86" s="79"/>
      <c r="BI86" s="79"/>
      <c r="BJ86" s="79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</row>
    <row r="87" spans="1:76" ht="18.75" hidden="1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79"/>
      <c r="AJ87" s="79"/>
      <c r="AK87" s="46" t="s">
        <v>101</v>
      </c>
      <c r="AL87" s="79"/>
      <c r="AM87" s="79"/>
      <c r="AN87" s="79"/>
      <c r="AO87" s="79"/>
      <c r="AP87" s="79"/>
      <c r="AQ87" s="79"/>
      <c r="AR87" s="46"/>
      <c r="AS87" s="46"/>
      <c r="AT87" s="46"/>
      <c r="AU87" s="46"/>
      <c r="AV87" s="46"/>
      <c r="AW87" s="46"/>
      <c r="AX87" s="46"/>
      <c r="AY87" s="46"/>
      <c r="AZ87" s="46" t="s">
        <v>101</v>
      </c>
      <c r="BA87" s="46"/>
      <c r="BB87" s="79"/>
      <c r="BC87" s="79"/>
      <c r="BD87" s="79"/>
      <c r="BE87" s="79"/>
      <c r="BF87" s="79"/>
      <c r="BG87" s="79"/>
      <c r="BH87" s="79"/>
      <c r="BI87" s="79"/>
      <c r="BJ87" s="79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</row>
    <row r="88" spans="1:76" ht="18.75" hidden="1">
      <c r="A88" s="78" t="s">
        <v>102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 t="s">
        <v>101</v>
      </c>
      <c r="O88" s="80"/>
      <c r="P88" s="4"/>
      <c r="Q88" s="4"/>
      <c r="R88" s="4"/>
      <c r="S88" s="4"/>
      <c r="T88" s="4"/>
      <c r="U88" s="4"/>
      <c r="V88" s="4"/>
      <c r="W88" s="4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79"/>
      <c r="AJ88" s="79"/>
      <c r="AK88" s="79"/>
      <c r="AL88" s="79"/>
      <c r="AM88" s="79"/>
      <c r="AN88" s="79"/>
      <c r="AO88" s="79"/>
      <c r="AP88" s="79"/>
      <c r="AQ88" s="79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79"/>
      <c r="BC88" s="79"/>
      <c r="BD88" s="79"/>
      <c r="BE88" s="79"/>
      <c r="BF88" s="79"/>
      <c r="BG88" s="79"/>
      <c r="BH88" s="79"/>
      <c r="BI88" s="79"/>
      <c r="BJ88" s="79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</row>
    <row r="89" spans="1:76" ht="18.75">
      <c r="A89" s="78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4"/>
      <c r="Q89" s="4"/>
      <c r="R89" s="4"/>
      <c r="S89" s="4"/>
      <c r="T89" s="4"/>
      <c r="U89" s="4"/>
      <c r="V89" s="4"/>
      <c r="W89" s="4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79"/>
      <c r="AJ89" s="79"/>
      <c r="AK89" s="79"/>
      <c r="AL89" s="79"/>
      <c r="AM89" s="79"/>
      <c r="AN89" s="79"/>
      <c r="AO89" s="79"/>
      <c r="AP89" s="79"/>
      <c r="AQ89" s="79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79"/>
      <c r="BC89" s="79"/>
      <c r="BD89" s="79"/>
      <c r="BE89" s="79"/>
      <c r="BF89" s="79"/>
      <c r="BG89" s="79"/>
      <c r="BH89" s="79"/>
      <c r="BI89" s="79"/>
      <c r="BJ89" s="79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</row>
    <row r="90" spans="1:76" ht="18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79"/>
      <c r="AJ90" s="79"/>
      <c r="AK90" s="79"/>
      <c r="AL90" s="79"/>
      <c r="AM90" s="79"/>
      <c r="AN90" s="79"/>
      <c r="AO90" s="79"/>
      <c r="AP90" s="79"/>
      <c r="AQ90" s="79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79"/>
      <c r="BC90" s="79"/>
      <c r="BD90" s="79"/>
      <c r="BE90" s="79"/>
      <c r="BF90" s="79"/>
      <c r="BG90" s="79"/>
      <c r="BH90" s="79"/>
      <c r="BI90" s="79"/>
      <c r="BJ90" s="79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</row>
    <row r="91" spans="1:76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79"/>
      <c r="AJ91" s="79"/>
      <c r="AK91" s="79"/>
      <c r="AL91" s="79"/>
      <c r="AM91" s="79"/>
      <c r="AN91" s="79"/>
      <c r="AO91" s="79"/>
      <c r="AP91" s="79"/>
      <c r="AQ91" s="79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79"/>
      <c r="BC91" s="79"/>
      <c r="BD91" s="79"/>
      <c r="BE91" s="79"/>
      <c r="BF91" s="79"/>
      <c r="BG91" s="79"/>
      <c r="BH91" s="79"/>
      <c r="BI91" s="79"/>
      <c r="BJ91" s="79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</row>
    <row r="92" spans="1:76" ht="18.75">
      <c r="A92" s="144" t="s">
        <v>118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 t="s">
        <v>117</v>
      </c>
      <c r="BA92" s="145"/>
      <c r="BB92" s="79"/>
      <c r="BC92" s="79"/>
      <c r="BD92" s="79"/>
      <c r="BE92" s="79"/>
      <c r="BF92" s="79"/>
      <c r="BG92" s="79"/>
      <c r="BH92" s="79"/>
      <c r="BI92" s="79"/>
      <c r="BJ92" s="79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</row>
    <row r="93" spans="1:76" ht="18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79"/>
      <c r="AJ93" s="79"/>
      <c r="AK93" s="79"/>
      <c r="AL93" s="79"/>
      <c r="AM93" s="79"/>
      <c r="AN93" s="79"/>
      <c r="AO93" s="79"/>
      <c r="AP93" s="79"/>
      <c r="AQ93" s="79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79"/>
      <c r="BC93" s="79"/>
      <c r="BD93" s="79"/>
      <c r="BE93" s="79"/>
      <c r="BF93" s="79"/>
      <c r="BG93" s="79"/>
      <c r="BH93" s="79"/>
      <c r="BI93" s="79"/>
      <c r="BJ93" s="79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</row>
    <row r="94" spans="1:76" ht="18.75">
      <c r="A94" s="144" t="s">
        <v>119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 t="s">
        <v>120</v>
      </c>
      <c r="BA94" s="145"/>
      <c r="BB94" s="79"/>
      <c r="BC94" s="79"/>
      <c r="BD94" s="79"/>
      <c r="BE94" s="79"/>
      <c r="BF94" s="79"/>
      <c r="BG94" s="79"/>
      <c r="BH94" s="79"/>
      <c r="BI94" s="79"/>
      <c r="BJ94" s="79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</row>
    <row r="95" spans="1:76">
      <c r="AI95" s="81"/>
      <c r="AJ95" s="81"/>
      <c r="AK95" s="81"/>
      <c r="AL95" s="81"/>
      <c r="AM95" s="81"/>
      <c r="AN95" s="81"/>
      <c r="AO95" s="81"/>
      <c r="AP95" s="81"/>
      <c r="AQ95" s="81"/>
      <c r="BB95" s="81"/>
      <c r="BC95" s="81"/>
      <c r="BD95" s="81"/>
      <c r="BE95" s="81"/>
      <c r="BF95" s="81"/>
      <c r="BG95" s="81"/>
      <c r="BH95" s="81"/>
      <c r="BI95" s="81"/>
      <c r="BJ95" s="81"/>
    </row>
    <row r="96" spans="1:76">
      <c r="AI96" s="81"/>
      <c r="AJ96" s="81"/>
      <c r="AK96" s="81"/>
      <c r="AL96" s="81"/>
      <c r="AM96" s="81"/>
      <c r="AN96" s="81"/>
      <c r="AO96" s="81"/>
      <c r="AP96" s="81"/>
      <c r="AQ96" s="81"/>
      <c r="BB96" s="81"/>
      <c r="BC96" s="81"/>
      <c r="BD96" s="81"/>
      <c r="BE96" s="81"/>
      <c r="BF96" s="81"/>
      <c r="BG96" s="81"/>
      <c r="BH96" s="81"/>
      <c r="BI96" s="81"/>
      <c r="BJ96" s="81"/>
    </row>
    <row r="97" spans="54:62">
      <c r="BB97" s="81"/>
      <c r="BC97" s="81"/>
      <c r="BD97" s="81"/>
      <c r="BE97" s="81"/>
      <c r="BF97" s="81"/>
      <c r="BG97" s="81"/>
      <c r="BH97" s="81"/>
      <c r="BI97" s="81"/>
      <c r="BJ97" s="81"/>
    </row>
  </sheetData>
  <sheetProtection formatCells="0" formatColumns="0" formatRows="0" insertColumns="0" insertRows="0" insertHyperlinks="0" deleteColumns="0" deleteRows="0" sort="0" autoFilter="0" pivotTables="0"/>
  <mergeCells count="252">
    <mergeCell ref="BP41:BP42"/>
    <mergeCell ref="BQ41:BQ42"/>
    <mergeCell ref="BR41:BR42"/>
    <mergeCell ref="BS41:BT41"/>
    <mergeCell ref="BI41:BI42"/>
    <mergeCell ref="BJ41:BJ42"/>
    <mergeCell ref="BK41:BK42"/>
    <mergeCell ref="BL41:BL42"/>
    <mergeCell ref="BM41:BM42"/>
    <mergeCell ref="BN41:BO41"/>
    <mergeCell ref="BC41:BC42"/>
    <mergeCell ref="BD41:BD42"/>
    <mergeCell ref="BE41:BE42"/>
    <mergeCell ref="BF41:BF42"/>
    <mergeCell ref="BG41:BG42"/>
    <mergeCell ref="BH41:BH42"/>
    <mergeCell ref="AU41:AV41"/>
    <mergeCell ref="AW41:AW42"/>
    <mergeCell ref="AX41:AX42"/>
    <mergeCell ref="AY41:AY42"/>
    <mergeCell ref="AZ41:BA41"/>
    <mergeCell ref="BB41:BB42"/>
    <mergeCell ref="AO41:AO42"/>
    <mergeCell ref="AP41:AP42"/>
    <mergeCell ref="AQ41:AQ42"/>
    <mergeCell ref="AR41:AR42"/>
    <mergeCell ref="AS41:AS42"/>
    <mergeCell ref="AT41:AT42"/>
    <mergeCell ref="AI41:AI42"/>
    <mergeCell ref="AJ41:AJ42"/>
    <mergeCell ref="AK41:AK42"/>
    <mergeCell ref="AL41:AL42"/>
    <mergeCell ref="AM41:AM42"/>
    <mergeCell ref="AN41:AN42"/>
    <mergeCell ref="AE41:AE42"/>
    <mergeCell ref="AF41:AF42"/>
    <mergeCell ref="AG41:AH41"/>
    <mergeCell ref="U41:U42"/>
    <mergeCell ref="V41:V42"/>
    <mergeCell ref="W41:W42"/>
    <mergeCell ref="X41:X42"/>
    <mergeCell ref="Y41:Y42"/>
    <mergeCell ref="Z41:Z42"/>
    <mergeCell ref="B41:B42"/>
    <mergeCell ref="C41:C42"/>
    <mergeCell ref="D41:D42"/>
    <mergeCell ref="E41:E42"/>
    <mergeCell ref="F41:F42"/>
    <mergeCell ref="G41:G42"/>
    <mergeCell ref="AW40:BA40"/>
    <mergeCell ref="BB40:BD40"/>
    <mergeCell ref="BE40:BG40"/>
    <mergeCell ref="N41:O41"/>
    <mergeCell ref="P41:P42"/>
    <mergeCell ref="Q41:Q42"/>
    <mergeCell ref="R41:R42"/>
    <mergeCell ref="S41:S42"/>
    <mergeCell ref="T41:T42"/>
    <mergeCell ref="H41:H42"/>
    <mergeCell ref="I41:I42"/>
    <mergeCell ref="J41:J42"/>
    <mergeCell ref="K41:K42"/>
    <mergeCell ref="L41:L42"/>
    <mergeCell ref="M41:M42"/>
    <mergeCell ref="AA41:AA42"/>
    <mergeCell ref="AB41:AC41"/>
    <mergeCell ref="AD41:AD42"/>
    <mergeCell ref="BH40:BJ40"/>
    <mergeCell ref="BK40:BO40"/>
    <mergeCell ref="BP40:BT40"/>
    <mergeCell ref="Y40:AC40"/>
    <mergeCell ref="AD40:AH40"/>
    <mergeCell ref="AI40:AK40"/>
    <mergeCell ref="AL40:AN40"/>
    <mergeCell ref="AO40:AQ40"/>
    <mergeCell ref="AR40:AV40"/>
    <mergeCell ref="BR23:BR24"/>
    <mergeCell ref="BS23:BT23"/>
    <mergeCell ref="A40:A42"/>
    <mergeCell ref="B40:D40"/>
    <mergeCell ref="E40:G40"/>
    <mergeCell ref="H40:J40"/>
    <mergeCell ref="K40:O40"/>
    <mergeCell ref="P40:R40"/>
    <mergeCell ref="S40:U40"/>
    <mergeCell ref="V40:X40"/>
    <mergeCell ref="BK23:BK24"/>
    <mergeCell ref="BL23:BL24"/>
    <mergeCell ref="BM23:BM24"/>
    <mergeCell ref="BN23:BO23"/>
    <mergeCell ref="BP23:BP24"/>
    <mergeCell ref="BQ23:BQ24"/>
    <mergeCell ref="BE23:BE24"/>
    <mergeCell ref="BF23:BF24"/>
    <mergeCell ref="BG23:BG24"/>
    <mergeCell ref="BH23:BH24"/>
    <mergeCell ref="BI23:BI24"/>
    <mergeCell ref="BJ23:BJ24"/>
    <mergeCell ref="AX23:AX24"/>
    <mergeCell ref="AY23:AY24"/>
    <mergeCell ref="AZ23:BA23"/>
    <mergeCell ref="BB23:BB24"/>
    <mergeCell ref="BC23:BC24"/>
    <mergeCell ref="BD23:BD24"/>
    <mergeCell ref="AQ23:AQ24"/>
    <mergeCell ref="AR23:AR24"/>
    <mergeCell ref="AS23:AS24"/>
    <mergeCell ref="AT23:AT24"/>
    <mergeCell ref="AU23:AV23"/>
    <mergeCell ref="AW23:AW24"/>
    <mergeCell ref="AK23:AK24"/>
    <mergeCell ref="AL23:AL24"/>
    <mergeCell ref="AM23:AM24"/>
    <mergeCell ref="AN23:AN24"/>
    <mergeCell ref="AO23:AO24"/>
    <mergeCell ref="AP23:AP24"/>
    <mergeCell ref="AD23:AD24"/>
    <mergeCell ref="AE23:AE24"/>
    <mergeCell ref="AF23:AF24"/>
    <mergeCell ref="AG23:AH23"/>
    <mergeCell ref="AI23:AI24"/>
    <mergeCell ref="AJ23:AJ24"/>
    <mergeCell ref="W23:W24"/>
    <mergeCell ref="X23:X24"/>
    <mergeCell ref="Y23:Y24"/>
    <mergeCell ref="Z23:Z24"/>
    <mergeCell ref="AA23:AA24"/>
    <mergeCell ref="AB23:AC23"/>
    <mergeCell ref="Q23:Q24"/>
    <mergeCell ref="R23:R24"/>
    <mergeCell ref="S23:S24"/>
    <mergeCell ref="T23:T24"/>
    <mergeCell ref="U23:U24"/>
    <mergeCell ref="V23:V24"/>
    <mergeCell ref="J23:J24"/>
    <mergeCell ref="K23:K24"/>
    <mergeCell ref="L23:L24"/>
    <mergeCell ref="M23:M24"/>
    <mergeCell ref="N23:O23"/>
    <mergeCell ref="P23:P24"/>
    <mergeCell ref="BK22:BO22"/>
    <mergeCell ref="BP22:BT22"/>
    <mergeCell ref="B23:B24"/>
    <mergeCell ref="C23:C24"/>
    <mergeCell ref="D23:D24"/>
    <mergeCell ref="E23:E24"/>
    <mergeCell ref="F23:F24"/>
    <mergeCell ref="G23:G24"/>
    <mergeCell ref="H23:H24"/>
    <mergeCell ref="I23:I24"/>
    <mergeCell ref="AO22:AQ22"/>
    <mergeCell ref="AR22:AV22"/>
    <mergeCell ref="AW22:BA22"/>
    <mergeCell ref="BB22:BD22"/>
    <mergeCell ref="BE22:BG22"/>
    <mergeCell ref="BH22:BJ22"/>
    <mergeCell ref="S22:U22"/>
    <mergeCell ref="V22:X22"/>
    <mergeCell ref="Y22:AC22"/>
    <mergeCell ref="AD22:AH22"/>
    <mergeCell ref="AI22:AK22"/>
    <mergeCell ref="AL22:AN22"/>
    <mergeCell ref="BP6:BP7"/>
    <mergeCell ref="BQ6:BQ7"/>
    <mergeCell ref="BR6:BR7"/>
    <mergeCell ref="BS6:BT6"/>
    <mergeCell ref="A22:A24"/>
    <mergeCell ref="B22:D22"/>
    <mergeCell ref="E22:G22"/>
    <mergeCell ref="H22:J22"/>
    <mergeCell ref="K22:O22"/>
    <mergeCell ref="P22:R22"/>
    <mergeCell ref="BI6:BI7"/>
    <mergeCell ref="BJ6:BJ7"/>
    <mergeCell ref="BK6:BK7"/>
    <mergeCell ref="BL6:BL7"/>
    <mergeCell ref="BM6:BM7"/>
    <mergeCell ref="BN6:BO6"/>
    <mergeCell ref="BC6:BC7"/>
    <mergeCell ref="BD6:BD7"/>
    <mergeCell ref="BE6:BE7"/>
    <mergeCell ref="BF6:BF7"/>
    <mergeCell ref="BG6:BG7"/>
    <mergeCell ref="BH6:BH7"/>
    <mergeCell ref="AU6:AV6"/>
    <mergeCell ref="AW6:AW7"/>
    <mergeCell ref="AX6:AX7"/>
    <mergeCell ref="AY6:AY7"/>
    <mergeCell ref="AZ6:BA6"/>
    <mergeCell ref="BB6:BB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AA6:AA7"/>
    <mergeCell ref="AB6:AC6"/>
    <mergeCell ref="AD6:AD7"/>
    <mergeCell ref="AE6:AE7"/>
    <mergeCell ref="AF6:AF7"/>
    <mergeCell ref="AG6:AH6"/>
    <mergeCell ref="W6:W7"/>
    <mergeCell ref="X6:X7"/>
    <mergeCell ref="Y6:Y7"/>
    <mergeCell ref="Z6:Z7"/>
    <mergeCell ref="N6:O6"/>
    <mergeCell ref="P6:P7"/>
    <mergeCell ref="Q6:Q7"/>
    <mergeCell ref="R6:R7"/>
    <mergeCell ref="S6:S7"/>
    <mergeCell ref="T6:T7"/>
    <mergeCell ref="BK5:BO5"/>
    <mergeCell ref="BP5:BT5"/>
    <mergeCell ref="B6:B7"/>
    <mergeCell ref="C6:C7"/>
    <mergeCell ref="D6:D7"/>
    <mergeCell ref="E6:E7"/>
    <mergeCell ref="F6:F7"/>
    <mergeCell ref="G6:G7"/>
    <mergeCell ref="H6:H7"/>
    <mergeCell ref="I6:I7"/>
    <mergeCell ref="AO5:AQ5"/>
    <mergeCell ref="AR5:AV5"/>
    <mergeCell ref="AW5:BA5"/>
    <mergeCell ref="BB5:BD5"/>
    <mergeCell ref="BE5:BG5"/>
    <mergeCell ref="BH5:BJ5"/>
    <mergeCell ref="S5:U5"/>
    <mergeCell ref="V5:X5"/>
    <mergeCell ref="Y5:AC5"/>
    <mergeCell ref="AD5:AH5"/>
    <mergeCell ref="AI5:AK5"/>
    <mergeCell ref="AL5:AN5"/>
    <mergeCell ref="U6:U7"/>
    <mergeCell ref="V6:V7"/>
    <mergeCell ref="A5:A7"/>
    <mergeCell ref="B5:D5"/>
    <mergeCell ref="E5:G5"/>
    <mergeCell ref="H5:J5"/>
    <mergeCell ref="K5:O5"/>
    <mergeCell ref="P5:R5"/>
    <mergeCell ref="J6:J7"/>
    <mergeCell ref="K6:K7"/>
    <mergeCell ref="L6:L7"/>
    <mergeCell ref="M6:M7"/>
  </mergeCells>
  <printOptions horizontalCentered="1"/>
  <pageMargins left="0.39370078740157483" right="0.39370078740157483" top="0.59055118110236227" bottom="0.59055118110236227" header="0" footer="0"/>
  <pageSetup paperSize="9"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ФАКТИЧЕСКАЯ СЕБЕСТ. СТОКИ 2018</vt:lpstr>
      <vt:lpstr>ФАКТИЧЕСКАЯ СЕБЕСТ ВОДА 2018</vt:lpstr>
      <vt:lpstr>'ФАКТИЧЕСКАЯ СЕБЕСТ ВОДА 2018'!Заголовки_для_печати</vt:lpstr>
      <vt:lpstr>'ФАКТИЧЕСКАЯ СЕБЕСТ. СТОКИ 2018'!Заголовки_для_печати</vt:lpstr>
      <vt:lpstr>'ФАКТИЧЕСКАЯ СЕБЕСТ ВОДА 2018'!Область_печати</vt:lpstr>
      <vt:lpstr>'ФАКТИЧЕСКАЯ СЕБЕСТ. СТОКИ 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2018-10-31T11:01:36Z</dcterms:modified>
</cp:coreProperties>
</file>